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0" windowWidth="15075" windowHeight="7770" activeTab="0"/>
  </bookViews>
  <sheets>
    <sheet name="итоги" sheetId="1" r:id="rId1"/>
    <sheet name="Лист2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<sst xmlns="http://schemas.openxmlformats.org/spreadsheetml/2006/main" count="168" uniqueCount="52">
  <si>
    <t>Мэрия города Архангельска</t>
  </si>
  <si>
    <t>Департамент финансов мэрии города Архангельска</t>
  </si>
  <si>
    <t>Служба заместителя мэра города по городскому хозяйству</t>
  </si>
  <si>
    <t>Архангельская городская Дума</t>
  </si>
  <si>
    <t>Департамент муниципального имущества мэрии города Архангельска</t>
  </si>
  <si>
    <t>Департамент образования мэрии города Архангельска</t>
  </si>
  <si>
    <t>Управление по вопросам семьи, опеки и попечительства мэрии города Архангельска</t>
  </si>
  <si>
    <t>Управление культуры и молодежной политики мэрии города Архангельска</t>
  </si>
  <si>
    <t>Управление по физической культуре и спорту мэрии города Архангельска</t>
  </si>
  <si>
    <t>Наименование показателя</t>
  </si>
  <si>
    <t>Q</t>
  </si>
  <si>
    <t>Q1</t>
  </si>
  <si>
    <t>Администрация Ломоносовского территориального округа мэрии города Архангельска</t>
  </si>
  <si>
    <t>главного администратора                                                                                             средств городского бюджета</t>
  </si>
  <si>
    <t>Избирательная комиссия муниципального образования "Город Архангельск"</t>
  </si>
  <si>
    <t>Контрольно-счетная палата муниципального образования  "Город Архангельск"</t>
  </si>
  <si>
    <t>Администрация Маймаксанского территориального округа мэрии города Архангельска</t>
  </si>
  <si>
    <t>Администрация Октябрьского территориального округа мэрии города Архангельска</t>
  </si>
  <si>
    <t>Администрация Исакогорского и Цигломенского территориальных округов мэрии города Архангельска</t>
  </si>
  <si>
    <t>Администрация Соломбальского территориального округа мэрии города Архангельска</t>
  </si>
  <si>
    <t>Р / Е(Р)</t>
  </si>
  <si>
    <t>Р  / Е(Р)</t>
  </si>
  <si>
    <t>Администрация территориального округа Варавино-Фактория мэрии города Архангельска</t>
  </si>
  <si>
    <t>Администрация территориального округа Майская горка мэрии города Архангельска</t>
  </si>
  <si>
    <t xml:space="preserve">Код и наименование </t>
  </si>
  <si>
    <t>О</t>
  </si>
  <si>
    <t>Р / Е (Р)</t>
  </si>
  <si>
    <t>N</t>
  </si>
  <si>
    <t>N1</t>
  </si>
  <si>
    <t>1. Внесение изменений  в сводную бюджетную роспись городского бюджета по предложениям ГРСГБ</t>
  </si>
  <si>
    <t>2. Доля суммы изменений сводной бюджетной росписи городского бюджета по предложениям ГРСГБ</t>
  </si>
  <si>
    <t>3. Внесение изменений в кассовый план по расходам городского бюджета по предложениям ГРСГБ</t>
  </si>
  <si>
    <t xml:space="preserve">4. Исполнение кассового плана по расходам городского бюджета </t>
  </si>
  <si>
    <t xml:space="preserve">5. Исполнение кассового плана по доходам </t>
  </si>
  <si>
    <t>6. Суммы невыясненных поступлений</t>
  </si>
  <si>
    <t xml:space="preserve">Макси-мально возможная оценка </t>
  </si>
  <si>
    <t>Суммарная оценка по показателям</t>
  </si>
  <si>
    <t>Р = Q1/Q, 
где Q1 - объем расходов  главного распорядителя  за отчетный период;   
Q -  прогноз кассовых выплат по расходам городского бюджета за отчетный период
Е(Р) = Р</t>
  </si>
  <si>
    <t>Р = 1 - O/Q1, 
где O - объем остатков невыясненных поступлений по главному администратору доходов на отчетную дату; 
Q1 - объем поступлений доходов городского бюджета за отчетный период по соответствующему главному администратору доходов
Е(Р) = Р</t>
  </si>
  <si>
    <t>Итоговая оценка качества финансового менеджмента</t>
  </si>
  <si>
    <t>Администрация Северного территориального округа мэрии города Архангельска</t>
  </si>
  <si>
    <t xml:space="preserve">Рейтинг </t>
  </si>
  <si>
    <t>Справочно</t>
  </si>
  <si>
    <t>Итоговая оценка качества финансового менед-жмента ( с учетом изм. Показателя 1)</t>
  </si>
  <si>
    <t>Рейтинг за I полу-годие</t>
  </si>
  <si>
    <t>Рейтинг за I квартал</t>
  </si>
  <si>
    <t xml:space="preserve">Р = 1 – N1/N
где N1 - количество изменений прогноза кассовых выплат по расходам городского бюджета, осуществленных по предложениям главного распорядителя;
N = 3, при расчете за I квартал, 
N = 6, при расчете за I полугодие,
N = 9, при расчете за 9 месяцев
N = 12, при расчете за год
Е(Р) = Р, если N1 &lt; N,
Е(Р) = 0, если N1 ≥ N
</t>
  </si>
  <si>
    <t>Р = 1 – N1/N,
где N1 – количество справок-уведомлений об изменении сводной бюджетной росписи городского бюджета по предложениям главного распорядителя по кодам видов изменений 040, 050, 060, 081, 082, 083, 085, 100, 130, 140, 150;
N =  5, при расчете за I квартал, 
N = 10, при расчете за I полугодие,
N = 20, при расчете за 9 месяцев,
N = 30, при расчете за год
Е(Р) = 0, если N1 ≥ N</t>
  </si>
  <si>
    <t>Рейтинг главных администраторов средств городского бюджета по результатам оценки качества финансового менеджмента за I квартал 2013 года</t>
  </si>
  <si>
    <t>Р = 1 - Q1/Q, 
где Q1 - сумма положительных изменений в сводную бюджетную роспись городского бюджета по предложениям главного распорядителя по кодам видов изменений 040, 050, 060, 081, 082, 083, 085, 100, 130, 140, 150;
 Q -  общий объем бюджетных ассигнований главного распорядителя в соответствии с уточненной сводной бюджетной росписью
Е(Р) = Р</t>
  </si>
  <si>
    <t>х</t>
  </si>
  <si>
    <t xml:space="preserve">Р =  1 - Q1/Q, если Q1 ≤ Q,
Р =  Q1/Q - 1, если Q1 ≥ Q;                            где  Q - прогноз поступлений доходов по главному администратору доходов за отчетный период;  
Q1 – объем поступлений доходов городского бюджета за отчетный период по соответствующему главному администратору доходов
Е(Р) = 1, если 0 ≤ Р ≤ 0,1;
Е(Р) = Р/0,3,  если 0,3&gt; Р &gt; 0,1
Е(Р) = 0, если Р ≥ 0,3, или  Р &lt; 0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</si>
</sst>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color theme="1"/>
      <name val="Times New Roman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2"/>
    </font>
    <font>
      <i/>
      <sz val="10"/>
      <color indexed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 style="thin"/>
      <top style="hair"/>
      <bottom style="thin"/>
    </border>
    <border>
      <left/>
      <right style="thin"/>
      <top style="thin"/>
      <bottom style="hair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/>
      <bottom/>
    </border>
    <border>
      <left style="thin"/>
      <right style="hair"/>
      <top/>
      <bottom style="hair"/>
    </border>
    <border>
      <left style="thin"/>
      <right style="hair"/>
      <top/>
      <bottom style="thin"/>
    </border>
    <border>
      <left style="thin"/>
      <right style="hair"/>
      <top style="thin"/>
      <bottom style="hair"/>
    </border>
    <border>
      <left/>
      <right style="hair"/>
      <top style="thin"/>
      <bottom/>
    </border>
    <border>
      <left/>
      <right style="hair"/>
      <top style="hair"/>
      <bottom style="thin"/>
    </border>
    <border>
      <left/>
      <right/>
      <top style="hair"/>
      <bottom style="thin"/>
    </border>
    <border>
      <left/>
      <right style="thin"/>
      <top/>
      <bottom/>
    </border>
    <border>
      <left style="hair"/>
      <right style="thin"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 style="hair"/>
      <bottom style="thin"/>
    </border>
    <border>
      <left/>
      <right style="hair"/>
      <top/>
      <bottom/>
    </border>
    <border>
      <left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13">
    <xf numFmtId="0" fontId="0" fillId="0" borderId="0" xfId="0" applyAlignment="1">
      <alignment/>
    </xf>
    <xf numFmtId="0" fontId="0" fillId="0" borderId="1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0" borderId="11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0" fontId="0" fillId="0" borderId="12" xfId="0" applyFont="1" applyBorder="1" applyAlignment="1">
      <alignment vertical="top"/>
    </xf>
    <xf numFmtId="0" fontId="0" fillId="0" borderId="13" xfId="0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0" xfId="0" applyFill="1" applyAlignment="1">
      <alignment/>
    </xf>
    <xf numFmtId="2" fontId="4" fillId="0" borderId="0" xfId="0" applyNumberFormat="1" applyFont="1" applyFill="1" applyAlignment="1">
      <alignment/>
    </xf>
    <xf numFmtId="2" fontId="0" fillId="0" borderId="0" xfId="0" applyNumberFormat="1" applyFill="1" applyAlignment="1">
      <alignment/>
    </xf>
    <xf numFmtId="0" fontId="0" fillId="33" borderId="14" xfId="0" applyFill="1" applyBorder="1" applyAlignment="1">
      <alignment/>
    </xf>
    <xf numFmtId="2" fontId="0" fillId="33" borderId="15" xfId="0" applyNumberFormat="1" applyFill="1" applyBorder="1" applyAlignment="1">
      <alignment vertical="top"/>
    </xf>
    <xf numFmtId="2" fontId="0" fillId="33" borderId="16" xfId="0" applyNumberFormat="1" applyFill="1" applyBorder="1" applyAlignment="1">
      <alignment vertical="top"/>
    </xf>
    <xf numFmtId="2" fontId="0" fillId="33" borderId="17" xfId="0" applyNumberFormat="1" applyFill="1" applyBorder="1" applyAlignment="1">
      <alignment vertical="top"/>
    </xf>
    <xf numFmtId="2" fontId="0" fillId="33" borderId="18" xfId="0" applyNumberFormat="1" applyFill="1" applyBorder="1" applyAlignment="1">
      <alignment vertical="top"/>
    </xf>
    <xf numFmtId="2" fontId="0" fillId="33" borderId="19" xfId="0" applyNumberFormat="1" applyFill="1" applyBorder="1" applyAlignment="1">
      <alignment vertical="top"/>
    </xf>
    <xf numFmtId="2" fontId="0" fillId="33" borderId="20" xfId="0" applyNumberFormat="1" applyFill="1" applyBorder="1" applyAlignment="1">
      <alignment vertical="top"/>
    </xf>
    <xf numFmtId="0" fontId="0" fillId="33" borderId="18" xfId="0" applyFill="1" applyBorder="1" applyAlignment="1">
      <alignment/>
    </xf>
    <xf numFmtId="0" fontId="4" fillId="33" borderId="14" xfId="0" applyFont="1" applyFill="1" applyBorder="1" applyAlignment="1">
      <alignment/>
    </xf>
    <xf numFmtId="2" fontId="4" fillId="33" borderId="15" xfId="0" applyNumberFormat="1" applyFont="1" applyFill="1" applyBorder="1" applyAlignment="1">
      <alignment vertical="top"/>
    </xf>
    <xf numFmtId="10" fontId="4" fillId="33" borderId="15" xfId="0" applyNumberFormat="1" applyFont="1" applyFill="1" applyBorder="1" applyAlignment="1">
      <alignment vertical="top"/>
    </xf>
    <xf numFmtId="10" fontId="4" fillId="33" borderId="20" xfId="0" applyNumberFormat="1" applyFont="1" applyFill="1" applyBorder="1" applyAlignment="1">
      <alignment vertical="top"/>
    </xf>
    <xf numFmtId="1" fontId="4" fillId="0" borderId="21" xfId="0" applyNumberFormat="1" applyFont="1" applyFill="1" applyBorder="1" applyAlignment="1">
      <alignment vertical="top"/>
    </xf>
    <xf numFmtId="1" fontId="4" fillId="0" borderId="22" xfId="0" applyNumberFormat="1" applyFont="1" applyFill="1" applyBorder="1" applyAlignment="1">
      <alignment vertical="top"/>
    </xf>
    <xf numFmtId="1" fontId="4" fillId="0" borderId="23" xfId="0" applyNumberFormat="1" applyFont="1" applyFill="1" applyBorder="1" applyAlignment="1">
      <alignment vertical="top"/>
    </xf>
    <xf numFmtId="1" fontId="4" fillId="0" borderId="24" xfId="0" applyNumberFormat="1" applyFont="1" applyFill="1" applyBorder="1" applyAlignment="1">
      <alignment vertical="top"/>
    </xf>
    <xf numFmtId="1" fontId="4" fillId="0" borderId="25" xfId="0" applyNumberFormat="1" applyFont="1" applyFill="1" applyBorder="1" applyAlignment="1">
      <alignment vertical="top"/>
    </xf>
    <xf numFmtId="1" fontId="4" fillId="0" borderId="26" xfId="0" applyNumberFormat="1" applyFont="1" applyFill="1" applyBorder="1" applyAlignment="1">
      <alignment vertical="top"/>
    </xf>
    <xf numFmtId="3" fontId="4" fillId="0" borderId="27" xfId="0" applyNumberFormat="1" applyFont="1" applyFill="1" applyBorder="1" applyAlignment="1">
      <alignment vertical="top"/>
    </xf>
    <xf numFmtId="1" fontId="4" fillId="0" borderId="12" xfId="0" applyNumberFormat="1" applyFont="1" applyFill="1" applyBorder="1" applyAlignment="1">
      <alignment vertical="top"/>
    </xf>
    <xf numFmtId="3" fontId="4" fillId="0" borderId="28" xfId="0" applyNumberFormat="1" applyFont="1" applyFill="1" applyBorder="1" applyAlignment="1">
      <alignment vertical="top"/>
    </xf>
    <xf numFmtId="2" fontId="4" fillId="0" borderId="13" xfId="0" applyNumberFormat="1" applyFont="1" applyFill="1" applyBorder="1" applyAlignment="1">
      <alignment vertical="top"/>
    </xf>
    <xf numFmtId="2" fontId="4" fillId="0" borderId="16" xfId="0" applyNumberFormat="1" applyFont="1" applyFill="1" applyBorder="1" applyAlignment="1">
      <alignment vertical="top"/>
    </xf>
    <xf numFmtId="2" fontId="4" fillId="0" borderId="29" xfId="0" applyNumberFormat="1" applyFont="1" applyFill="1" applyBorder="1" applyAlignment="1">
      <alignment vertical="top"/>
    </xf>
    <xf numFmtId="2" fontId="4" fillId="0" borderId="30" xfId="0" applyNumberFormat="1" applyFont="1" applyFill="1" applyBorder="1" applyAlignment="1">
      <alignment vertical="top"/>
    </xf>
    <xf numFmtId="2" fontId="4" fillId="0" borderId="18" xfId="0" applyNumberFormat="1" applyFont="1" applyFill="1" applyBorder="1" applyAlignment="1">
      <alignment vertical="top"/>
    </xf>
    <xf numFmtId="2" fontId="4" fillId="0" borderId="31" xfId="0" applyNumberFormat="1" applyFont="1" applyFill="1" applyBorder="1" applyAlignment="1">
      <alignment vertical="top"/>
    </xf>
    <xf numFmtId="2" fontId="2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vertical="top" wrapText="1"/>
    </xf>
    <xf numFmtId="3" fontId="2" fillId="0" borderId="33" xfId="0" applyNumberFormat="1" applyFont="1" applyFill="1" applyBorder="1" applyAlignment="1">
      <alignment horizontal="right" vertical="top"/>
    </xf>
    <xf numFmtId="2" fontId="2" fillId="0" borderId="31" xfId="0" applyNumberFormat="1" applyFont="1" applyFill="1" applyBorder="1" applyAlignment="1">
      <alignment vertical="top"/>
    </xf>
    <xf numFmtId="3" fontId="2" fillId="0" borderId="33" xfId="0" applyNumberFormat="1" applyFont="1" applyFill="1" applyBorder="1" applyAlignment="1">
      <alignment vertical="top" wrapText="1"/>
    </xf>
    <xf numFmtId="0" fontId="2" fillId="0" borderId="28" xfId="0" applyFont="1" applyFill="1" applyBorder="1" applyAlignment="1">
      <alignment vertical="top"/>
    </xf>
    <xf numFmtId="0" fontId="2" fillId="0" borderId="34" xfId="0" applyFont="1" applyFill="1" applyBorder="1" applyAlignment="1">
      <alignment vertical="top"/>
    </xf>
    <xf numFmtId="2" fontId="2" fillId="0" borderId="18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horizontal="right" vertical="top"/>
    </xf>
    <xf numFmtId="3" fontId="2" fillId="0" borderId="36" xfId="0" applyNumberFormat="1" applyFont="1" applyFill="1" applyBorder="1" applyAlignment="1">
      <alignment horizontal="right" vertical="top"/>
    </xf>
    <xf numFmtId="2" fontId="2" fillId="0" borderId="30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34" xfId="0" applyNumberFormat="1" applyFont="1" applyFill="1" applyBorder="1" applyAlignment="1">
      <alignment horizontal="right" vertical="top"/>
    </xf>
    <xf numFmtId="2" fontId="2" fillId="0" borderId="37" xfId="0" applyNumberFormat="1" applyFont="1" applyFill="1" applyBorder="1" applyAlignment="1">
      <alignment horizontal="right" vertical="top"/>
    </xf>
    <xf numFmtId="2" fontId="2" fillId="0" borderId="31" xfId="0" applyNumberFormat="1" applyFont="1" applyFill="1" applyBorder="1" applyAlignment="1">
      <alignment horizontal="right" vertical="top"/>
    </xf>
    <xf numFmtId="2" fontId="2" fillId="0" borderId="18" xfId="0" applyNumberFormat="1" applyFont="1" applyFill="1" applyBorder="1" applyAlignment="1">
      <alignment horizontal="right" vertical="top"/>
    </xf>
    <xf numFmtId="3" fontId="2" fillId="0" borderId="35" xfId="0" applyNumberFormat="1" applyFont="1" applyFill="1" applyBorder="1" applyAlignment="1">
      <alignment vertical="top"/>
    </xf>
    <xf numFmtId="2" fontId="2" fillId="0" borderId="30" xfId="0" applyNumberFormat="1" applyFont="1" applyFill="1" applyBorder="1" applyAlignment="1">
      <alignment vertical="top"/>
    </xf>
    <xf numFmtId="3" fontId="2" fillId="0" borderId="28" xfId="0" applyNumberFormat="1" applyFont="1" applyFill="1" applyBorder="1" applyAlignment="1">
      <alignment vertical="top"/>
    </xf>
    <xf numFmtId="2" fontId="2" fillId="0" borderId="37" xfId="0" applyNumberFormat="1" applyFont="1" applyFill="1" applyBorder="1" applyAlignment="1">
      <alignment vertical="top"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0" fontId="4" fillId="31" borderId="14" xfId="0" applyFont="1" applyFill="1" applyBorder="1" applyAlignment="1">
      <alignment/>
    </xf>
    <xf numFmtId="0" fontId="0" fillId="34" borderId="0" xfId="0" applyFill="1" applyAlignment="1">
      <alignment/>
    </xf>
    <xf numFmtId="1" fontId="4" fillId="0" borderId="38" xfId="0" applyNumberFormat="1" applyFont="1" applyFill="1" applyBorder="1" applyAlignment="1">
      <alignment vertical="top"/>
    </xf>
    <xf numFmtId="3" fontId="2" fillId="0" borderId="35" xfId="0" applyNumberFormat="1" applyFont="1" applyFill="1" applyBorder="1" applyAlignment="1">
      <alignment vertical="top"/>
    </xf>
    <xf numFmtId="1" fontId="4" fillId="0" borderId="28" xfId="0" applyNumberFormat="1" applyFont="1" applyFill="1" applyBorder="1" applyAlignment="1">
      <alignment vertical="top"/>
    </xf>
    <xf numFmtId="3" fontId="2" fillId="0" borderId="28" xfId="0" applyNumberFormat="1" applyFont="1" applyFill="1" applyBorder="1" applyAlignment="1">
      <alignment vertical="top"/>
    </xf>
    <xf numFmtId="2" fontId="4" fillId="0" borderId="37" xfId="0" applyNumberFormat="1" applyFont="1" applyFill="1" applyBorder="1" applyAlignment="1">
      <alignment vertical="top"/>
    </xf>
    <xf numFmtId="2" fontId="0" fillId="31" borderId="20" xfId="0" applyNumberFormat="1" applyFill="1" applyBorder="1" applyAlignment="1">
      <alignment vertical="top"/>
    </xf>
    <xf numFmtId="2" fontId="0" fillId="31" borderId="14" xfId="0" applyNumberFormat="1" applyFill="1" applyBorder="1" applyAlignment="1">
      <alignment vertical="top"/>
    </xf>
    <xf numFmtId="10" fontId="4" fillId="31" borderId="14" xfId="0" applyNumberFormat="1" applyFont="1" applyFill="1" applyBorder="1" applyAlignment="1">
      <alignment vertical="top"/>
    </xf>
    <xf numFmtId="2" fontId="0" fillId="31" borderId="15" xfId="0" applyNumberFormat="1" applyFill="1" applyBorder="1" applyAlignment="1">
      <alignment vertical="top"/>
    </xf>
    <xf numFmtId="2" fontId="0" fillId="31" borderId="19" xfId="0" applyNumberFormat="1" applyFill="1" applyBorder="1" applyAlignment="1">
      <alignment vertical="top"/>
    </xf>
    <xf numFmtId="10" fontId="4" fillId="31" borderId="15" xfId="0" applyNumberFormat="1" applyFont="1" applyFill="1" applyBorder="1" applyAlignment="1">
      <alignment vertical="top"/>
    </xf>
    <xf numFmtId="10" fontId="4" fillId="31" borderId="20" xfId="0" applyNumberFormat="1" applyFont="1" applyFill="1" applyBorder="1" applyAlignment="1">
      <alignment vertical="top"/>
    </xf>
    <xf numFmtId="1" fontId="4" fillId="0" borderId="35" xfId="0" applyNumberFormat="1" applyFont="1" applyFill="1" applyBorder="1" applyAlignment="1">
      <alignment vertical="top"/>
    </xf>
    <xf numFmtId="1" fontId="4" fillId="0" borderId="36" xfId="0" applyNumberFormat="1" applyFont="1" applyFill="1" applyBorder="1" applyAlignment="1">
      <alignment vertical="top"/>
    </xf>
    <xf numFmtId="1" fontId="4" fillId="0" borderId="39" xfId="0" applyNumberFormat="1" applyFont="1" applyFill="1" applyBorder="1" applyAlignment="1">
      <alignment vertical="top"/>
    </xf>
    <xf numFmtId="1" fontId="4" fillId="0" borderId="40" xfId="0" applyNumberFormat="1" applyFont="1" applyFill="1" applyBorder="1" applyAlignment="1">
      <alignment vertical="top"/>
    </xf>
    <xf numFmtId="1" fontId="4" fillId="0" borderId="32" xfId="0" applyNumberFormat="1" applyFont="1" applyFill="1" applyBorder="1" applyAlignment="1">
      <alignment vertical="top"/>
    </xf>
    <xf numFmtId="1" fontId="4" fillId="0" borderId="33" xfId="0" applyNumberFormat="1" applyFont="1" applyFill="1" applyBorder="1" applyAlignment="1">
      <alignment vertical="top"/>
    </xf>
    <xf numFmtId="3" fontId="2" fillId="0" borderId="32" xfId="0" applyNumberFormat="1" applyFont="1" applyFill="1" applyBorder="1" applyAlignment="1">
      <alignment vertical="top"/>
    </xf>
    <xf numFmtId="2" fontId="4" fillId="0" borderId="41" xfId="0" applyNumberFormat="1" applyFont="1" applyFill="1" applyBorder="1" applyAlignment="1">
      <alignment vertical="top"/>
    </xf>
    <xf numFmtId="0" fontId="0" fillId="0" borderId="42" xfId="0" applyFont="1" applyFill="1" applyBorder="1" applyAlignment="1">
      <alignment vertical="top"/>
    </xf>
    <xf numFmtId="1" fontId="4" fillId="0" borderId="0" xfId="0" applyNumberFormat="1" applyFont="1" applyFill="1" applyAlignment="1">
      <alignment/>
    </xf>
    <xf numFmtId="4" fontId="0" fillId="0" borderId="0" xfId="0" applyNumberFormat="1" applyFont="1" applyFill="1" applyAlignment="1">
      <alignment/>
    </xf>
    <xf numFmtId="2" fontId="42" fillId="33" borderId="15" xfId="0" applyNumberFormat="1" applyFont="1" applyFill="1" applyBorder="1" applyAlignment="1">
      <alignment vertical="top"/>
    </xf>
    <xf numFmtId="2" fontId="42" fillId="33" borderId="19" xfId="0" applyNumberFormat="1" applyFont="1" applyFill="1" applyBorder="1" applyAlignment="1">
      <alignment vertical="top"/>
    </xf>
    <xf numFmtId="10" fontId="42" fillId="33" borderId="42" xfId="0" applyNumberFormat="1" applyFont="1" applyFill="1" applyBorder="1" applyAlignment="1">
      <alignment vertical="top"/>
    </xf>
    <xf numFmtId="0" fontId="0" fillId="0" borderId="43" xfId="0" applyBorder="1" applyAlignment="1">
      <alignment/>
    </xf>
    <xf numFmtId="0" fontId="3" fillId="34" borderId="42" xfId="0" applyFont="1" applyFill="1" applyBorder="1" applyAlignment="1">
      <alignment horizontal="center" vertical="center" wrapText="1"/>
    </xf>
    <xf numFmtId="0" fontId="43" fillId="34" borderId="42" xfId="0" applyFont="1" applyFill="1" applyBorder="1" applyAlignment="1">
      <alignment horizontal="center" vertical="center" wrapText="1"/>
    </xf>
    <xf numFmtId="0" fontId="0" fillId="34" borderId="44" xfId="0" applyFill="1" applyBorder="1" applyAlignment="1">
      <alignment/>
    </xf>
    <xf numFmtId="3" fontId="2" fillId="0" borderId="35" xfId="0" applyNumberFormat="1" applyFont="1" applyFill="1" applyBorder="1" applyAlignment="1">
      <alignment horizontal="right" vertical="top"/>
    </xf>
    <xf numFmtId="3" fontId="2" fillId="0" borderId="28" xfId="0" applyNumberFormat="1" applyFont="1" applyFill="1" applyBorder="1" applyAlignment="1">
      <alignment horizontal="right" vertical="top"/>
    </xf>
    <xf numFmtId="3" fontId="2" fillId="0" borderId="32" xfId="0" applyNumberFormat="1" applyFont="1" applyFill="1" applyBorder="1" applyAlignment="1">
      <alignment horizontal="right" vertical="top"/>
    </xf>
    <xf numFmtId="1" fontId="4" fillId="0" borderId="19" xfId="0" applyNumberFormat="1" applyFont="1" applyFill="1" applyBorder="1" applyAlignment="1">
      <alignment horizontal="center" vertical="center"/>
    </xf>
    <xf numFmtId="2" fontId="4" fillId="0" borderId="4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4" fontId="2" fillId="0" borderId="4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3" fontId="2" fillId="0" borderId="32" xfId="0" applyNumberFormat="1" applyFont="1" applyFill="1" applyBorder="1" applyAlignment="1">
      <alignment vertical="top" wrapText="1"/>
    </xf>
    <xf numFmtId="3" fontId="0" fillId="0" borderId="28" xfId="0" applyNumberFormat="1" applyFont="1" applyFill="1" applyBorder="1" applyAlignment="1">
      <alignment vertical="top"/>
    </xf>
    <xf numFmtId="1" fontId="4" fillId="0" borderId="0" xfId="0" applyNumberFormat="1" applyFont="1" applyFill="1" applyBorder="1" applyAlignment="1">
      <alignment vertical="top"/>
    </xf>
    <xf numFmtId="1" fontId="4" fillId="0" borderId="34" xfId="0" applyNumberFormat="1" applyFont="1" applyFill="1" applyBorder="1" applyAlignment="1">
      <alignment vertical="top"/>
    </xf>
    <xf numFmtId="1" fontId="4" fillId="0" borderId="45" xfId="0" applyNumberFormat="1" applyFont="1" applyFill="1" applyBorder="1" applyAlignment="1">
      <alignment vertical="top"/>
    </xf>
    <xf numFmtId="3" fontId="2" fillId="0" borderId="28" xfId="0" applyNumberFormat="1" applyFont="1" applyFill="1" applyBorder="1" applyAlignment="1">
      <alignment horizontal="center" vertical="top"/>
    </xf>
    <xf numFmtId="3" fontId="2" fillId="0" borderId="34" xfId="0" applyNumberFormat="1" applyFont="1" applyFill="1" applyBorder="1" applyAlignment="1">
      <alignment horizontal="center" vertical="top"/>
    </xf>
    <xf numFmtId="10" fontId="0" fillId="0" borderId="0" xfId="0" applyNumberFormat="1" applyAlignment="1">
      <alignment/>
    </xf>
    <xf numFmtId="2" fontId="0" fillId="33" borderId="42" xfId="0" applyNumberFormat="1" applyFill="1" applyBorder="1" applyAlignment="1">
      <alignment vertical="top"/>
    </xf>
    <xf numFmtId="2" fontId="0" fillId="33" borderId="14" xfId="0" applyNumberFormat="1" applyFill="1" applyBorder="1" applyAlignment="1">
      <alignment vertical="top"/>
    </xf>
    <xf numFmtId="10" fontId="4" fillId="33" borderId="14" xfId="0" applyNumberFormat="1" applyFont="1" applyFill="1" applyBorder="1" applyAlignment="1">
      <alignment vertical="top"/>
    </xf>
    <xf numFmtId="1" fontId="2" fillId="0" borderId="23" xfId="0" applyNumberFormat="1" applyFont="1" applyFill="1" applyBorder="1" applyAlignment="1">
      <alignment vertical="top"/>
    </xf>
    <xf numFmtId="1" fontId="2" fillId="0" borderId="38" xfId="0" applyNumberFormat="1" applyFont="1" applyFill="1" applyBorder="1" applyAlignment="1">
      <alignment vertical="top"/>
    </xf>
    <xf numFmtId="2" fontId="2" fillId="0" borderId="41" xfId="0" applyNumberFormat="1" applyFont="1" applyFill="1" applyBorder="1" applyAlignment="1">
      <alignment vertical="top"/>
    </xf>
    <xf numFmtId="1" fontId="2" fillId="0" borderId="22" xfId="0" applyNumberFormat="1" applyFont="1" applyFill="1" applyBorder="1" applyAlignment="1">
      <alignment vertical="top"/>
    </xf>
    <xf numFmtId="1" fontId="2" fillId="0" borderId="28" xfId="0" applyNumberFormat="1" applyFont="1" applyFill="1" applyBorder="1" applyAlignment="1">
      <alignment vertical="top"/>
    </xf>
    <xf numFmtId="0" fontId="0" fillId="0" borderId="0" xfId="0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3" fontId="2" fillId="0" borderId="26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/>
    </xf>
    <xf numFmtId="2" fontId="8" fillId="0" borderId="12" xfId="0" applyNumberFormat="1" applyFont="1" applyFill="1" applyBorder="1" applyAlignment="1">
      <alignment horizontal="right" vertical="center" wrapText="1"/>
    </xf>
    <xf numFmtId="10" fontId="8" fillId="0" borderId="12" xfId="0" applyNumberFormat="1" applyFont="1" applyFill="1" applyBorder="1" applyAlignment="1">
      <alignment horizontal="right" vertical="center" wrapText="1"/>
    </xf>
    <xf numFmtId="2" fontId="43" fillId="0" borderId="44" xfId="0" applyNumberFormat="1" applyFont="1" applyFill="1" applyBorder="1" applyAlignment="1">
      <alignment horizontal="right" vertical="center" wrapText="1"/>
    </xf>
    <xf numFmtId="10" fontId="43" fillId="0" borderId="44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Fill="1" applyBorder="1" applyAlignment="1">
      <alignment horizontal="right" vertical="center" wrapText="1"/>
    </xf>
    <xf numFmtId="10" fontId="8" fillId="0" borderId="43" xfId="0" applyNumberFormat="1" applyFont="1" applyFill="1" applyBorder="1" applyAlignment="1">
      <alignment horizontal="right" vertical="center" wrapText="1"/>
    </xf>
    <xf numFmtId="2" fontId="8" fillId="0" borderId="44" xfId="0" applyNumberFormat="1" applyFont="1" applyFill="1" applyBorder="1" applyAlignment="1">
      <alignment horizontal="right" vertical="center" wrapText="1"/>
    </xf>
    <xf numFmtId="10" fontId="8" fillId="0" borderId="44" xfId="0" applyNumberFormat="1" applyFont="1" applyFill="1" applyBorder="1" applyAlignment="1">
      <alignment horizontal="right" vertical="center" wrapText="1"/>
    </xf>
    <xf numFmtId="2" fontId="8" fillId="0" borderId="43" xfId="0" applyNumberFormat="1" applyFont="1" applyBorder="1" applyAlignment="1">
      <alignment horizontal="right" vertical="center" wrapText="1"/>
    </xf>
    <xf numFmtId="10" fontId="8" fillId="0" borderId="43" xfId="0" applyNumberFormat="1" applyFont="1" applyBorder="1" applyAlignment="1">
      <alignment horizontal="right" vertical="center" wrapText="1"/>
    </xf>
    <xf numFmtId="2" fontId="8" fillId="0" borderId="44" xfId="0" applyNumberFormat="1" applyFont="1" applyBorder="1" applyAlignment="1">
      <alignment horizontal="right" vertical="center" wrapText="1"/>
    </xf>
    <xf numFmtId="10" fontId="8" fillId="0" borderId="44" xfId="0" applyNumberFormat="1" applyFont="1" applyBorder="1" applyAlignment="1">
      <alignment horizontal="right" vertical="center" wrapText="1"/>
    </xf>
    <xf numFmtId="2" fontId="43" fillId="0" borderId="44" xfId="0" applyNumberFormat="1" applyFont="1" applyBorder="1" applyAlignment="1">
      <alignment horizontal="right" vertical="center"/>
    </xf>
    <xf numFmtId="10" fontId="43" fillId="0" borderId="44" xfId="0" applyNumberFormat="1" applyFont="1" applyBorder="1" applyAlignment="1">
      <alignment horizontal="right" vertical="center"/>
    </xf>
    <xf numFmtId="0" fontId="0" fillId="34" borderId="18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4" fillId="34" borderId="14" xfId="0" applyFont="1" applyFill="1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2" fontId="43" fillId="33" borderId="42" xfId="0" applyNumberFormat="1" applyFont="1" applyFill="1" applyBorder="1" applyAlignment="1">
      <alignment vertical="top"/>
    </xf>
    <xf numFmtId="0" fontId="43" fillId="0" borderId="14" xfId="0" applyFont="1" applyBorder="1" applyAlignment="1">
      <alignment vertical="top"/>
    </xf>
    <xf numFmtId="10" fontId="3" fillId="33" borderId="42" xfId="0" applyNumberFormat="1" applyFont="1" applyFill="1" applyBorder="1" applyAlignment="1">
      <alignment vertical="top"/>
    </xf>
    <xf numFmtId="10" fontId="43" fillId="0" borderId="14" xfId="0" applyNumberFormat="1" applyFont="1" applyBorder="1" applyAlignment="1">
      <alignment vertical="top"/>
    </xf>
    <xf numFmtId="0" fontId="3" fillId="34" borderId="42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43" fillId="34" borderId="42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2" fontId="8" fillId="31" borderId="42" xfId="0" applyNumberFormat="1" applyFont="1" applyFill="1" applyBorder="1" applyAlignment="1">
      <alignment horizontal="right" vertical="top"/>
    </xf>
    <xf numFmtId="0" fontId="8" fillId="0" borderId="14" xfId="0" applyFont="1" applyBorder="1" applyAlignment="1">
      <alignment horizontal="right" vertical="top"/>
    </xf>
    <xf numFmtId="10" fontId="8" fillId="31" borderId="42" xfId="0" applyNumberFormat="1" applyFont="1" applyFill="1" applyBorder="1" applyAlignment="1">
      <alignment horizontal="right" vertical="top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46" xfId="0" applyBorder="1" applyAlignment="1">
      <alignment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47" xfId="0" applyNumberFormat="1" applyFont="1" applyFill="1" applyBorder="1" applyAlignment="1">
      <alignment horizontal="center" vertical="top" wrapText="1"/>
    </xf>
    <xf numFmtId="2" fontId="4" fillId="0" borderId="48" xfId="0" applyNumberFormat="1" applyFont="1" applyFill="1" applyBorder="1" applyAlignment="1">
      <alignment horizontal="center" vertical="top" wrapText="1"/>
    </xf>
    <xf numFmtId="0" fontId="2" fillId="0" borderId="43" xfId="0" applyFont="1" applyBorder="1" applyAlignment="1">
      <alignment horizontal="left" wrapText="1"/>
    </xf>
    <xf numFmtId="0" fontId="0" fillId="0" borderId="30" xfId="0" applyBorder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2" fillId="0" borderId="44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1" xfId="0" applyFill="1" applyBorder="1" applyAlignment="1">
      <alignment horizontal="center" vertical="top" wrapText="1"/>
    </xf>
    <xf numFmtId="0" fontId="0" fillId="0" borderId="47" xfId="0" applyFill="1" applyBorder="1" applyAlignment="1">
      <alignment horizontal="center" vertical="top" wrapText="1"/>
    </xf>
    <xf numFmtId="0" fontId="0" fillId="0" borderId="48" xfId="0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/>
    </xf>
    <xf numFmtId="0" fontId="2" fillId="0" borderId="48" xfId="0" applyFont="1" applyFill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0" fontId="3" fillId="34" borderId="11" xfId="0" applyFont="1" applyFill="1" applyBorder="1" applyAlignment="1">
      <alignment horizontal="center" vertical="center"/>
    </xf>
    <xf numFmtId="0" fontId="0" fillId="34" borderId="48" xfId="0" applyFill="1" applyBorder="1" applyAlignment="1">
      <alignment horizontal="center" vertical="center"/>
    </xf>
    <xf numFmtId="2" fontId="43" fillId="33" borderId="14" xfId="0" applyNumberFormat="1" applyFont="1" applyFill="1" applyBorder="1" applyAlignment="1">
      <alignment vertical="top"/>
    </xf>
    <xf numFmtId="10" fontId="3" fillId="33" borderId="14" xfId="0" applyNumberFormat="1" applyFont="1" applyFill="1" applyBorder="1" applyAlignment="1">
      <alignment vertical="top"/>
    </xf>
    <xf numFmtId="2" fontId="0" fillId="34" borderId="42" xfId="0" applyNumberFormat="1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horizontal="center" vertical="center"/>
    </xf>
    <xf numFmtId="2" fontId="4" fillId="34" borderId="42" xfId="0" applyNumberFormat="1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4" fillId="33" borderId="42" xfId="0" applyNumberFormat="1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47" xfId="0" applyFont="1" applyFill="1" applyBorder="1" applyAlignment="1">
      <alignment horizontal="center" vertical="top" wrapText="1"/>
    </xf>
    <xf numFmtId="0" fontId="2" fillId="0" borderId="48" xfId="0" applyFont="1" applyFill="1" applyBorder="1" applyAlignment="1">
      <alignment horizontal="center" vertical="top" wrapText="1"/>
    </xf>
    <xf numFmtId="2" fontId="0" fillId="33" borderId="42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2</xdr:col>
      <xdr:colOff>1943100</xdr:colOff>
      <xdr:row>5</xdr:row>
      <xdr:rowOff>0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0" y="142875"/>
          <a:ext cx="2190750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43"/>
  <sheetViews>
    <sheetView tabSelected="1" zoomScalePageLayoutView="0" workbookViewId="0" topLeftCell="B1">
      <selection activeCell="G3" sqref="G3:G4"/>
    </sheetView>
  </sheetViews>
  <sheetFormatPr defaultColWidth="4.16015625" defaultRowHeight="12.75"/>
  <cols>
    <col min="1" max="1" width="1.66796875" style="2" hidden="1" customWidth="1"/>
    <col min="2" max="2" width="4.33203125" style="2" customWidth="1"/>
    <col min="3" max="3" width="34" style="3" customWidth="1"/>
    <col min="4" max="4" width="9.5" style="10" customWidth="1"/>
    <col min="5" max="5" width="12.33203125" style="3" customWidth="1"/>
    <col min="6" max="6" width="13.66015625" style="3" customWidth="1"/>
    <col min="7" max="7" width="14.5" style="3" customWidth="1"/>
    <col min="8" max="9" width="10.83203125" style="86" customWidth="1"/>
    <col min="10" max="11" width="10.83203125" style="10" customWidth="1"/>
    <col min="12" max="12" width="10.66015625" style="10" customWidth="1"/>
    <col min="13" max="13" width="10.83203125" style="10" customWidth="1"/>
    <col min="14" max="15" width="10.83203125" style="86" customWidth="1"/>
    <col min="16" max="16" width="10.83203125" style="10" customWidth="1"/>
    <col min="17" max="18" width="10.83203125" style="87" customWidth="1"/>
    <col min="19" max="19" width="10.83203125" style="10" customWidth="1"/>
    <col min="20" max="20" width="11.66015625" style="61" customWidth="1"/>
    <col min="21" max="21" width="12.66015625" style="61" customWidth="1"/>
    <col min="22" max="22" width="10.83203125" style="62" customWidth="1"/>
    <col min="23" max="23" width="11.33203125" style="62" customWidth="1"/>
    <col min="24" max="25" width="10.83203125" style="62" customWidth="1"/>
    <col min="26" max="26" width="13.33203125" style="11" hidden="1" customWidth="1"/>
    <col min="27" max="27" width="12.33203125" style="11" hidden="1" customWidth="1"/>
    <col min="28" max="28" width="15" style="10" hidden="1" customWidth="1"/>
    <col min="29" max="31" width="13.33203125" style="10" hidden="1" customWidth="1"/>
    <col min="32" max="32" width="8.83203125" style="64" hidden="1" customWidth="1"/>
    <col min="33" max="33" width="8.66015625" style="64" hidden="1" customWidth="1"/>
    <col min="34" max="35" width="4.16015625" style="0" customWidth="1"/>
    <col min="36" max="36" width="7.5" style="0" customWidth="1"/>
  </cols>
  <sheetData>
    <row r="1" spans="1:33" ht="6" customHeight="1">
      <c r="A1" s="170" t="s">
        <v>48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</row>
    <row r="2" spans="1:33" ht="4.5" customHeigh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</row>
    <row r="3" spans="1:33" ht="54.75" customHeight="1">
      <c r="A3" s="6"/>
      <c r="B3" s="8"/>
      <c r="C3" s="7" t="s">
        <v>9</v>
      </c>
      <c r="D3" s="201" t="s">
        <v>41</v>
      </c>
      <c r="E3" s="197" t="s">
        <v>36</v>
      </c>
      <c r="F3" s="197" t="s">
        <v>35</v>
      </c>
      <c r="G3" s="199" t="s">
        <v>39</v>
      </c>
      <c r="H3" s="178" t="s">
        <v>29</v>
      </c>
      <c r="I3" s="179"/>
      <c r="J3" s="180"/>
      <c r="K3" s="178" t="s">
        <v>30</v>
      </c>
      <c r="L3" s="179"/>
      <c r="M3" s="180"/>
      <c r="N3" s="178" t="s">
        <v>31</v>
      </c>
      <c r="O3" s="179"/>
      <c r="P3" s="180"/>
      <c r="Q3" s="178" t="s">
        <v>32</v>
      </c>
      <c r="R3" s="179"/>
      <c r="S3" s="180"/>
      <c r="T3" s="189" t="s">
        <v>33</v>
      </c>
      <c r="U3" s="190"/>
      <c r="V3" s="191"/>
      <c r="W3" s="205" t="s">
        <v>34</v>
      </c>
      <c r="X3" s="206"/>
      <c r="Y3" s="207"/>
      <c r="Z3" s="211" t="s">
        <v>36</v>
      </c>
      <c r="AA3" s="211" t="s">
        <v>35</v>
      </c>
      <c r="AB3" s="203" t="s">
        <v>39</v>
      </c>
      <c r="AC3" s="211" t="s">
        <v>35</v>
      </c>
      <c r="AD3" s="211" t="s">
        <v>36</v>
      </c>
      <c r="AE3" s="203" t="s">
        <v>43</v>
      </c>
      <c r="AF3" s="193" t="s">
        <v>42</v>
      </c>
      <c r="AG3" s="194"/>
    </row>
    <row r="4" spans="1:33" ht="191.25" customHeight="1">
      <c r="A4" s="4"/>
      <c r="B4" s="176" t="s">
        <v>24</v>
      </c>
      <c r="C4" s="177"/>
      <c r="D4" s="202"/>
      <c r="E4" s="198"/>
      <c r="F4" s="198"/>
      <c r="G4" s="200"/>
      <c r="H4" s="183" t="s">
        <v>47</v>
      </c>
      <c r="I4" s="184"/>
      <c r="J4" s="185"/>
      <c r="K4" s="183" t="s">
        <v>49</v>
      </c>
      <c r="L4" s="184"/>
      <c r="M4" s="185"/>
      <c r="N4" s="183" t="s">
        <v>46</v>
      </c>
      <c r="O4" s="184"/>
      <c r="P4" s="185"/>
      <c r="Q4" s="173" t="s">
        <v>37</v>
      </c>
      <c r="R4" s="174"/>
      <c r="S4" s="175"/>
      <c r="T4" s="186" t="s">
        <v>51</v>
      </c>
      <c r="U4" s="187"/>
      <c r="V4" s="188"/>
      <c r="W4" s="208" t="s">
        <v>38</v>
      </c>
      <c r="X4" s="209"/>
      <c r="Y4" s="210"/>
      <c r="Z4" s="212"/>
      <c r="AA4" s="212"/>
      <c r="AB4" s="204"/>
      <c r="AC4" s="212"/>
      <c r="AD4" s="212"/>
      <c r="AE4" s="204"/>
      <c r="AF4" s="92" t="s">
        <v>44</v>
      </c>
      <c r="AG4" s="93" t="s">
        <v>45</v>
      </c>
    </row>
    <row r="5" spans="1:34" ht="26.25" customHeight="1">
      <c r="A5" s="4"/>
      <c r="B5" s="181" t="s">
        <v>13</v>
      </c>
      <c r="C5" s="182"/>
      <c r="D5" s="127"/>
      <c r="E5" s="142"/>
      <c r="F5" s="143"/>
      <c r="G5" s="144"/>
      <c r="H5" s="98" t="s">
        <v>28</v>
      </c>
      <c r="I5" s="98" t="s">
        <v>27</v>
      </c>
      <c r="J5" s="99" t="s">
        <v>26</v>
      </c>
      <c r="K5" s="100" t="s">
        <v>11</v>
      </c>
      <c r="L5" s="101" t="s">
        <v>10</v>
      </c>
      <c r="M5" s="102" t="s">
        <v>21</v>
      </c>
      <c r="N5" s="103" t="s">
        <v>28</v>
      </c>
      <c r="O5" s="103" t="s">
        <v>27</v>
      </c>
      <c r="P5" s="104" t="s">
        <v>21</v>
      </c>
      <c r="Q5" s="105" t="s">
        <v>11</v>
      </c>
      <c r="R5" s="106" t="s">
        <v>10</v>
      </c>
      <c r="S5" s="104" t="s">
        <v>21</v>
      </c>
      <c r="T5" s="124" t="s">
        <v>11</v>
      </c>
      <c r="U5" s="125" t="s">
        <v>10</v>
      </c>
      <c r="V5" s="39" t="s">
        <v>20</v>
      </c>
      <c r="W5" s="40" t="s">
        <v>25</v>
      </c>
      <c r="X5" s="41" t="s">
        <v>11</v>
      </c>
      <c r="Y5" s="39" t="s">
        <v>20</v>
      </c>
      <c r="Z5" s="19"/>
      <c r="AA5" s="12"/>
      <c r="AB5" s="20"/>
      <c r="AC5" s="63"/>
      <c r="AD5" s="63"/>
      <c r="AE5" s="63"/>
      <c r="AG5" s="94"/>
      <c r="AH5" s="91"/>
    </row>
    <row r="6" spans="1:33" s="9" customFormat="1" ht="19.5" customHeight="1">
      <c r="A6" s="5">
        <v>820</v>
      </c>
      <c r="B6" s="163">
        <v>820</v>
      </c>
      <c r="C6" s="165" t="s">
        <v>15</v>
      </c>
      <c r="D6" s="156">
        <v>1</v>
      </c>
      <c r="E6" s="128">
        <v>3.939890710382514</v>
      </c>
      <c r="F6" s="128">
        <v>4</v>
      </c>
      <c r="G6" s="129">
        <v>0.9849726775956285</v>
      </c>
      <c r="H6" s="29">
        <v>0</v>
      </c>
      <c r="I6" s="81">
        <v>5</v>
      </c>
      <c r="J6" s="38">
        <f>1-H6/I6</f>
        <v>1</v>
      </c>
      <c r="K6" s="30">
        <v>0</v>
      </c>
      <c r="L6" s="30">
        <v>7583</v>
      </c>
      <c r="M6" s="33">
        <f>1-K6/L6</f>
        <v>1</v>
      </c>
      <c r="N6" s="29">
        <v>0</v>
      </c>
      <c r="O6" s="82">
        <v>3</v>
      </c>
      <c r="P6" s="84">
        <f>1-N6/O6</f>
        <v>1</v>
      </c>
      <c r="Q6" s="97">
        <v>1720</v>
      </c>
      <c r="R6" s="83">
        <v>1830</v>
      </c>
      <c r="S6" s="36">
        <f>Q6/R6</f>
        <v>0.9398907103825137</v>
      </c>
      <c r="T6" s="49" t="s">
        <v>50</v>
      </c>
      <c r="U6" s="50" t="s">
        <v>50</v>
      </c>
      <c r="V6" s="55" t="s">
        <v>50</v>
      </c>
      <c r="W6" s="126" t="s">
        <v>50</v>
      </c>
      <c r="X6" s="43" t="s">
        <v>50</v>
      </c>
      <c r="Y6" s="51" t="s">
        <v>50</v>
      </c>
      <c r="Z6" s="148">
        <f>J7+M7+P7+S7</f>
        <v>3.939890710382514</v>
      </c>
      <c r="AA6" s="148">
        <v>4</v>
      </c>
      <c r="AB6" s="150">
        <f>Z6/AA6</f>
        <v>0.9849726775956285</v>
      </c>
      <c r="AC6" s="73"/>
      <c r="AD6" s="73"/>
      <c r="AE6" s="75"/>
      <c r="AF6" s="152"/>
      <c r="AG6" s="154"/>
    </row>
    <row r="7" spans="1:33" s="9" customFormat="1" ht="19.5" customHeight="1">
      <c r="A7" s="85"/>
      <c r="B7" s="169"/>
      <c r="C7" s="192"/>
      <c r="D7" s="157"/>
      <c r="E7" s="130"/>
      <c r="F7" s="130"/>
      <c r="G7" s="131"/>
      <c r="H7" s="28"/>
      <c r="I7" s="79"/>
      <c r="J7" s="37">
        <f>J6</f>
        <v>1</v>
      </c>
      <c r="K7" s="32"/>
      <c r="L7" s="32"/>
      <c r="M7" s="35">
        <f>M6</f>
        <v>1</v>
      </c>
      <c r="N7" s="28"/>
      <c r="O7" s="80"/>
      <c r="P7" s="69">
        <f>P6</f>
        <v>1</v>
      </c>
      <c r="Q7" s="96"/>
      <c r="R7" s="68"/>
      <c r="S7" s="69">
        <f>S6</f>
        <v>0.9398907103825137</v>
      </c>
      <c r="T7" s="52"/>
      <c r="U7" s="53"/>
      <c r="V7" s="54" t="s">
        <v>50</v>
      </c>
      <c r="W7" s="53"/>
      <c r="X7" s="53"/>
      <c r="Y7" s="54" t="s">
        <v>50</v>
      </c>
      <c r="Z7" s="195"/>
      <c r="AA7" s="195"/>
      <c r="AB7" s="196"/>
      <c r="AC7" s="70"/>
      <c r="AD7" s="70"/>
      <c r="AE7" s="76"/>
      <c r="AF7" s="153"/>
      <c r="AG7" s="155"/>
    </row>
    <row r="8" spans="1:33" s="9" customFormat="1" ht="19.5" customHeight="1">
      <c r="A8" s="5">
        <v>809</v>
      </c>
      <c r="B8" s="163">
        <v>809</v>
      </c>
      <c r="C8" s="165" t="s">
        <v>1</v>
      </c>
      <c r="D8" s="156">
        <v>2</v>
      </c>
      <c r="E8" s="132">
        <v>4.784401931851463</v>
      </c>
      <c r="F8" s="132">
        <v>5</v>
      </c>
      <c r="G8" s="133">
        <v>0.9568803863702925</v>
      </c>
      <c r="H8" s="26">
        <v>1</v>
      </c>
      <c r="I8" s="65">
        <v>5</v>
      </c>
      <c r="J8" s="33">
        <f>1-H8/I8</f>
        <v>0.8</v>
      </c>
      <c r="K8" s="30">
        <v>50</v>
      </c>
      <c r="L8" s="30">
        <v>196930</v>
      </c>
      <c r="M8" s="33">
        <f>1-K8/L8</f>
        <v>0.9997461026760778</v>
      </c>
      <c r="N8" s="118">
        <v>0</v>
      </c>
      <c r="O8" s="119">
        <v>3</v>
      </c>
      <c r="P8" s="120">
        <v>1</v>
      </c>
      <c r="Q8" s="95">
        <v>18353</v>
      </c>
      <c r="R8" s="66">
        <v>18639</v>
      </c>
      <c r="S8" s="36">
        <f>Q8/R8</f>
        <v>0.984655829175385</v>
      </c>
      <c r="T8" s="49" t="s">
        <v>50</v>
      </c>
      <c r="U8" s="50" t="s">
        <v>50</v>
      </c>
      <c r="V8" s="51" t="s">
        <v>50</v>
      </c>
      <c r="W8" s="45">
        <v>0</v>
      </c>
      <c r="X8" s="43">
        <v>0</v>
      </c>
      <c r="Y8" s="55" t="s">
        <v>50</v>
      </c>
      <c r="Z8" s="166">
        <f>J9+M9+P9+S9+Y9</f>
        <v>4.784401931851463</v>
      </c>
      <c r="AA8" s="166">
        <v>5</v>
      </c>
      <c r="AB8" s="168">
        <f>Z8/AA8</f>
        <v>0.9568803863702925</v>
      </c>
      <c r="AC8" s="73"/>
      <c r="AD8" s="74"/>
      <c r="AE8" s="75"/>
      <c r="AF8" s="152"/>
      <c r="AG8" s="154"/>
    </row>
    <row r="9" spans="1:33" s="9" customFormat="1" ht="19.5" customHeight="1">
      <c r="A9" s="5"/>
      <c r="B9" s="164"/>
      <c r="C9" s="165"/>
      <c r="D9" s="169"/>
      <c r="E9" s="134"/>
      <c r="F9" s="134"/>
      <c r="G9" s="135"/>
      <c r="H9" s="25"/>
      <c r="I9" s="67"/>
      <c r="J9" s="34">
        <f>J8</f>
        <v>0.8</v>
      </c>
      <c r="K9" s="32"/>
      <c r="L9" s="32"/>
      <c r="M9" s="35">
        <f>M8</f>
        <v>0.9997461026760778</v>
      </c>
      <c r="N9" s="121"/>
      <c r="O9" s="122"/>
      <c r="P9" s="60">
        <f>P8</f>
        <v>1</v>
      </c>
      <c r="Q9" s="96"/>
      <c r="R9" s="68"/>
      <c r="S9" s="69">
        <f>S8</f>
        <v>0.984655829175385</v>
      </c>
      <c r="T9" s="112"/>
      <c r="U9" s="113"/>
      <c r="V9" s="54" t="s">
        <v>50</v>
      </c>
      <c r="W9" s="47"/>
      <c r="X9" s="47"/>
      <c r="Y9" s="56">
        <v>1</v>
      </c>
      <c r="Z9" s="167"/>
      <c r="AA9" s="167"/>
      <c r="AB9" s="167"/>
      <c r="AC9" s="71"/>
      <c r="AD9" s="70"/>
      <c r="AE9" s="72"/>
      <c r="AF9" s="153"/>
      <c r="AG9" s="155"/>
    </row>
    <row r="10" spans="1:33" s="9" customFormat="1" ht="19.5" customHeight="1">
      <c r="A10" s="5">
        <v>819</v>
      </c>
      <c r="B10" s="163">
        <v>819</v>
      </c>
      <c r="C10" s="165" t="s">
        <v>14</v>
      </c>
      <c r="D10" s="156">
        <v>3</v>
      </c>
      <c r="E10" s="132">
        <v>3.7222222222222223</v>
      </c>
      <c r="F10" s="132">
        <v>4</v>
      </c>
      <c r="G10" s="133">
        <v>0.9305555555555556</v>
      </c>
      <c r="H10" s="27">
        <v>0</v>
      </c>
      <c r="I10" s="77">
        <v>5</v>
      </c>
      <c r="J10" s="38">
        <f>1-H10/I10</f>
        <v>1</v>
      </c>
      <c r="K10" s="30">
        <v>0</v>
      </c>
      <c r="L10" s="30">
        <v>16040</v>
      </c>
      <c r="M10" s="33">
        <f>1-K10/L10</f>
        <v>1</v>
      </c>
      <c r="N10" s="27">
        <v>0</v>
      </c>
      <c r="O10" s="78">
        <v>3</v>
      </c>
      <c r="P10" s="84">
        <f>1-N10/O10</f>
        <v>1</v>
      </c>
      <c r="Q10" s="95">
        <v>845</v>
      </c>
      <c r="R10" s="66">
        <v>1170</v>
      </c>
      <c r="S10" s="36">
        <f>Q10/R10</f>
        <v>0.7222222222222222</v>
      </c>
      <c r="T10" s="49" t="s">
        <v>50</v>
      </c>
      <c r="U10" s="50" t="s">
        <v>50</v>
      </c>
      <c r="V10" s="55" t="s">
        <v>50</v>
      </c>
      <c r="W10" s="50" t="s">
        <v>50</v>
      </c>
      <c r="X10" s="50" t="s">
        <v>50</v>
      </c>
      <c r="Y10" s="51" t="s">
        <v>50</v>
      </c>
      <c r="Z10" s="148">
        <f>J11+M11+P11+S11</f>
        <v>3.7222222222222223</v>
      </c>
      <c r="AA10" s="148">
        <v>4</v>
      </c>
      <c r="AB10" s="150">
        <f>Z10/AA10</f>
        <v>0.9305555555555556</v>
      </c>
      <c r="AC10" s="73"/>
      <c r="AD10" s="74"/>
      <c r="AE10" s="75"/>
      <c r="AF10" s="152"/>
      <c r="AG10" s="154"/>
    </row>
    <row r="11" spans="1:33" s="9" customFormat="1" ht="19.5" customHeight="1">
      <c r="A11" s="5"/>
      <c r="B11" s="164"/>
      <c r="C11" s="165"/>
      <c r="D11" s="157"/>
      <c r="E11" s="134"/>
      <c r="F11" s="134"/>
      <c r="G11" s="135"/>
      <c r="H11" s="28"/>
      <c r="I11" s="79"/>
      <c r="J11" s="37">
        <f>J10</f>
        <v>1</v>
      </c>
      <c r="K11" s="32"/>
      <c r="L11" s="32"/>
      <c r="M11" s="35">
        <f>M10</f>
        <v>1</v>
      </c>
      <c r="N11" s="28"/>
      <c r="O11" s="80"/>
      <c r="P11" s="69">
        <f>P10</f>
        <v>1</v>
      </c>
      <c r="Q11" s="96"/>
      <c r="R11" s="68"/>
      <c r="S11" s="69">
        <f>S10</f>
        <v>0.7222222222222222</v>
      </c>
      <c r="T11" s="52"/>
      <c r="U11" s="53"/>
      <c r="V11" s="54" t="s">
        <v>50</v>
      </c>
      <c r="W11" s="53"/>
      <c r="X11" s="53"/>
      <c r="Y11" s="54" t="s">
        <v>50</v>
      </c>
      <c r="Z11" s="149"/>
      <c r="AA11" s="149"/>
      <c r="AB11" s="151"/>
      <c r="AC11" s="71"/>
      <c r="AD11" s="70"/>
      <c r="AE11" s="72"/>
      <c r="AF11" s="153"/>
      <c r="AG11" s="155"/>
    </row>
    <row r="12" spans="1:33" ht="19.5" customHeight="1">
      <c r="A12" s="1">
        <v>817</v>
      </c>
      <c r="B12" s="145">
        <v>817</v>
      </c>
      <c r="C12" s="147" t="s">
        <v>7</v>
      </c>
      <c r="D12" s="156">
        <v>4</v>
      </c>
      <c r="E12" s="136">
        <v>5.542396065037687</v>
      </c>
      <c r="F12" s="136">
        <v>6</v>
      </c>
      <c r="G12" s="137">
        <v>0.9237326775062812</v>
      </c>
      <c r="H12" s="27">
        <v>2</v>
      </c>
      <c r="I12" s="77">
        <v>5</v>
      </c>
      <c r="J12" s="33">
        <f>1-H12/I12</f>
        <v>0.6</v>
      </c>
      <c r="K12" s="30">
        <v>370</v>
      </c>
      <c r="L12" s="30">
        <v>380266</v>
      </c>
      <c r="M12" s="33">
        <f>1-K12/L12</f>
        <v>0.9990269968916495</v>
      </c>
      <c r="N12" s="27">
        <v>0</v>
      </c>
      <c r="O12" s="78">
        <v>3</v>
      </c>
      <c r="P12" s="84">
        <f>1-N12/O12</f>
        <v>1</v>
      </c>
      <c r="Q12" s="66">
        <v>62918</v>
      </c>
      <c r="R12" s="66">
        <v>66695</v>
      </c>
      <c r="S12" s="36">
        <f>Q12/R12</f>
        <v>0.9433690681460379</v>
      </c>
      <c r="T12" s="49">
        <v>132</v>
      </c>
      <c r="U12" s="50">
        <v>132</v>
      </c>
      <c r="V12" s="44">
        <v>0</v>
      </c>
      <c r="W12" s="45">
        <v>0</v>
      </c>
      <c r="X12" s="49">
        <v>132</v>
      </c>
      <c r="Y12" s="44">
        <f>1-W12/X12</f>
        <v>1</v>
      </c>
      <c r="Z12" s="148">
        <f>J13+M13+P13+S13+V13+Y13</f>
        <v>5.542396065037687</v>
      </c>
      <c r="AA12" s="148">
        <v>6</v>
      </c>
      <c r="AB12" s="150">
        <f>Z12/AA12</f>
        <v>0.9237326775062812</v>
      </c>
      <c r="AC12" s="13"/>
      <c r="AD12" s="17"/>
      <c r="AE12" s="22"/>
      <c r="AF12" s="152"/>
      <c r="AG12" s="154"/>
    </row>
    <row r="13" spans="1:33" ht="19.5" customHeight="1">
      <c r="A13" s="1"/>
      <c r="B13" s="146"/>
      <c r="C13" s="147"/>
      <c r="D13" s="157"/>
      <c r="E13" s="138"/>
      <c r="F13" s="138"/>
      <c r="G13" s="139"/>
      <c r="H13" s="28"/>
      <c r="I13" s="79"/>
      <c r="J13" s="69">
        <f>J12</f>
        <v>0.6</v>
      </c>
      <c r="K13" s="32"/>
      <c r="L13" s="32"/>
      <c r="M13" s="35">
        <f>M12</f>
        <v>0.9990269968916495</v>
      </c>
      <c r="N13" s="28"/>
      <c r="O13" s="80"/>
      <c r="P13" s="69">
        <f>P12</f>
        <v>1</v>
      </c>
      <c r="Q13" s="68"/>
      <c r="R13" s="68"/>
      <c r="S13" s="69">
        <f>S12</f>
        <v>0.9433690681460379</v>
      </c>
      <c r="T13" s="52"/>
      <c r="U13" s="53"/>
      <c r="V13" s="54">
        <v>1</v>
      </c>
      <c r="W13" s="47"/>
      <c r="X13" s="52"/>
      <c r="Y13" s="48">
        <f>Y12</f>
        <v>1</v>
      </c>
      <c r="Z13" s="149"/>
      <c r="AA13" s="149"/>
      <c r="AB13" s="151"/>
      <c r="AC13" s="116"/>
      <c r="AD13" s="18"/>
      <c r="AE13" s="117"/>
      <c r="AF13" s="153"/>
      <c r="AG13" s="155"/>
    </row>
    <row r="14" spans="2:31" ht="19.5" customHeight="1">
      <c r="B14" s="145">
        <v>806</v>
      </c>
      <c r="C14" s="147" t="s">
        <v>18</v>
      </c>
      <c r="D14" s="156">
        <v>5</v>
      </c>
      <c r="E14" s="136">
        <v>3.5628571428571427</v>
      </c>
      <c r="F14" s="136">
        <v>4</v>
      </c>
      <c r="G14" s="137">
        <v>0.8907142857142857</v>
      </c>
      <c r="H14" s="27">
        <v>0</v>
      </c>
      <c r="I14" s="77">
        <v>5</v>
      </c>
      <c r="J14" s="33">
        <f>1-H14/I14</f>
        <v>1</v>
      </c>
      <c r="K14" s="30">
        <v>0</v>
      </c>
      <c r="L14" s="30">
        <v>15014</v>
      </c>
      <c r="M14" s="33">
        <f>1-K14/L14</f>
        <v>1</v>
      </c>
      <c r="N14" s="27">
        <v>0</v>
      </c>
      <c r="O14" s="77">
        <v>3</v>
      </c>
      <c r="P14" s="84">
        <f>1-N14/O14</f>
        <v>1</v>
      </c>
      <c r="Q14" s="95">
        <v>394</v>
      </c>
      <c r="R14" s="66">
        <v>700</v>
      </c>
      <c r="S14" s="36">
        <f>Q14/R14</f>
        <v>0.5628571428571428</v>
      </c>
      <c r="T14" s="49" t="s">
        <v>50</v>
      </c>
      <c r="U14" s="50" t="s">
        <v>50</v>
      </c>
      <c r="V14" s="51" t="s">
        <v>50</v>
      </c>
      <c r="W14" s="50" t="s">
        <v>50</v>
      </c>
      <c r="X14" s="50" t="s">
        <v>50</v>
      </c>
      <c r="Y14" s="51" t="s">
        <v>50</v>
      </c>
      <c r="Z14" s="148">
        <f>J15+M15+P15+S15</f>
        <v>3.5628571428571427</v>
      </c>
      <c r="AA14" s="148">
        <v>4</v>
      </c>
      <c r="AB14" s="150">
        <f>Z14/AA14</f>
        <v>0.8907142857142857</v>
      </c>
      <c r="AC14" s="13"/>
      <c r="AD14" s="17"/>
      <c r="AE14" s="22"/>
    </row>
    <row r="15" spans="2:31" ht="19.5" customHeight="1">
      <c r="B15" s="146"/>
      <c r="C15" s="147"/>
      <c r="D15" s="157"/>
      <c r="E15" s="138"/>
      <c r="F15" s="138"/>
      <c r="G15" s="139"/>
      <c r="H15" s="28"/>
      <c r="I15" s="79"/>
      <c r="J15" s="69">
        <f>J14</f>
        <v>1</v>
      </c>
      <c r="K15" s="32"/>
      <c r="L15" s="32"/>
      <c r="M15" s="35">
        <f>M14</f>
        <v>1</v>
      </c>
      <c r="N15" s="28"/>
      <c r="O15" s="79"/>
      <c r="P15" s="69">
        <f>P14</f>
        <v>1</v>
      </c>
      <c r="Q15" s="96"/>
      <c r="R15" s="68"/>
      <c r="S15" s="69">
        <f>S14</f>
        <v>0.5628571428571428</v>
      </c>
      <c r="T15" s="52"/>
      <c r="U15" s="53"/>
      <c r="V15" s="54" t="s">
        <v>50</v>
      </c>
      <c r="W15" s="53"/>
      <c r="X15" s="53"/>
      <c r="Y15" s="54" t="s">
        <v>50</v>
      </c>
      <c r="Z15" s="149"/>
      <c r="AA15" s="149"/>
      <c r="AB15" s="151"/>
      <c r="AC15" s="116"/>
      <c r="AD15" s="18"/>
      <c r="AE15" s="117"/>
    </row>
    <row r="16" spans="1:33" ht="19.5" customHeight="1">
      <c r="A16" s="1">
        <v>801</v>
      </c>
      <c r="B16" s="145">
        <v>801</v>
      </c>
      <c r="C16" s="147" t="s">
        <v>12</v>
      </c>
      <c r="D16" s="156">
        <v>6</v>
      </c>
      <c r="E16" s="136">
        <v>3.5384242008610505</v>
      </c>
      <c r="F16" s="136">
        <v>4</v>
      </c>
      <c r="G16" s="137">
        <v>0.8846060502152626</v>
      </c>
      <c r="H16" s="26">
        <v>1</v>
      </c>
      <c r="I16" s="65">
        <v>5</v>
      </c>
      <c r="J16" s="33">
        <f>1-H16/I16</f>
        <v>0.8</v>
      </c>
      <c r="K16" s="30">
        <v>100</v>
      </c>
      <c r="L16" s="30">
        <v>16152</v>
      </c>
      <c r="M16" s="33">
        <f>1-K16/L16</f>
        <v>0.9938088162456662</v>
      </c>
      <c r="N16" s="26">
        <v>0</v>
      </c>
      <c r="O16" s="65">
        <v>3</v>
      </c>
      <c r="P16" s="84">
        <f>1-N16/O16</f>
        <v>1</v>
      </c>
      <c r="Q16" s="95">
        <v>968</v>
      </c>
      <c r="R16" s="66">
        <v>1300</v>
      </c>
      <c r="S16" s="36">
        <f>Q16/R16</f>
        <v>0.7446153846153846</v>
      </c>
      <c r="T16" s="49" t="s">
        <v>50</v>
      </c>
      <c r="U16" s="50" t="s">
        <v>50</v>
      </c>
      <c r="V16" s="51" t="s">
        <v>50</v>
      </c>
      <c r="W16" s="50" t="s">
        <v>50</v>
      </c>
      <c r="X16" s="50" t="s">
        <v>50</v>
      </c>
      <c r="Y16" s="51" t="s">
        <v>50</v>
      </c>
      <c r="Z16" s="148">
        <f>J17+M17+P17+S17</f>
        <v>3.5384242008610505</v>
      </c>
      <c r="AA16" s="148">
        <v>4</v>
      </c>
      <c r="AB16" s="150">
        <f>Z16/AA16</f>
        <v>0.8846060502152626</v>
      </c>
      <c r="AC16" s="13"/>
      <c r="AD16" s="17"/>
      <c r="AE16" s="22"/>
      <c r="AF16" s="152"/>
      <c r="AG16" s="154"/>
    </row>
    <row r="17" spans="1:33" ht="19.5" customHeight="1">
      <c r="A17" s="1"/>
      <c r="B17" s="146"/>
      <c r="C17" s="147"/>
      <c r="D17" s="157"/>
      <c r="E17" s="138"/>
      <c r="F17" s="138"/>
      <c r="G17" s="139"/>
      <c r="H17" s="25"/>
      <c r="I17" s="67"/>
      <c r="J17" s="34">
        <f>J16</f>
        <v>0.8</v>
      </c>
      <c r="K17" s="32"/>
      <c r="L17" s="32"/>
      <c r="M17" s="35">
        <f>M16</f>
        <v>0.9938088162456662</v>
      </c>
      <c r="N17" s="25"/>
      <c r="O17" s="67"/>
      <c r="P17" s="69">
        <f>P16</f>
        <v>1</v>
      </c>
      <c r="Q17" s="96"/>
      <c r="R17" s="68"/>
      <c r="S17" s="69">
        <f>S16</f>
        <v>0.7446153846153846</v>
      </c>
      <c r="T17" s="52"/>
      <c r="U17" s="53"/>
      <c r="V17" s="54" t="s">
        <v>50</v>
      </c>
      <c r="W17" s="53"/>
      <c r="X17" s="53"/>
      <c r="Y17" s="54" t="s">
        <v>50</v>
      </c>
      <c r="Z17" s="149"/>
      <c r="AA17" s="149"/>
      <c r="AB17" s="151"/>
      <c r="AC17" s="116"/>
      <c r="AD17" s="18"/>
      <c r="AE17" s="117"/>
      <c r="AF17" s="153"/>
      <c r="AG17" s="155"/>
    </row>
    <row r="18" spans="2:31" ht="19.5" customHeight="1">
      <c r="B18" s="163">
        <v>812</v>
      </c>
      <c r="C18" s="165" t="s">
        <v>3</v>
      </c>
      <c r="D18" s="156">
        <v>7</v>
      </c>
      <c r="E18" s="132">
        <v>3.493853963928027</v>
      </c>
      <c r="F18" s="132">
        <v>4</v>
      </c>
      <c r="G18" s="133">
        <v>0.8734634909820067</v>
      </c>
      <c r="H18" s="26">
        <v>1</v>
      </c>
      <c r="I18" s="65">
        <v>5</v>
      </c>
      <c r="J18" s="33">
        <f>1-H18/I18</f>
        <v>0.8</v>
      </c>
      <c r="K18" s="30">
        <v>41</v>
      </c>
      <c r="L18" s="30">
        <v>37793</v>
      </c>
      <c r="M18" s="33">
        <f>1-K18/L18</f>
        <v>0.9989151430159025</v>
      </c>
      <c r="N18" s="26">
        <v>0</v>
      </c>
      <c r="O18" s="65">
        <v>3</v>
      </c>
      <c r="P18" s="84">
        <f>1-N18/O18</f>
        <v>1</v>
      </c>
      <c r="Q18" s="95">
        <v>4998</v>
      </c>
      <c r="R18" s="66">
        <v>7192</v>
      </c>
      <c r="S18" s="36">
        <f>Q18/R18</f>
        <v>0.6949388209121246</v>
      </c>
      <c r="T18" s="49" t="s">
        <v>50</v>
      </c>
      <c r="U18" s="50" t="s">
        <v>50</v>
      </c>
      <c r="V18" s="55" t="s">
        <v>50</v>
      </c>
      <c r="W18" s="50" t="s">
        <v>50</v>
      </c>
      <c r="X18" s="50" t="s">
        <v>50</v>
      </c>
      <c r="Y18" s="51" t="s">
        <v>50</v>
      </c>
      <c r="Z18" s="148">
        <f>J19+M19+P19+S19</f>
        <v>3.493853963928027</v>
      </c>
      <c r="AA18" s="148">
        <v>4</v>
      </c>
      <c r="AB18" s="150">
        <f>Z18/AA18</f>
        <v>0.8734634909820067</v>
      </c>
      <c r="AC18" s="73"/>
      <c r="AD18" s="74"/>
      <c r="AE18" s="75"/>
    </row>
    <row r="19" spans="2:31" ht="19.5" customHeight="1">
      <c r="B19" s="164"/>
      <c r="C19" s="165"/>
      <c r="D19" s="157"/>
      <c r="E19" s="134"/>
      <c r="F19" s="134"/>
      <c r="G19" s="135"/>
      <c r="H19" s="25"/>
      <c r="I19" s="67"/>
      <c r="J19" s="34">
        <f>J18</f>
        <v>0.8</v>
      </c>
      <c r="K19" s="32"/>
      <c r="L19" s="32"/>
      <c r="M19" s="35">
        <f>M18</f>
        <v>0.9989151430159025</v>
      </c>
      <c r="N19" s="25"/>
      <c r="O19" s="67"/>
      <c r="P19" s="69">
        <f>P18</f>
        <v>1</v>
      </c>
      <c r="Q19" s="96"/>
      <c r="R19" s="68"/>
      <c r="S19" s="69">
        <f>S18</f>
        <v>0.6949388209121246</v>
      </c>
      <c r="T19" s="52"/>
      <c r="U19" s="53"/>
      <c r="V19" s="54" t="s">
        <v>50</v>
      </c>
      <c r="W19" s="53"/>
      <c r="X19" s="53"/>
      <c r="Y19" s="54" t="s">
        <v>50</v>
      </c>
      <c r="Z19" s="149"/>
      <c r="AA19" s="149"/>
      <c r="AB19" s="151"/>
      <c r="AC19" s="71"/>
      <c r="AD19" s="70"/>
      <c r="AE19" s="72"/>
    </row>
    <row r="20" spans="1:33" ht="19.5" customHeight="1">
      <c r="A20" s="1">
        <v>808</v>
      </c>
      <c r="B20" s="145">
        <v>808</v>
      </c>
      <c r="C20" s="147" t="s">
        <v>40</v>
      </c>
      <c r="D20" s="156">
        <v>8</v>
      </c>
      <c r="E20" s="136">
        <v>3.4605912397461696</v>
      </c>
      <c r="F20" s="136">
        <v>4</v>
      </c>
      <c r="G20" s="137">
        <v>0.8651478099365424</v>
      </c>
      <c r="H20" s="26">
        <v>1</v>
      </c>
      <c r="I20" s="65">
        <v>5</v>
      </c>
      <c r="J20" s="33">
        <f>1-H20/I20</f>
        <v>0.8</v>
      </c>
      <c r="K20" s="30">
        <v>16</v>
      </c>
      <c r="L20" s="30">
        <v>3976</v>
      </c>
      <c r="M20" s="33">
        <f>1-K20/L20</f>
        <v>0.9959758551307847</v>
      </c>
      <c r="N20" s="26">
        <v>0</v>
      </c>
      <c r="O20" s="65">
        <v>3</v>
      </c>
      <c r="P20" s="84">
        <f>1-N20/O20</f>
        <v>1</v>
      </c>
      <c r="Q20" s="95">
        <v>216</v>
      </c>
      <c r="R20" s="66">
        <v>325</v>
      </c>
      <c r="S20" s="36">
        <f>Q20/R20</f>
        <v>0.6646153846153846</v>
      </c>
      <c r="T20" s="49" t="s">
        <v>50</v>
      </c>
      <c r="U20" s="50" t="s">
        <v>50</v>
      </c>
      <c r="V20" s="55" t="s">
        <v>50</v>
      </c>
      <c r="W20" s="50" t="s">
        <v>50</v>
      </c>
      <c r="X20" s="50" t="s">
        <v>50</v>
      </c>
      <c r="Y20" s="51" t="s">
        <v>50</v>
      </c>
      <c r="Z20" s="148">
        <f>J21+M21+P21+S21</f>
        <v>3.4605912397461696</v>
      </c>
      <c r="AA20" s="148">
        <v>4</v>
      </c>
      <c r="AB20" s="150">
        <f>Z20/AA20</f>
        <v>0.8651478099365424</v>
      </c>
      <c r="AC20" s="13"/>
      <c r="AD20" s="13"/>
      <c r="AE20" s="22"/>
      <c r="AF20" s="152"/>
      <c r="AG20" s="154"/>
    </row>
    <row r="21" spans="1:33" ht="19.5" customHeight="1">
      <c r="A21" s="1"/>
      <c r="B21" s="146"/>
      <c r="C21" s="147"/>
      <c r="D21" s="157"/>
      <c r="E21" s="138"/>
      <c r="F21" s="138"/>
      <c r="G21" s="139"/>
      <c r="H21" s="25"/>
      <c r="I21" s="67"/>
      <c r="J21" s="34">
        <f>J20</f>
        <v>0.8</v>
      </c>
      <c r="K21" s="32"/>
      <c r="L21" s="32"/>
      <c r="M21" s="35">
        <f>M20</f>
        <v>0.9959758551307847</v>
      </c>
      <c r="N21" s="25"/>
      <c r="O21" s="67"/>
      <c r="P21" s="69">
        <f>P20</f>
        <v>1</v>
      </c>
      <c r="Q21" s="96"/>
      <c r="R21" s="68"/>
      <c r="S21" s="69">
        <f>S20</f>
        <v>0.6646153846153846</v>
      </c>
      <c r="T21" s="52"/>
      <c r="U21" s="53"/>
      <c r="V21" s="54" t="s">
        <v>50</v>
      </c>
      <c r="W21" s="53"/>
      <c r="X21" s="53"/>
      <c r="Y21" s="54" t="s">
        <v>50</v>
      </c>
      <c r="Z21" s="149"/>
      <c r="AA21" s="149"/>
      <c r="AB21" s="151"/>
      <c r="AC21" s="116"/>
      <c r="AD21" s="18"/>
      <c r="AE21" s="117"/>
      <c r="AF21" s="153"/>
      <c r="AG21" s="155"/>
    </row>
    <row r="22" spans="1:33" ht="19.5" customHeight="1">
      <c r="A22" s="1">
        <v>804</v>
      </c>
      <c r="B22" s="145">
        <v>804</v>
      </c>
      <c r="C22" s="147" t="s">
        <v>23</v>
      </c>
      <c r="D22" s="156">
        <v>9</v>
      </c>
      <c r="E22" s="136">
        <v>3.4505328160816626</v>
      </c>
      <c r="F22" s="136">
        <v>4</v>
      </c>
      <c r="G22" s="137">
        <v>0.8626332040204157</v>
      </c>
      <c r="H22" s="27">
        <v>1</v>
      </c>
      <c r="I22" s="77">
        <v>5</v>
      </c>
      <c r="J22" s="38">
        <f>1-H22/I22</f>
        <v>0.8</v>
      </c>
      <c r="K22" s="30">
        <v>111</v>
      </c>
      <c r="L22" s="30">
        <v>7636</v>
      </c>
      <c r="M22" s="33">
        <f>1-K22/L22</f>
        <v>0.9854635935044526</v>
      </c>
      <c r="N22" s="27">
        <v>1</v>
      </c>
      <c r="O22" s="77">
        <v>3</v>
      </c>
      <c r="P22" s="84">
        <f>1-N22/O22</f>
        <v>0.6666666666666667</v>
      </c>
      <c r="Q22" s="66">
        <v>625</v>
      </c>
      <c r="R22" s="66">
        <v>626</v>
      </c>
      <c r="S22" s="36">
        <f>Q22/R22</f>
        <v>0.9984025559105432</v>
      </c>
      <c r="T22" s="49" t="s">
        <v>50</v>
      </c>
      <c r="U22" s="50" t="s">
        <v>50</v>
      </c>
      <c r="V22" s="51" t="s">
        <v>50</v>
      </c>
      <c r="W22" s="50" t="s">
        <v>50</v>
      </c>
      <c r="X22" s="50" t="s">
        <v>50</v>
      </c>
      <c r="Y22" s="51" t="s">
        <v>50</v>
      </c>
      <c r="Z22" s="148">
        <f>J23+M23+P23+S23</f>
        <v>3.4505328160816626</v>
      </c>
      <c r="AA22" s="148">
        <v>4</v>
      </c>
      <c r="AB22" s="150">
        <f>Z22/AA22</f>
        <v>0.8626332040204157</v>
      </c>
      <c r="AC22" s="13"/>
      <c r="AD22" s="17"/>
      <c r="AE22" s="22"/>
      <c r="AF22" s="152"/>
      <c r="AG22" s="154"/>
    </row>
    <row r="23" spans="1:33" ht="19.5" customHeight="1">
      <c r="A23" s="1"/>
      <c r="B23" s="146"/>
      <c r="C23" s="147"/>
      <c r="D23" s="157"/>
      <c r="E23" s="138"/>
      <c r="F23" s="138"/>
      <c r="G23" s="139"/>
      <c r="H23" s="28"/>
      <c r="I23" s="79"/>
      <c r="J23" s="37">
        <f>J22</f>
        <v>0.8</v>
      </c>
      <c r="K23" s="32"/>
      <c r="L23" s="32"/>
      <c r="M23" s="35">
        <f>M22</f>
        <v>0.9854635935044526</v>
      </c>
      <c r="N23" s="28"/>
      <c r="O23" s="79"/>
      <c r="P23" s="69">
        <f>P22</f>
        <v>0.6666666666666667</v>
      </c>
      <c r="Q23" s="68"/>
      <c r="R23" s="68"/>
      <c r="S23" s="69">
        <f>S22</f>
        <v>0.9984025559105432</v>
      </c>
      <c r="T23" s="52"/>
      <c r="U23" s="53"/>
      <c r="V23" s="54" t="s">
        <v>50</v>
      </c>
      <c r="W23" s="53"/>
      <c r="X23" s="53"/>
      <c r="Y23" s="54" t="s">
        <v>50</v>
      </c>
      <c r="Z23" s="149"/>
      <c r="AA23" s="149"/>
      <c r="AB23" s="151"/>
      <c r="AC23" s="116"/>
      <c r="AD23" s="18"/>
      <c r="AE23" s="117"/>
      <c r="AF23" s="153"/>
      <c r="AG23" s="155"/>
    </row>
    <row r="24" spans="1:33" ht="19.5" customHeight="1">
      <c r="A24" s="1">
        <v>815</v>
      </c>
      <c r="B24" s="145">
        <v>815</v>
      </c>
      <c r="C24" s="147" t="s">
        <v>5</v>
      </c>
      <c r="D24" s="156">
        <v>10</v>
      </c>
      <c r="E24" s="136">
        <v>5.13408904161296</v>
      </c>
      <c r="F24" s="136">
        <v>6</v>
      </c>
      <c r="G24" s="137">
        <v>0.8556815069354933</v>
      </c>
      <c r="H24" s="26">
        <v>4</v>
      </c>
      <c r="I24" s="65">
        <v>5</v>
      </c>
      <c r="J24" s="33">
        <f>1-H24/I24</f>
        <v>0.19999999999999996</v>
      </c>
      <c r="K24" s="30">
        <v>48</v>
      </c>
      <c r="L24" s="30">
        <v>3563197</v>
      </c>
      <c r="M24" s="33">
        <f>1-K24/L24</f>
        <v>0.9999865289513883</v>
      </c>
      <c r="N24" s="26">
        <v>0</v>
      </c>
      <c r="O24" s="109">
        <v>3</v>
      </c>
      <c r="P24" s="38">
        <f>1-N24/O24</f>
        <v>1</v>
      </c>
      <c r="Q24" s="95">
        <v>684444</v>
      </c>
      <c r="R24" s="66">
        <v>732729</v>
      </c>
      <c r="S24" s="36">
        <f>Q24/R24</f>
        <v>0.9341025126615706</v>
      </c>
      <c r="T24" s="49">
        <v>492033</v>
      </c>
      <c r="U24" s="50">
        <v>501295</v>
      </c>
      <c r="V24" s="58">
        <f>1-T24/U24</f>
        <v>0.01847614677984022</v>
      </c>
      <c r="W24" s="45">
        <v>0</v>
      </c>
      <c r="X24" s="49">
        <v>492033</v>
      </c>
      <c r="Y24" s="44">
        <f>1-W24/X24</f>
        <v>1</v>
      </c>
      <c r="Z24" s="148">
        <f>J25+M25+P25+S25+V25+Y25</f>
        <v>5.13408904161296</v>
      </c>
      <c r="AA24" s="148">
        <v>6</v>
      </c>
      <c r="AB24" s="150">
        <f>Z24/AA24</f>
        <v>0.8556815069354933</v>
      </c>
      <c r="AC24" s="13"/>
      <c r="AD24" s="17"/>
      <c r="AE24" s="22"/>
      <c r="AF24" s="152"/>
      <c r="AG24" s="154"/>
    </row>
    <row r="25" spans="1:33" ht="19.5" customHeight="1">
      <c r="A25" s="1"/>
      <c r="B25" s="146"/>
      <c r="C25" s="147"/>
      <c r="D25" s="157"/>
      <c r="E25" s="138"/>
      <c r="F25" s="138"/>
      <c r="G25" s="139"/>
      <c r="H25" s="25"/>
      <c r="I25" s="67"/>
      <c r="J25" s="34">
        <f>J24</f>
        <v>0.19999999999999996</v>
      </c>
      <c r="K25" s="32"/>
      <c r="L25" s="32"/>
      <c r="M25" s="35">
        <f>M24</f>
        <v>0.9999865289513883</v>
      </c>
      <c r="N25" s="25"/>
      <c r="O25" s="110"/>
      <c r="P25" s="69">
        <f>P24</f>
        <v>1</v>
      </c>
      <c r="Q25" s="96"/>
      <c r="R25" s="68"/>
      <c r="S25" s="69">
        <f>S24</f>
        <v>0.9341025126615706</v>
      </c>
      <c r="T25" s="52"/>
      <c r="U25" s="53"/>
      <c r="V25" s="54">
        <v>1</v>
      </c>
      <c r="W25" s="47"/>
      <c r="X25" s="52"/>
      <c r="Y25" s="48">
        <f>Y24</f>
        <v>1</v>
      </c>
      <c r="Z25" s="149"/>
      <c r="AA25" s="149"/>
      <c r="AB25" s="151"/>
      <c r="AC25" s="116"/>
      <c r="AD25" s="18"/>
      <c r="AE25" s="117"/>
      <c r="AF25" s="153"/>
      <c r="AG25" s="155"/>
    </row>
    <row r="26" spans="1:33" ht="19.5" customHeight="1">
      <c r="A26" s="1">
        <v>813</v>
      </c>
      <c r="B26" s="145">
        <v>813</v>
      </c>
      <c r="C26" s="147" t="s">
        <v>4</v>
      </c>
      <c r="D26" s="156">
        <v>11</v>
      </c>
      <c r="E26" s="136">
        <v>5.122216431078866</v>
      </c>
      <c r="F26" s="136">
        <v>6</v>
      </c>
      <c r="G26" s="137">
        <v>0.8537027385131443</v>
      </c>
      <c r="H26" s="27">
        <v>1</v>
      </c>
      <c r="I26" s="77">
        <v>5</v>
      </c>
      <c r="J26" s="33">
        <f>1-H26/I26</f>
        <v>0.8</v>
      </c>
      <c r="K26" s="30">
        <v>172</v>
      </c>
      <c r="L26" s="30">
        <v>45143</v>
      </c>
      <c r="M26" s="33">
        <f>1-K26/L26</f>
        <v>0.9961898854750459</v>
      </c>
      <c r="N26" s="27">
        <v>1</v>
      </c>
      <c r="O26" s="77">
        <v>3</v>
      </c>
      <c r="P26" s="84">
        <f>1-N26/O26</f>
        <v>0.6666666666666667</v>
      </c>
      <c r="Q26" s="95">
        <v>5870</v>
      </c>
      <c r="R26" s="66">
        <v>8902</v>
      </c>
      <c r="S26" s="36">
        <f>Q26/R26</f>
        <v>0.6594023814873062</v>
      </c>
      <c r="T26" s="49">
        <v>94112</v>
      </c>
      <c r="U26" s="50">
        <v>88557</v>
      </c>
      <c r="V26" s="44">
        <f>T26/U26-1</f>
        <v>0.06272796052260121</v>
      </c>
      <c r="W26" s="45">
        <v>4</v>
      </c>
      <c r="X26" s="43">
        <v>94112</v>
      </c>
      <c r="Y26" s="44">
        <f>1-W26/X26</f>
        <v>0.999957497449847</v>
      </c>
      <c r="Z26" s="148">
        <f>J27+M27+P27+S27+V27+Y27</f>
        <v>5.122216431078866</v>
      </c>
      <c r="AA26" s="148">
        <v>6</v>
      </c>
      <c r="AB26" s="150">
        <f>Z26/AA26</f>
        <v>0.8537027385131443</v>
      </c>
      <c r="AC26" s="73"/>
      <c r="AD26" s="74"/>
      <c r="AE26" s="75"/>
      <c r="AF26" s="152"/>
      <c r="AG26" s="154"/>
    </row>
    <row r="27" spans="1:33" ht="19.5" customHeight="1">
      <c r="A27" s="1"/>
      <c r="B27" s="146"/>
      <c r="C27" s="147"/>
      <c r="D27" s="157"/>
      <c r="E27" s="138"/>
      <c r="F27" s="138"/>
      <c r="G27" s="139"/>
      <c r="H27" s="28"/>
      <c r="I27" s="79"/>
      <c r="J27" s="37">
        <f>J26</f>
        <v>0.8</v>
      </c>
      <c r="K27" s="32"/>
      <c r="L27" s="32"/>
      <c r="M27" s="35">
        <f>M26</f>
        <v>0.9961898854750459</v>
      </c>
      <c r="N27" s="28"/>
      <c r="O27" s="79"/>
      <c r="P27" s="69">
        <f>P26</f>
        <v>0.6666666666666667</v>
      </c>
      <c r="Q27" s="96"/>
      <c r="R27" s="68"/>
      <c r="S27" s="69">
        <f>S26</f>
        <v>0.6594023814873062</v>
      </c>
      <c r="T27" s="52"/>
      <c r="U27" s="53"/>
      <c r="V27" s="54">
        <v>1</v>
      </c>
      <c r="W27" s="47"/>
      <c r="X27" s="47"/>
      <c r="Y27" s="48">
        <f>Y26</f>
        <v>0.999957497449847</v>
      </c>
      <c r="Z27" s="149"/>
      <c r="AA27" s="149"/>
      <c r="AB27" s="151"/>
      <c r="AC27" s="116"/>
      <c r="AD27" s="18"/>
      <c r="AE27" s="117"/>
      <c r="AF27" s="153"/>
      <c r="AG27" s="155"/>
    </row>
    <row r="28" spans="1:33" ht="19.5" customHeight="1">
      <c r="A28" s="1">
        <v>807</v>
      </c>
      <c r="B28" s="145">
        <v>807</v>
      </c>
      <c r="C28" s="147" t="s">
        <v>19</v>
      </c>
      <c r="D28" s="156">
        <v>12</v>
      </c>
      <c r="E28" s="136">
        <v>3.2561343535091316</v>
      </c>
      <c r="F28" s="136">
        <v>4</v>
      </c>
      <c r="G28" s="137">
        <v>0.8140335883772829</v>
      </c>
      <c r="H28" s="26">
        <v>2</v>
      </c>
      <c r="I28" s="65">
        <v>5</v>
      </c>
      <c r="J28" s="33">
        <f>1-H28/I28</f>
        <v>0.6</v>
      </c>
      <c r="K28" s="30">
        <v>310</v>
      </c>
      <c r="L28" s="30">
        <v>13512</v>
      </c>
      <c r="M28" s="33">
        <f>1-K28/L28</f>
        <v>0.9770574304322084</v>
      </c>
      <c r="N28" s="26">
        <v>0</v>
      </c>
      <c r="O28" s="65">
        <v>3</v>
      </c>
      <c r="P28" s="84">
        <f>1-N28/O28</f>
        <v>1</v>
      </c>
      <c r="Q28" s="95">
        <v>2207</v>
      </c>
      <c r="R28" s="66">
        <v>3250</v>
      </c>
      <c r="S28" s="36">
        <f>Q28/R28</f>
        <v>0.679076923076923</v>
      </c>
      <c r="T28" s="49" t="s">
        <v>50</v>
      </c>
      <c r="U28" s="50" t="s">
        <v>50</v>
      </c>
      <c r="V28" s="51" t="s">
        <v>50</v>
      </c>
      <c r="W28" s="50" t="s">
        <v>50</v>
      </c>
      <c r="X28" s="50" t="s">
        <v>50</v>
      </c>
      <c r="Y28" s="51" t="s">
        <v>50</v>
      </c>
      <c r="Z28" s="148">
        <f>J29+M29+P29+S29</f>
        <v>3.2561343535091316</v>
      </c>
      <c r="AA28" s="148">
        <v>4</v>
      </c>
      <c r="AB28" s="150">
        <f>Z28/AA28</f>
        <v>0.8140335883772829</v>
      </c>
      <c r="AC28" s="88"/>
      <c r="AD28" s="89"/>
      <c r="AE28" s="90"/>
      <c r="AF28" s="152"/>
      <c r="AG28" s="154"/>
    </row>
    <row r="29" spans="1:33" ht="19.5" customHeight="1">
      <c r="A29" s="1"/>
      <c r="B29" s="146"/>
      <c r="C29" s="147"/>
      <c r="D29" s="157"/>
      <c r="E29" s="138"/>
      <c r="F29" s="138"/>
      <c r="G29" s="139"/>
      <c r="H29" s="25"/>
      <c r="I29" s="67"/>
      <c r="J29" s="34">
        <f>J28</f>
        <v>0.6</v>
      </c>
      <c r="K29" s="32"/>
      <c r="L29" s="32"/>
      <c r="M29" s="35">
        <f>M28</f>
        <v>0.9770574304322084</v>
      </c>
      <c r="N29" s="25"/>
      <c r="O29" s="67"/>
      <c r="P29" s="69">
        <f>P28</f>
        <v>1</v>
      </c>
      <c r="Q29" s="96"/>
      <c r="R29" s="68"/>
      <c r="S29" s="69">
        <f>S28</f>
        <v>0.679076923076923</v>
      </c>
      <c r="T29" s="52"/>
      <c r="U29" s="53"/>
      <c r="V29" s="54" t="s">
        <v>50</v>
      </c>
      <c r="W29" s="53"/>
      <c r="X29" s="53"/>
      <c r="Y29" s="54" t="s">
        <v>50</v>
      </c>
      <c r="Z29" s="149"/>
      <c r="AA29" s="149"/>
      <c r="AB29" s="151"/>
      <c r="AC29" s="116"/>
      <c r="AD29" s="18"/>
      <c r="AE29" s="23"/>
      <c r="AF29" s="153"/>
      <c r="AG29" s="155"/>
    </row>
    <row r="30" spans="1:33" ht="19.5" customHeight="1">
      <c r="A30" s="1">
        <v>805</v>
      </c>
      <c r="B30" s="145">
        <v>805</v>
      </c>
      <c r="C30" s="147" t="s">
        <v>17</v>
      </c>
      <c r="D30" s="156">
        <v>13</v>
      </c>
      <c r="E30" s="136">
        <v>3.220738887468684</v>
      </c>
      <c r="F30" s="136">
        <v>4</v>
      </c>
      <c r="G30" s="137">
        <v>0.805184721867171</v>
      </c>
      <c r="H30" s="27">
        <v>1</v>
      </c>
      <c r="I30" s="77">
        <v>5</v>
      </c>
      <c r="J30" s="38">
        <f>1-H30/I30</f>
        <v>0.8</v>
      </c>
      <c r="K30" s="30">
        <v>200</v>
      </c>
      <c r="L30" s="30">
        <v>23441</v>
      </c>
      <c r="M30" s="33">
        <f>1-K30/L30</f>
        <v>0.9914679407875091</v>
      </c>
      <c r="N30" s="27">
        <v>0</v>
      </c>
      <c r="O30" s="77">
        <v>3</v>
      </c>
      <c r="P30" s="84">
        <f>1-N30/O30</f>
        <v>1</v>
      </c>
      <c r="Q30" s="66">
        <v>1578</v>
      </c>
      <c r="R30" s="66">
        <v>3676</v>
      </c>
      <c r="S30" s="36">
        <f>Q30/R30</f>
        <v>0.4292709466811752</v>
      </c>
      <c r="T30" s="49" t="s">
        <v>50</v>
      </c>
      <c r="U30" s="50" t="s">
        <v>50</v>
      </c>
      <c r="V30" s="55" t="s">
        <v>50</v>
      </c>
      <c r="W30" s="50" t="s">
        <v>50</v>
      </c>
      <c r="X30" s="50" t="s">
        <v>50</v>
      </c>
      <c r="Y30" s="51" t="s">
        <v>50</v>
      </c>
      <c r="Z30" s="148">
        <f>J31+M31+P31+S31</f>
        <v>3.220738887468684</v>
      </c>
      <c r="AA30" s="148">
        <v>4</v>
      </c>
      <c r="AB30" s="150">
        <f>Z30/AA30</f>
        <v>0.805184721867171</v>
      </c>
      <c r="AC30" s="13"/>
      <c r="AD30" s="17"/>
      <c r="AE30" s="22"/>
      <c r="AF30" s="152"/>
      <c r="AG30" s="154"/>
    </row>
    <row r="31" spans="1:33" ht="19.5" customHeight="1">
      <c r="A31" s="1"/>
      <c r="B31" s="146"/>
      <c r="C31" s="147"/>
      <c r="D31" s="157"/>
      <c r="E31" s="138"/>
      <c r="F31" s="138"/>
      <c r="G31" s="139"/>
      <c r="H31" s="28"/>
      <c r="I31" s="79"/>
      <c r="J31" s="37">
        <f>J30</f>
        <v>0.8</v>
      </c>
      <c r="K31" s="32"/>
      <c r="L31" s="32"/>
      <c r="M31" s="35">
        <f>M30</f>
        <v>0.9914679407875091</v>
      </c>
      <c r="N31" s="28"/>
      <c r="O31" s="79"/>
      <c r="P31" s="69">
        <f>P30</f>
        <v>1</v>
      </c>
      <c r="Q31" s="68"/>
      <c r="R31" s="68"/>
      <c r="S31" s="69">
        <f>S30</f>
        <v>0.4292709466811752</v>
      </c>
      <c r="T31" s="52"/>
      <c r="U31" s="53"/>
      <c r="V31" s="54" t="s">
        <v>50</v>
      </c>
      <c r="W31" s="53"/>
      <c r="X31" s="53"/>
      <c r="Y31" s="54" t="s">
        <v>50</v>
      </c>
      <c r="Z31" s="149"/>
      <c r="AA31" s="149"/>
      <c r="AB31" s="151"/>
      <c r="AC31" s="116"/>
      <c r="AD31" s="18"/>
      <c r="AE31" s="117"/>
      <c r="AF31" s="153"/>
      <c r="AG31" s="155"/>
    </row>
    <row r="32" spans="1:33" ht="19.5" customHeight="1">
      <c r="A32" s="1">
        <v>802</v>
      </c>
      <c r="B32" s="145">
        <v>802</v>
      </c>
      <c r="C32" s="147" t="s">
        <v>22</v>
      </c>
      <c r="D32" s="156">
        <v>14</v>
      </c>
      <c r="E32" s="136">
        <v>3.0975917755627265</v>
      </c>
      <c r="F32" s="136">
        <v>4</v>
      </c>
      <c r="G32" s="137">
        <v>0.7743979438906816</v>
      </c>
      <c r="H32" s="26">
        <v>1</v>
      </c>
      <c r="I32" s="65">
        <v>5</v>
      </c>
      <c r="J32" s="33">
        <f>1-H32/I32</f>
        <v>0.8</v>
      </c>
      <c r="K32" s="30">
        <v>100</v>
      </c>
      <c r="L32" s="30">
        <v>9078</v>
      </c>
      <c r="M32" s="33">
        <f>1-K32/L32</f>
        <v>0.988984357788059</v>
      </c>
      <c r="N32" s="26">
        <v>0</v>
      </c>
      <c r="O32" s="65">
        <v>3</v>
      </c>
      <c r="P32" s="84">
        <f>1-N32/O32</f>
        <v>1</v>
      </c>
      <c r="Q32" s="66">
        <v>441</v>
      </c>
      <c r="R32" s="66">
        <v>1429</v>
      </c>
      <c r="S32" s="36">
        <f>Q32/R32</f>
        <v>0.3086074177746676</v>
      </c>
      <c r="T32" s="49" t="s">
        <v>50</v>
      </c>
      <c r="U32" s="50" t="s">
        <v>50</v>
      </c>
      <c r="V32" s="55" t="s">
        <v>50</v>
      </c>
      <c r="W32" s="50" t="s">
        <v>50</v>
      </c>
      <c r="X32" s="50" t="s">
        <v>50</v>
      </c>
      <c r="Y32" s="51" t="s">
        <v>50</v>
      </c>
      <c r="Z32" s="148">
        <f>J33+M33+P33+S33</f>
        <v>3.0975917755627265</v>
      </c>
      <c r="AA32" s="148">
        <v>4</v>
      </c>
      <c r="AB32" s="150">
        <f>Z32/AA32</f>
        <v>0.7743979438906816</v>
      </c>
      <c r="AC32" s="115"/>
      <c r="AD32" s="17"/>
      <c r="AE32" s="22"/>
      <c r="AF32" s="152"/>
      <c r="AG32" s="154"/>
    </row>
    <row r="33" spans="1:33" ht="19.5" customHeight="1">
      <c r="A33" s="1"/>
      <c r="B33" s="146"/>
      <c r="C33" s="147"/>
      <c r="D33" s="157"/>
      <c r="E33" s="138"/>
      <c r="F33" s="138"/>
      <c r="G33" s="139"/>
      <c r="H33" s="25"/>
      <c r="I33" s="67"/>
      <c r="J33" s="34">
        <f>J32</f>
        <v>0.8</v>
      </c>
      <c r="K33" s="32"/>
      <c r="L33" s="32"/>
      <c r="M33" s="35">
        <f>M32</f>
        <v>0.988984357788059</v>
      </c>
      <c r="N33" s="25"/>
      <c r="O33" s="67"/>
      <c r="P33" s="69">
        <f>P32</f>
        <v>1</v>
      </c>
      <c r="Q33" s="68"/>
      <c r="R33" s="68"/>
      <c r="S33" s="69">
        <f>S32</f>
        <v>0.3086074177746676</v>
      </c>
      <c r="T33" s="52"/>
      <c r="U33" s="53"/>
      <c r="V33" s="54" t="s">
        <v>50</v>
      </c>
      <c r="W33" s="53"/>
      <c r="X33" s="53"/>
      <c r="Y33" s="54" t="s">
        <v>50</v>
      </c>
      <c r="Z33" s="149"/>
      <c r="AA33" s="149"/>
      <c r="AB33" s="151"/>
      <c r="AC33" s="14"/>
      <c r="AD33" s="18"/>
      <c r="AE33" s="23"/>
      <c r="AF33" s="153"/>
      <c r="AG33" s="155"/>
    </row>
    <row r="34" spans="1:33" ht="19.5" customHeight="1">
      <c r="A34" s="1"/>
      <c r="B34" s="159">
        <v>800</v>
      </c>
      <c r="C34" s="161" t="s">
        <v>0</v>
      </c>
      <c r="D34" s="156">
        <v>15</v>
      </c>
      <c r="E34" s="136">
        <v>4.480105524857345</v>
      </c>
      <c r="F34" s="136">
        <v>6</v>
      </c>
      <c r="G34" s="137">
        <v>0.7466842541428909</v>
      </c>
      <c r="H34" s="24">
        <v>15</v>
      </c>
      <c r="I34" s="82">
        <v>5</v>
      </c>
      <c r="J34" s="33">
        <v>0</v>
      </c>
      <c r="K34" s="30">
        <v>3147</v>
      </c>
      <c r="L34" s="30">
        <v>449797</v>
      </c>
      <c r="M34" s="33">
        <f>1-K34/L34</f>
        <v>0.993003510472502</v>
      </c>
      <c r="N34" s="31">
        <v>0</v>
      </c>
      <c r="O34" s="82">
        <v>3</v>
      </c>
      <c r="P34" s="84">
        <f>1-N34/O34</f>
        <v>1</v>
      </c>
      <c r="Q34" s="97">
        <v>80887</v>
      </c>
      <c r="R34" s="107">
        <v>91674</v>
      </c>
      <c r="S34" s="36">
        <f>Q34/R34</f>
        <v>0.8823330497196588</v>
      </c>
      <c r="T34" s="42">
        <v>6375</v>
      </c>
      <c r="U34" s="43">
        <v>5396</v>
      </c>
      <c r="V34" s="44">
        <f>T34/U34-1</f>
        <v>0.1814306893995552</v>
      </c>
      <c r="W34" s="45">
        <v>0</v>
      </c>
      <c r="X34" s="42">
        <v>6375</v>
      </c>
      <c r="Y34" s="44">
        <f>1-W34/X34</f>
        <v>1</v>
      </c>
      <c r="Z34" s="148">
        <f>J35+M35+P35+S35+V35+Y35</f>
        <v>4.480105524857345</v>
      </c>
      <c r="AA34" s="148">
        <v>6</v>
      </c>
      <c r="AB34" s="150">
        <f>Z34/AA34</f>
        <v>0.7466842541428909</v>
      </c>
      <c r="AC34" s="13"/>
      <c r="AD34" s="13"/>
      <c r="AE34" s="21"/>
      <c r="AF34" s="152"/>
      <c r="AG34" s="154"/>
    </row>
    <row r="35" spans="1:33" ht="19.5" customHeight="1">
      <c r="A35" s="1">
        <v>800</v>
      </c>
      <c r="B35" s="160"/>
      <c r="C35" s="162"/>
      <c r="D35" s="157"/>
      <c r="E35" s="140"/>
      <c r="F35" s="140"/>
      <c r="G35" s="141"/>
      <c r="H35" s="25"/>
      <c r="I35" s="67"/>
      <c r="J35" s="34">
        <f>J34</f>
        <v>0</v>
      </c>
      <c r="K35" s="32"/>
      <c r="L35" s="32"/>
      <c r="M35" s="35">
        <f>M34</f>
        <v>0.993003510472502</v>
      </c>
      <c r="N35" s="25"/>
      <c r="O35" s="67"/>
      <c r="P35" s="69">
        <f>P34</f>
        <v>1</v>
      </c>
      <c r="Q35" s="108"/>
      <c r="R35" s="108"/>
      <c r="S35" s="69">
        <f>S34</f>
        <v>0.8823330497196588</v>
      </c>
      <c r="T35" s="46"/>
      <c r="U35" s="47"/>
      <c r="V35" s="48">
        <f>V34/0.3</f>
        <v>0.604768964665184</v>
      </c>
      <c r="W35" s="47"/>
      <c r="X35" s="47"/>
      <c r="Y35" s="48">
        <f>Y34</f>
        <v>1</v>
      </c>
      <c r="Z35" s="149"/>
      <c r="AA35" s="149"/>
      <c r="AB35" s="151"/>
      <c r="AC35" s="116"/>
      <c r="AD35" s="116"/>
      <c r="AE35" s="117"/>
      <c r="AF35" s="153"/>
      <c r="AG35" s="155"/>
    </row>
    <row r="36" spans="1:33" ht="19.5" customHeight="1">
      <c r="A36" s="1">
        <v>818</v>
      </c>
      <c r="B36" s="145">
        <v>818</v>
      </c>
      <c r="C36" s="147" t="s">
        <v>8</v>
      </c>
      <c r="D36" s="156">
        <v>16</v>
      </c>
      <c r="E36" s="136">
        <v>3.6830896556243617</v>
      </c>
      <c r="F36" s="136">
        <v>5</v>
      </c>
      <c r="G36" s="137">
        <v>0.7366179311248724</v>
      </c>
      <c r="H36" s="27">
        <v>1</v>
      </c>
      <c r="I36" s="77">
        <v>5</v>
      </c>
      <c r="J36" s="38">
        <f>1-H36/I36</f>
        <v>0.8</v>
      </c>
      <c r="K36" s="30">
        <v>225</v>
      </c>
      <c r="L36" s="30">
        <v>191217</v>
      </c>
      <c r="M36" s="33">
        <f>1-K36/L36</f>
        <v>0.9988233263778848</v>
      </c>
      <c r="N36" s="27">
        <v>0</v>
      </c>
      <c r="O36" s="78">
        <v>3</v>
      </c>
      <c r="P36" s="84">
        <f>1-N36/O36</f>
        <v>1</v>
      </c>
      <c r="Q36" s="95">
        <v>40533</v>
      </c>
      <c r="R36" s="66">
        <v>45838</v>
      </c>
      <c r="S36" s="36">
        <f>Q36/R36</f>
        <v>0.8842663292464767</v>
      </c>
      <c r="T36" s="49">
        <v>22</v>
      </c>
      <c r="U36" s="50">
        <v>922</v>
      </c>
      <c r="V36" s="44">
        <f>1-T36/U36</f>
        <v>0.9761388286334056</v>
      </c>
      <c r="W36" s="50" t="s">
        <v>50</v>
      </c>
      <c r="X36" s="50" t="s">
        <v>50</v>
      </c>
      <c r="Y36" s="51" t="s">
        <v>50</v>
      </c>
      <c r="Z36" s="148">
        <f>J37+M37+P37+S37+V37</f>
        <v>3.6830896556243617</v>
      </c>
      <c r="AA36" s="148">
        <v>5</v>
      </c>
      <c r="AB36" s="150">
        <f>Z36/AA36</f>
        <v>0.7366179311248724</v>
      </c>
      <c r="AC36" s="13"/>
      <c r="AD36" s="13"/>
      <c r="AE36" s="22"/>
      <c r="AF36" s="152"/>
      <c r="AG36" s="154"/>
    </row>
    <row r="37" spans="1:33" ht="19.5" customHeight="1">
      <c r="A37" s="1"/>
      <c r="B37" s="146"/>
      <c r="C37" s="147"/>
      <c r="D37" s="157"/>
      <c r="E37" s="138"/>
      <c r="F37" s="138"/>
      <c r="G37" s="139"/>
      <c r="H37" s="28"/>
      <c r="I37" s="79"/>
      <c r="J37" s="37">
        <f>J36</f>
        <v>0.8</v>
      </c>
      <c r="K37" s="32"/>
      <c r="L37" s="32"/>
      <c r="M37" s="35">
        <f>M36</f>
        <v>0.9988233263778848</v>
      </c>
      <c r="N37" s="28"/>
      <c r="O37" s="80"/>
      <c r="P37" s="69">
        <f>P36</f>
        <v>1</v>
      </c>
      <c r="Q37" s="96"/>
      <c r="R37" s="68"/>
      <c r="S37" s="69">
        <f>S36</f>
        <v>0.8842663292464767</v>
      </c>
      <c r="T37" s="52"/>
      <c r="U37" s="53"/>
      <c r="V37" s="54">
        <v>0</v>
      </c>
      <c r="W37" s="53"/>
      <c r="X37" s="53"/>
      <c r="Y37" s="54" t="s">
        <v>50</v>
      </c>
      <c r="Z37" s="149"/>
      <c r="AA37" s="149"/>
      <c r="AB37" s="151"/>
      <c r="AC37" s="116"/>
      <c r="AD37" s="18"/>
      <c r="AE37" s="117"/>
      <c r="AF37" s="153"/>
      <c r="AG37" s="155"/>
    </row>
    <row r="38" spans="1:33" ht="19.5" customHeight="1">
      <c r="A38" s="1">
        <v>803</v>
      </c>
      <c r="B38" s="145">
        <v>803</v>
      </c>
      <c r="C38" s="158" t="s">
        <v>16</v>
      </c>
      <c r="D38" s="156">
        <v>17</v>
      </c>
      <c r="E38" s="136">
        <v>3.408086956361349</v>
      </c>
      <c r="F38" s="136">
        <v>5</v>
      </c>
      <c r="G38" s="137">
        <v>0.6816173912722698</v>
      </c>
      <c r="H38" s="26">
        <v>2</v>
      </c>
      <c r="I38" s="65">
        <v>5</v>
      </c>
      <c r="J38" s="33">
        <f>1-H38/I38</f>
        <v>0.6</v>
      </c>
      <c r="K38" s="30">
        <v>579</v>
      </c>
      <c r="L38" s="30">
        <v>21123</v>
      </c>
      <c r="M38" s="33">
        <f>1-K38/L38</f>
        <v>0.9725891208635137</v>
      </c>
      <c r="N38" s="26">
        <v>0</v>
      </c>
      <c r="O38" s="65">
        <v>3</v>
      </c>
      <c r="P38" s="84">
        <f>1-N38/O38</f>
        <v>1</v>
      </c>
      <c r="Q38" s="66">
        <v>3860</v>
      </c>
      <c r="R38" s="66">
        <v>4620</v>
      </c>
      <c r="S38" s="36">
        <f>Q38/R38</f>
        <v>0.8354978354978355</v>
      </c>
      <c r="T38" s="49">
        <v>33</v>
      </c>
      <c r="U38" s="50">
        <v>0</v>
      </c>
      <c r="V38" s="55" t="s">
        <v>50</v>
      </c>
      <c r="W38" s="50" t="s">
        <v>50</v>
      </c>
      <c r="X38" s="50" t="s">
        <v>50</v>
      </c>
      <c r="Y38" s="51" t="s">
        <v>50</v>
      </c>
      <c r="Z38" s="148">
        <f>J39+M39+P39+S39+V39</f>
        <v>3.408086956361349</v>
      </c>
      <c r="AA38" s="148">
        <v>5</v>
      </c>
      <c r="AB38" s="150">
        <f>Z38/AA38</f>
        <v>0.6816173912722698</v>
      </c>
      <c r="AC38" s="15"/>
      <c r="AD38" s="17"/>
      <c r="AE38" s="22"/>
      <c r="AF38" s="152"/>
      <c r="AG38" s="154"/>
    </row>
    <row r="39" spans="1:33" ht="19.5" customHeight="1">
      <c r="A39" s="1"/>
      <c r="B39" s="146"/>
      <c r="C39" s="158"/>
      <c r="D39" s="157"/>
      <c r="E39" s="138"/>
      <c r="F39" s="138"/>
      <c r="G39" s="139"/>
      <c r="H39" s="25"/>
      <c r="I39" s="67"/>
      <c r="J39" s="34">
        <f>J38</f>
        <v>0.6</v>
      </c>
      <c r="K39" s="32"/>
      <c r="L39" s="32"/>
      <c r="M39" s="35">
        <f>M38</f>
        <v>0.9725891208635137</v>
      </c>
      <c r="N39" s="25"/>
      <c r="O39" s="67"/>
      <c r="P39" s="69">
        <f>P38</f>
        <v>1</v>
      </c>
      <c r="Q39" s="68"/>
      <c r="R39" s="68"/>
      <c r="S39" s="69">
        <f>S38</f>
        <v>0.8354978354978355</v>
      </c>
      <c r="T39" s="52"/>
      <c r="U39" s="53"/>
      <c r="V39" s="48">
        <v>0</v>
      </c>
      <c r="W39" s="53"/>
      <c r="X39" s="53"/>
      <c r="Y39" s="54" t="s">
        <v>50</v>
      </c>
      <c r="Z39" s="149"/>
      <c r="AA39" s="149"/>
      <c r="AB39" s="151"/>
      <c r="AC39" s="16"/>
      <c r="AD39" s="18"/>
      <c r="AE39" s="117"/>
      <c r="AF39" s="153"/>
      <c r="AG39" s="155"/>
    </row>
    <row r="40" spans="1:33" ht="19.5" customHeight="1">
      <c r="A40" s="1">
        <v>816</v>
      </c>
      <c r="B40" s="145">
        <v>816</v>
      </c>
      <c r="C40" s="147" t="s">
        <v>6</v>
      </c>
      <c r="D40" s="156">
        <v>18</v>
      </c>
      <c r="E40" s="136">
        <v>3.1521842395436614</v>
      </c>
      <c r="F40" s="136">
        <v>5</v>
      </c>
      <c r="G40" s="137">
        <v>0.6304368479087323</v>
      </c>
      <c r="H40" s="26">
        <v>3</v>
      </c>
      <c r="I40" s="65">
        <v>5</v>
      </c>
      <c r="J40" s="33">
        <f>1-H40/I40</f>
        <v>0.4</v>
      </c>
      <c r="K40" s="30">
        <v>3375</v>
      </c>
      <c r="L40" s="30">
        <v>378040</v>
      </c>
      <c r="M40" s="33">
        <f>1-K40/L40</f>
        <v>0.9910723732938314</v>
      </c>
      <c r="N40" s="26">
        <v>3</v>
      </c>
      <c r="O40" s="111">
        <v>3</v>
      </c>
      <c r="P40" s="84">
        <f>1-N40/O40</f>
        <v>0</v>
      </c>
      <c r="Q40" s="66">
        <v>44796</v>
      </c>
      <c r="R40" s="66">
        <v>58856</v>
      </c>
      <c r="S40" s="36">
        <f>Q40/R40</f>
        <v>0.7611118662498301</v>
      </c>
      <c r="T40" s="49">
        <v>27259</v>
      </c>
      <c r="U40" s="50">
        <v>27225</v>
      </c>
      <c r="V40" s="44">
        <f>T40/U40-1</f>
        <v>0.0012488521579430145</v>
      </c>
      <c r="W40" s="50" t="s">
        <v>50</v>
      </c>
      <c r="X40" s="50" t="s">
        <v>50</v>
      </c>
      <c r="Y40" s="51" t="s">
        <v>50</v>
      </c>
      <c r="Z40" s="148">
        <f>J41+M41+P41+S41+V41</f>
        <v>3.1521842395436614</v>
      </c>
      <c r="AA40" s="148">
        <v>5</v>
      </c>
      <c r="AB40" s="150">
        <f>Z40/AA40</f>
        <v>0.6304368479087323</v>
      </c>
      <c r="AC40" s="13"/>
      <c r="AD40" s="17"/>
      <c r="AE40" s="22"/>
      <c r="AF40" s="152"/>
      <c r="AG40" s="154"/>
    </row>
    <row r="41" spans="1:33" ht="19.5" customHeight="1">
      <c r="A41" s="1"/>
      <c r="B41" s="146"/>
      <c r="C41" s="147"/>
      <c r="D41" s="157"/>
      <c r="E41" s="138"/>
      <c r="F41" s="138"/>
      <c r="G41" s="139"/>
      <c r="H41" s="25"/>
      <c r="I41" s="67"/>
      <c r="J41" s="34">
        <f>J40</f>
        <v>0.4</v>
      </c>
      <c r="K41" s="32"/>
      <c r="L41" s="32"/>
      <c r="M41" s="35">
        <f>M40</f>
        <v>0.9910723732938314</v>
      </c>
      <c r="N41" s="25"/>
      <c r="O41" s="110"/>
      <c r="P41" s="69">
        <f>P40</f>
        <v>0</v>
      </c>
      <c r="Q41" s="68"/>
      <c r="R41" s="68"/>
      <c r="S41" s="69">
        <f>S40</f>
        <v>0.7611118662498301</v>
      </c>
      <c r="T41" s="52"/>
      <c r="U41" s="53"/>
      <c r="V41" s="54">
        <v>1</v>
      </c>
      <c r="W41" s="53"/>
      <c r="X41" s="53"/>
      <c r="Y41" s="54" t="s">
        <v>50</v>
      </c>
      <c r="Z41" s="149"/>
      <c r="AA41" s="149"/>
      <c r="AB41" s="151"/>
      <c r="AC41" s="116"/>
      <c r="AD41" s="18"/>
      <c r="AE41" s="117"/>
      <c r="AF41" s="153"/>
      <c r="AG41" s="155"/>
    </row>
    <row r="42" spans="1:33" ht="19.5" customHeight="1">
      <c r="A42" s="1">
        <v>810</v>
      </c>
      <c r="B42" s="145">
        <v>810</v>
      </c>
      <c r="C42" s="147" t="s">
        <v>2</v>
      </c>
      <c r="D42" s="156">
        <v>19</v>
      </c>
      <c r="E42" s="136">
        <v>1.7258883924934754</v>
      </c>
      <c r="F42" s="136">
        <v>5</v>
      </c>
      <c r="G42" s="137">
        <v>0.3451776784986951</v>
      </c>
      <c r="H42" s="27">
        <v>28</v>
      </c>
      <c r="I42" s="77">
        <v>5</v>
      </c>
      <c r="J42" s="33">
        <v>0</v>
      </c>
      <c r="K42" s="30">
        <v>725945</v>
      </c>
      <c r="L42" s="30">
        <v>3061194</v>
      </c>
      <c r="M42" s="33">
        <f>1-K42/L42</f>
        <v>0.7628556047084896</v>
      </c>
      <c r="N42" s="27">
        <v>3</v>
      </c>
      <c r="O42" s="77">
        <v>3</v>
      </c>
      <c r="P42" s="84">
        <f>1-N42/O42</f>
        <v>0</v>
      </c>
      <c r="Q42" s="95">
        <v>350933</v>
      </c>
      <c r="R42" s="66">
        <v>364404</v>
      </c>
      <c r="S42" s="36">
        <f>Q42/R42</f>
        <v>0.9630327877849859</v>
      </c>
      <c r="T42" s="57">
        <v>75781</v>
      </c>
      <c r="U42" s="50">
        <v>188676</v>
      </c>
      <c r="V42" s="58">
        <f>1-T42/U42</f>
        <v>0.598353791685217</v>
      </c>
      <c r="W42" s="50" t="s">
        <v>50</v>
      </c>
      <c r="X42" s="50" t="s">
        <v>50</v>
      </c>
      <c r="Y42" s="51" t="s">
        <v>50</v>
      </c>
      <c r="Z42" s="148">
        <f>J43+M43+P43+S43+V43</f>
        <v>1.7258883924934754</v>
      </c>
      <c r="AA42" s="148">
        <v>5</v>
      </c>
      <c r="AB42" s="150">
        <f>Z42/AA42</f>
        <v>0.3451776784986951</v>
      </c>
      <c r="AC42" s="73"/>
      <c r="AD42" s="74"/>
      <c r="AE42" s="75"/>
      <c r="AF42" s="152"/>
      <c r="AG42" s="154"/>
    </row>
    <row r="43" spans="1:33" ht="19.5" customHeight="1">
      <c r="A43" s="1"/>
      <c r="B43" s="146"/>
      <c r="C43" s="147"/>
      <c r="D43" s="157"/>
      <c r="E43" s="138"/>
      <c r="F43" s="138"/>
      <c r="G43" s="139"/>
      <c r="H43" s="28"/>
      <c r="I43" s="79"/>
      <c r="J43" s="69">
        <f>J42</f>
        <v>0</v>
      </c>
      <c r="K43" s="32"/>
      <c r="L43" s="32"/>
      <c r="M43" s="35">
        <f>M42</f>
        <v>0.7628556047084896</v>
      </c>
      <c r="N43" s="28"/>
      <c r="O43" s="79"/>
      <c r="P43" s="69">
        <f>P42</f>
        <v>0</v>
      </c>
      <c r="Q43" s="96"/>
      <c r="R43" s="68"/>
      <c r="S43" s="69">
        <f>S42</f>
        <v>0.9630327877849859</v>
      </c>
      <c r="T43" s="59"/>
      <c r="U43" s="53"/>
      <c r="V43" s="60">
        <v>0</v>
      </c>
      <c r="W43" s="53"/>
      <c r="X43" s="53"/>
      <c r="Y43" s="54" t="s">
        <v>50</v>
      </c>
      <c r="Z43" s="149"/>
      <c r="AA43" s="149"/>
      <c r="AB43" s="151"/>
      <c r="AC43" s="71"/>
      <c r="AD43" s="70"/>
      <c r="AE43" s="72"/>
      <c r="AF43" s="153"/>
      <c r="AG43" s="155"/>
    </row>
  </sheetData>
  <sheetProtection/>
  <mergeCells count="174">
    <mergeCell ref="B6:B7"/>
    <mergeCell ref="C6:C7"/>
    <mergeCell ref="AF6:AF7"/>
    <mergeCell ref="AG6:AG7"/>
    <mergeCell ref="AF3:AG3"/>
    <mergeCell ref="Z6:Z7"/>
    <mergeCell ref="AA6:AA7"/>
    <mergeCell ref="AB6:AB7"/>
    <mergeCell ref="E3:E4"/>
    <mergeCell ref="F3:F4"/>
    <mergeCell ref="G3:G4"/>
    <mergeCell ref="D6:D7"/>
    <mergeCell ref="D3:D4"/>
    <mergeCell ref="AB3:AB4"/>
    <mergeCell ref="W3:Y3"/>
    <mergeCell ref="W4:Y4"/>
    <mergeCell ref="AA3:AA4"/>
    <mergeCell ref="Z3:Z4"/>
    <mergeCell ref="AE3:AE4"/>
    <mergeCell ref="AC3:AC4"/>
    <mergeCell ref="AD3:AD4"/>
    <mergeCell ref="A1:AG2"/>
    <mergeCell ref="Q4:S4"/>
    <mergeCell ref="B4:C4"/>
    <mergeCell ref="Q3:S3"/>
    <mergeCell ref="B5:C5"/>
    <mergeCell ref="N3:P3"/>
    <mergeCell ref="K4:M4"/>
    <mergeCell ref="T4:V4"/>
    <mergeCell ref="K3:M3"/>
    <mergeCell ref="T3:V3"/>
    <mergeCell ref="H3:J3"/>
    <mergeCell ref="H4:J4"/>
    <mergeCell ref="N4:P4"/>
    <mergeCell ref="B8:B9"/>
    <mergeCell ref="C8:C9"/>
    <mergeCell ref="Z8:Z9"/>
    <mergeCell ref="AA8:AA9"/>
    <mergeCell ref="AB8:AB9"/>
    <mergeCell ref="AF8:AF9"/>
    <mergeCell ref="AG8:AG9"/>
    <mergeCell ref="B10:B11"/>
    <mergeCell ref="C10:C11"/>
    <mergeCell ref="Z10:Z11"/>
    <mergeCell ref="AA10:AA11"/>
    <mergeCell ref="AB10:AB11"/>
    <mergeCell ref="AF10:AF11"/>
    <mergeCell ref="AG10:AG11"/>
    <mergeCell ref="D8:D9"/>
    <mergeCell ref="D10:D11"/>
    <mergeCell ref="B12:B13"/>
    <mergeCell ref="C12:C13"/>
    <mergeCell ref="Z12:Z13"/>
    <mergeCell ref="AA12:AA13"/>
    <mergeCell ref="AB12:AB13"/>
    <mergeCell ref="AF12:AF13"/>
    <mergeCell ref="AG12:AG13"/>
    <mergeCell ref="B14:B15"/>
    <mergeCell ref="C14:C15"/>
    <mergeCell ref="Z14:Z15"/>
    <mergeCell ref="AA14:AA15"/>
    <mergeCell ref="AB14:AB15"/>
    <mergeCell ref="D12:D13"/>
    <mergeCell ref="D14:D15"/>
    <mergeCell ref="B16:B17"/>
    <mergeCell ref="C16:C17"/>
    <mergeCell ref="Z16:Z17"/>
    <mergeCell ref="AA16:AA17"/>
    <mergeCell ref="AB16:AB17"/>
    <mergeCell ref="AF16:AF17"/>
    <mergeCell ref="AG16:AG17"/>
    <mergeCell ref="B18:B19"/>
    <mergeCell ref="C18:C19"/>
    <mergeCell ref="Z18:Z19"/>
    <mergeCell ref="AA18:AA19"/>
    <mergeCell ref="AB18:AB19"/>
    <mergeCell ref="D16:D17"/>
    <mergeCell ref="D18:D19"/>
    <mergeCell ref="B20:B21"/>
    <mergeCell ref="C20:C21"/>
    <mergeCell ref="Z20:Z21"/>
    <mergeCell ref="AA20:AA21"/>
    <mergeCell ref="AB20:AB21"/>
    <mergeCell ref="AF20:AF21"/>
    <mergeCell ref="AG20:AG21"/>
    <mergeCell ref="B22:B23"/>
    <mergeCell ref="C22:C23"/>
    <mergeCell ref="Z22:Z23"/>
    <mergeCell ref="AA22:AA23"/>
    <mergeCell ref="AB22:AB23"/>
    <mergeCell ref="AF22:AF23"/>
    <mergeCell ref="AG22:AG23"/>
    <mergeCell ref="D20:D21"/>
    <mergeCell ref="D22:D23"/>
    <mergeCell ref="B24:B25"/>
    <mergeCell ref="C24:C25"/>
    <mergeCell ref="Z24:Z25"/>
    <mergeCell ref="AA24:AA25"/>
    <mergeCell ref="AB24:AB25"/>
    <mergeCell ref="AF24:AF25"/>
    <mergeCell ref="AG24:AG25"/>
    <mergeCell ref="B26:B27"/>
    <mergeCell ref="C26:C27"/>
    <mergeCell ref="Z26:Z27"/>
    <mergeCell ref="AA26:AA27"/>
    <mergeCell ref="AB26:AB27"/>
    <mergeCell ref="AF26:AF27"/>
    <mergeCell ref="AG26:AG27"/>
    <mergeCell ref="D24:D25"/>
    <mergeCell ref="D26:D27"/>
    <mergeCell ref="B28:B29"/>
    <mergeCell ref="C28:C29"/>
    <mergeCell ref="Z28:Z29"/>
    <mergeCell ref="AA28:AA29"/>
    <mergeCell ref="AB28:AB29"/>
    <mergeCell ref="AF28:AF29"/>
    <mergeCell ref="AG28:AG29"/>
    <mergeCell ref="B30:B31"/>
    <mergeCell ref="C30:C31"/>
    <mergeCell ref="Z30:Z31"/>
    <mergeCell ref="AA30:AA31"/>
    <mergeCell ref="AB30:AB31"/>
    <mergeCell ref="AF30:AF31"/>
    <mergeCell ref="AG30:AG31"/>
    <mergeCell ref="D28:D29"/>
    <mergeCell ref="D30:D31"/>
    <mergeCell ref="B32:B33"/>
    <mergeCell ref="C32:C33"/>
    <mergeCell ref="Z32:Z33"/>
    <mergeCell ref="AA32:AA33"/>
    <mergeCell ref="AB32:AB33"/>
    <mergeCell ref="AF32:AF33"/>
    <mergeCell ref="AG32:AG33"/>
    <mergeCell ref="B34:B35"/>
    <mergeCell ref="C34:C35"/>
    <mergeCell ref="Z34:Z35"/>
    <mergeCell ref="AA34:AA35"/>
    <mergeCell ref="AB34:AB35"/>
    <mergeCell ref="AF34:AF35"/>
    <mergeCell ref="AG34:AG35"/>
    <mergeCell ref="D32:D33"/>
    <mergeCell ref="D34:D35"/>
    <mergeCell ref="B36:B37"/>
    <mergeCell ref="C36:C37"/>
    <mergeCell ref="Z36:Z37"/>
    <mergeCell ref="AA36:AA37"/>
    <mergeCell ref="AB36:AB37"/>
    <mergeCell ref="AF36:AF37"/>
    <mergeCell ref="AG36:AG37"/>
    <mergeCell ref="B38:B39"/>
    <mergeCell ref="C38:C39"/>
    <mergeCell ref="Z38:Z39"/>
    <mergeCell ref="AA38:AA39"/>
    <mergeCell ref="AB38:AB39"/>
    <mergeCell ref="AF38:AF39"/>
    <mergeCell ref="AG38:AG39"/>
    <mergeCell ref="D36:D37"/>
    <mergeCell ref="D38:D39"/>
    <mergeCell ref="B40:B41"/>
    <mergeCell ref="C40:C41"/>
    <mergeCell ref="Z40:Z41"/>
    <mergeCell ref="AA40:AA41"/>
    <mergeCell ref="AB40:AB41"/>
    <mergeCell ref="AF40:AF41"/>
    <mergeCell ref="AG40:AG41"/>
    <mergeCell ref="B42:B43"/>
    <mergeCell ref="C42:C43"/>
    <mergeCell ref="Z42:Z43"/>
    <mergeCell ref="AA42:AA43"/>
    <mergeCell ref="AB42:AB43"/>
    <mergeCell ref="AF42:AF43"/>
    <mergeCell ref="AG42:AG43"/>
    <mergeCell ref="D40:D41"/>
    <mergeCell ref="D42:D43"/>
  </mergeCells>
  <printOptions/>
  <pageMargins left="0.31496062992125984" right="0.31496062992125984" top="0.15748031496062992" bottom="0.15748031496062992" header="0.31496062992125984" footer="0.31496062992125984"/>
  <pageSetup fitToHeight="0" fitToWidth="1" horizontalDpi="600" verticalDpi="600" orientation="landscape" paperSize="8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7"/>
  <sheetViews>
    <sheetView zoomScalePageLayoutView="0" workbookViewId="0" topLeftCell="A1">
      <selection activeCell="D29" sqref="D29"/>
    </sheetView>
  </sheetViews>
  <sheetFormatPr defaultColWidth="9.33203125" defaultRowHeight="12.75"/>
  <cols>
    <col min="1" max="1" width="11" style="0" customWidth="1"/>
  </cols>
  <sheetData>
    <row r="1" spans="1:2" ht="12.75">
      <c r="A1" s="114">
        <v>0.9849726775956285</v>
      </c>
      <c r="B1">
        <v>820</v>
      </c>
    </row>
    <row r="2" spans="1:2" ht="12.75">
      <c r="A2" s="114">
        <v>0.9568598833926554</v>
      </c>
      <c r="B2">
        <v>809</v>
      </c>
    </row>
    <row r="3" spans="1:2" ht="12.75">
      <c r="A3" s="114">
        <v>0.9305555555555556</v>
      </c>
      <c r="B3">
        <v>819</v>
      </c>
    </row>
    <row r="4" spans="1:2" ht="12.75">
      <c r="A4" s="114">
        <v>0.9237326775062812</v>
      </c>
      <c r="B4">
        <v>817</v>
      </c>
    </row>
    <row r="5" spans="1:2" ht="12.75">
      <c r="A5" s="114">
        <v>0.8907142857142857</v>
      </c>
      <c r="B5">
        <v>806</v>
      </c>
    </row>
    <row r="6" spans="1:2" ht="12.75">
      <c r="A6" s="114">
        <v>0.8846060502152626</v>
      </c>
      <c r="B6">
        <v>801</v>
      </c>
    </row>
    <row r="7" spans="1:2" ht="12.75">
      <c r="A7" s="114">
        <v>0.8734634909820067</v>
      </c>
      <c r="B7">
        <v>812</v>
      </c>
    </row>
    <row r="8" spans="1:2" ht="12.75">
      <c r="A8" s="114">
        <v>0.8651478099365424</v>
      </c>
      <c r="B8">
        <v>808</v>
      </c>
    </row>
    <row r="9" spans="1:2" ht="12.75">
      <c r="A9" s="114">
        <v>0.8626332040204157</v>
      </c>
      <c r="B9">
        <v>804</v>
      </c>
    </row>
    <row r="10" spans="1:2" ht="12.75">
      <c r="A10" s="114">
        <v>0.8556815069354933</v>
      </c>
      <c r="B10">
        <v>815</v>
      </c>
    </row>
    <row r="11" spans="1:2" ht="12.75">
      <c r="A11" s="114">
        <v>0.8537027385131443</v>
      </c>
      <c r="B11">
        <v>813</v>
      </c>
    </row>
    <row r="12" spans="1:2" ht="12.75">
      <c r="A12" s="114">
        <v>0.8140335883772829</v>
      </c>
      <c r="B12">
        <v>807</v>
      </c>
    </row>
    <row r="13" spans="1:2" ht="12.75">
      <c r="A13" s="114">
        <v>0.805184721867171</v>
      </c>
      <c r="B13">
        <v>805</v>
      </c>
    </row>
    <row r="14" spans="1:2" ht="12.75">
      <c r="A14" s="114">
        <v>0.7743979438906816</v>
      </c>
      <c r="B14">
        <v>802</v>
      </c>
    </row>
    <row r="15" spans="1:2" ht="12.75">
      <c r="A15" s="114">
        <v>0.7466842541428909</v>
      </c>
      <c r="B15">
        <v>800</v>
      </c>
    </row>
    <row r="16" spans="1:2" ht="12.75">
      <c r="A16" s="114">
        <v>0.7366179311248724</v>
      </c>
      <c r="B16">
        <v>818</v>
      </c>
    </row>
    <row r="17" spans="1:2" ht="12.75">
      <c r="A17" s="114">
        <v>0.6816173912722698</v>
      </c>
      <c r="B17">
        <v>803</v>
      </c>
    </row>
    <row r="18" spans="1:2" ht="12.75">
      <c r="A18" s="114">
        <v>0.6304368479087323</v>
      </c>
      <c r="B18">
        <v>816</v>
      </c>
    </row>
    <row r="19" spans="1:2" ht="12.75">
      <c r="A19" s="114">
        <v>0.3451776784986951</v>
      </c>
      <c r="B19">
        <v>810</v>
      </c>
    </row>
    <row r="20" ht="12.75">
      <c r="A20" s="114"/>
    </row>
    <row r="21" ht="12.75">
      <c r="A21" s="114"/>
    </row>
    <row r="22" ht="12.75">
      <c r="A22" s="114"/>
    </row>
    <row r="23" ht="12.75">
      <c r="A23" s="114"/>
    </row>
    <row r="24" ht="12.75">
      <c r="A24" s="114"/>
    </row>
    <row r="25" ht="12.75">
      <c r="A25" s="114"/>
    </row>
    <row r="26" ht="12.75">
      <c r="A26" s="114"/>
    </row>
    <row r="27" ht="12.75">
      <c r="A27" s="114"/>
    </row>
    <row r="28" spans="1:2" ht="12.75">
      <c r="A28" s="114"/>
      <c r="B28" s="123"/>
    </row>
    <row r="29" ht="12.75">
      <c r="A29" s="114"/>
    </row>
    <row r="30" ht="12.75">
      <c r="A30" s="114"/>
    </row>
    <row r="31" ht="12.75">
      <c r="A31" s="114"/>
    </row>
    <row r="32" ht="12.75">
      <c r="A32" s="114"/>
    </row>
    <row r="33" ht="12.75">
      <c r="A33" s="114"/>
    </row>
    <row r="34" ht="12.75">
      <c r="A34" s="114"/>
    </row>
    <row r="35" ht="12.75">
      <c r="A35" s="114"/>
    </row>
    <row r="36" ht="12.75">
      <c r="A36" s="114"/>
    </row>
    <row r="37" ht="12.75">
      <c r="A37" s="1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TomilinaJA</dc:creator>
  <cp:keywords/>
  <dc:description/>
  <cp:lastModifiedBy>Ирина Юрьевна Балякина</cp:lastModifiedBy>
  <cp:lastPrinted>2013-04-22T05:52:07Z</cp:lastPrinted>
  <dcterms:created xsi:type="dcterms:W3CDTF">2012-04-26T06:41:23Z</dcterms:created>
  <dcterms:modified xsi:type="dcterms:W3CDTF">2013-04-25T05:04:35Z</dcterms:modified>
  <cp:category/>
  <cp:version/>
  <cp:contentType/>
  <cp:contentStatus/>
</cp:coreProperties>
</file>