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635" yWindow="4845" windowWidth="12795" windowHeight="7095" activeTab="0"/>
  </bookViews>
  <sheets>
    <sheet name="Исполнение" sheetId="1" r:id="rId1"/>
  </sheets>
  <definedNames>
    <definedName name="_xlnm._FilterDatabase" localSheetId="0" hidden="1">'Исполнение'!$A$10:$D$1117</definedName>
    <definedName name="_xlnm.Print_Titles" localSheetId="0">'Исполнение'!$11:$11</definedName>
    <definedName name="_xlnm.Print_Area" localSheetId="0">'Исполнение'!$A$1:$D$1118</definedName>
  </definedNames>
  <calcPr fullCalcOnLoad="1"/>
</workbook>
</file>

<file path=xl/sharedStrings.xml><?xml version="1.0" encoding="utf-8"?>
<sst xmlns="http://schemas.openxmlformats.org/spreadsheetml/2006/main" count="3135" uniqueCount="1023">
  <si>
    <t>1 08 07170 01 0000 110</t>
  </si>
  <si>
    <t>1 08 07173 01 0000 110</t>
  </si>
  <si>
    <t>УПРАВЛЕНИЕ ФЕДЕРАЛЬНОЙ СЛУЖБЫ ГОСУДАРСТВЕННОЙ РЕГИСТРАЦИИ, КАДАСТРА И КАРТОГРАФИИ ПО АРХАНГЕЛЬСКОЙ ОБЛАСТИ И НЕНЕЦКОМУ АВТОНОМНОМУ ОКРУГУ</t>
  </si>
  <si>
    <t>УПРАВЛЕНИЕ ФЕДЕРАЛЬНОЙ СЛУЖБЫ ПО НАДЗОРУ В СФЕРЕ ЗАЩИТЫ ПРАВ ПОТРЕБИТЕЛЕЙ И БЛАГОПОЛУЧИЯ ЧЕЛОВЕКА ПО ЖЕЛЕЗНОДОРОЖНОМУ ТРАНСПОРТУ</t>
  </si>
  <si>
    <t>1 11 09040 00 0000 120</t>
  </si>
  <si>
    <t>СЕВЕРНОЕ УПРАВЛЕНИЕ ГОСУДАРСТВЕННОГО МОРСКОГО И РЕЧНОГО НАДЗОРА ФЕДЕРАЛЬНОЙ СЛУЖБЫ ПО НАДЗОРУ В СФЕРЕ ТРАНСПОРТА</t>
  </si>
  <si>
    <t>УПРАВЛЕНИЕ МИНИСТЕРСТВА ЮСТИЦИИ РОССИЙСКОЙ ФЕДЕРАЦИИ ПО АРХАНГЕЛЬСКОЙ ОБЛАСТИ И НЕНЕЦКОМУ АВТОНОМНОМУ ОКРУГУ</t>
  </si>
  <si>
    <t>Прочие неналоговые доходы</t>
  </si>
  <si>
    <t xml:space="preserve">Наименование </t>
  </si>
  <si>
    <t>048</t>
  </si>
  <si>
    <t>1 17 05040 04 0000 180</t>
  </si>
  <si>
    <t xml:space="preserve">076 </t>
  </si>
  <si>
    <t>076</t>
  </si>
  <si>
    <t>081</t>
  </si>
  <si>
    <t>106</t>
  </si>
  <si>
    <t>1 08 03010 01 0000 110</t>
  </si>
  <si>
    <t>1 08 07140 01 0000 110</t>
  </si>
  <si>
    <t>1 08 07150 01 0000 110</t>
  </si>
  <si>
    <t>УПРАВЛЕНИЕ ФЕДЕРАЛЬНОЙ СЛУЖБЫ ПО НАДЗОРУ В СФЕРЕ ЗАЩИТЫ ПРАВ ПОТРЕБИТЕЛЕЙ И БЛАГОПОЛУЧИЯ ЧЕЛОВЕКА ПО АРХАНГЕЛЬСКОЙ ОБЛАСТИ</t>
  </si>
  <si>
    <t>141</t>
  </si>
  <si>
    <t>УПРАВЛЕНИЕ ФЕДЕРАЛЬНОЙ АНТИМОНОПОЛЬНОЙ СЛУЖБЫ ПО АРХАНГЕЛЬСКОЙ ОБЛАСТИ</t>
  </si>
  <si>
    <t>161</t>
  </si>
  <si>
    <t>1 11 05000 00 0000 120</t>
  </si>
  <si>
    <t>1 14 06012 04 0000 430</t>
  </si>
  <si>
    <t>Доходы от продажи земельных участков, государственная собственность на которые не разграничена</t>
  </si>
  <si>
    <t>1 14 06000 00 0000 430</t>
  </si>
  <si>
    <t>1 14 06010 00 0000 430</t>
  </si>
  <si>
    <t>1 11 05024 04 0000 120</t>
  </si>
  <si>
    <t>1 11 01000 00 0000 120</t>
  </si>
  <si>
    <t>1 11 01040 04 0000 120</t>
  </si>
  <si>
    <t>1 14 01040 04 0000 410</t>
  </si>
  <si>
    <t>Доходы от продажи квартир</t>
  </si>
  <si>
    <t>1 14 01000 00 0000 410</t>
  </si>
  <si>
    <t>Земельный налог (по обязательствам, возникшим до 1 января 2006 года), мобилизуемый на территориях городских округов</t>
  </si>
  <si>
    <t>1 14 06024 04 0000 430</t>
  </si>
  <si>
    <t>1 14 06020 00 0000 430</t>
  </si>
  <si>
    <t>1 17 05000 00 0000 180</t>
  </si>
  <si>
    <t>177</t>
  </si>
  <si>
    <t>182</t>
  </si>
  <si>
    <t>1 01 02000 01 0000 110</t>
  </si>
  <si>
    <t>1 01 02010 01 0000 110</t>
  </si>
  <si>
    <t>1 01 02020 01 0000 110</t>
  </si>
  <si>
    <t xml:space="preserve">182 </t>
  </si>
  <si>
    <t>318</t>
  </si>
  <si>
    <t>321</t>
  </si>
  <si>
    <t>322</t>
  </si>
  <si>
    <t xml:space="preserve">ГОСУДАРСТВЕННАЯ ЖИЛИЩНАЯ ИНСПЕКЦИЯ АРХАНГЕЛЬСКОЙ ОБЛАСТИ </t>
  </si>
  <si>
    <t>390</t>
  </si>
  <si>
    <t>498</t>
  </si>
  <si>
    <t>800</t>
  </si>
  <si>
    <t>Государственная пошлина за государственную регистрацию, а также за совершение прочих юридически значимых действий</t>
  </si>
  <si>
    <t>1 11 07000 00 0000 120</t>
  </si>
  <si>
    <t>1 11 07014 04 0000 120</t>
  </si>
  <si>
    <t>1 11 09000 00 0000 120</t>
  </si>
  <si>
    <t>1 11 09044 04 0000 120</t>
  </si>
  <si>
    <t>1 01 02040 01 0000 110</t>
  </si>
  <si>
    <t>Единый сельскохозяйственный налог</t>
  </si>
  <si>
    <t>Единый налог на вмененный доход для отдельных видов деятельности</t>
  </si>
  <si>
    <t>1 06 06000 00 0000 110</t>
  </si>
  <si>
    <t>Налог на имущество физических лиц</t>
  </si>
  <si>
    <t>1 09 01000 00 0000 110</t>
  </si>
  <si>
    <t>1 09 04050 00 0000 110</t>
  </si>
  <si>
    <t>1 09 07000 00 0000 110</t>
  </si>
  <si>
    <t>Налог на прибыль организаций, зачислявшийся до 1 января 2005 года в местные бюджеты, мобилизуемый на территориях городских округов</t>
  </si>
  <si>
    <t>1 09 01020 04 0000 110</t>
  </si>
  <si>
    <t>1 09 04000 00 0000 110</t>
  </si>
  <si>
    <t>Налог на рекламу, мобилизуемый на территориях городских округов</t>
  </si>
  <si>
    <t>Налог на рекламу</t>
  </si>
  <si>
    <t>1 09 07010 00 0000 110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</si>
  <si>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t>
  </si>
  <si>
    <t>1 09 07030 00 0000 110</t>
  </si>
  <si>
    <t>Прочие местные налоги и сборы</t>
  </si>
  <si>
    <t>1 09 07050 00 0000 110</t>
  </si>
  <si>
    <t xml:space="preserve">Прочие местные налоги и сборы, мобилизуемые на территориях городских округов </t>
  </si>
  <si>
    <t>188</t>
  </si>
  <si>
    <t>Налог на доходы физических лиц</t>
  </si>
  <si>
    <t>Налог на имущество физических лиц, взимаемый по ставкам, применяемым к объектам налогообложения, расположенным в границах городских округов</t>
  </si>
  <si>
    <t>Земельный налог</t>
  </si>
  <si>
    <t>Государственная пошлина за выдачу разрешения на установку рекламной конструкции</t>
  </si>
  <si>
    <t>Налог на прибыль организаций, зачислявшийся до 1 января 2005 года в местные бюджеты</t>
  </si>
  <si>
    <t>Прочие налоги и сборы (по отмененным местным налогам и сборам)</t>
  </si>
  <si>
    <t>Платежи от государственных и муниципальных унитарных предприятий</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</si>
  <si>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</si>
  <si>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Плата за негативное воздействие на окружающую среду</t>
  </si>
  <si>
    <t>Доходы от продажи квартир, находящихся в собственности городских округов</t>
  </si>
  <si>
    <t>Прочие неналоговые доходы бюджетов городских округов</t>
  </si>
  <si>
    <t>Земельный налог (по обязательствам, возникшим до 1 января 2006 года)</t>
  </si>
  <si>
    <t>Налоги на имущество</t>
  </si>
  <si>
    <t>1 12 01000 01 0000 120</t>
  </si>
  <si>
    <t>1 01 02030 01 0000 110</t>
  </si>
  <si>
    <t>1 06 01000 00 0000 110</t>
  </si>
  <si>
    <t>1 06 01020 04 0000 110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</si>
  <si>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</si>
  <si>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</si>
  <si>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</si>
  <si>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</si>
  <si>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1 08 07000 01 0000 110</t>
  </si>
  <si>
    <t xml:space="preserve">по кодам классификации доходов бюджетов </t>
  </si>
  <si>
    <t>096</t>
  </si>
  <si>
    <t>1 08 03000 01 0000 110</t>
  </si>
  <si>
    <t>Субвенции бюджетам городских округов на выполнение передаваемых полномочий субъектов Российской Федерации</t>
  </si>
  <si>
    <t>809</t>
  </si>
  <si>
    <t>Иные межбюджетные трансферты</t>
  </si>
  <si>
    <t xml:space="preserve">Прочие субсидии </t>
  </si>
  <si>
    <t>Субвенции местным бюджетам на выполнение передаваемых полномочий субъектов Российской Федерации</t>
  </si>
  <si>
    <t>813</t>
  </si>
  <si>
    <t>1 11 05020 00 0000 120</t>
  </si>
  <si>
    <t>815</t>
  </si>
  <si>
    <t>Прочие субвенции</t>
  </si>
  <si>
    <t>Прочие субвенции бюджетам городских округов</t>
  </si>
  <si>
    <t>816</t>
  </si>
  <si>
    <t>Код бюджетной классификации</t>
  </si>
  <si>
    <t>817</t>
  </si>
  <si>
    <t>818</t>
  </si>
  <si>
    <t>ВСЕГО</t>
  </si>
  <si>
    <t>045</t>
  </si>
  <si>
    <t>1 05 02010 02 0000 110</t>
  </si>
  <si>
    <t>1 05 02020 02 0000 110</t>
  </si>
  <si>
    <t>1 05 03010 01 0000 110</t>
  </si>
  <si>
    <t>1 05 03020 01 0000 110</t>
  </si>
  <si>
    <t>ПРОКУРАТУРА АРХАНГЕЛЬСКОЙ ОБЛАСТИ</t>
  </si>
  <si>
    <t>415</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</si>
  <si>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</si>
  <si>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Невыясненные поступления</t>
  </si>
  <si>
    <t>Невыясненные поступления, зачисляемые в бюджеты городских округов</t>
  </si>
  <si>
    <t>1 17 01000 00 0000 180</t>
  </si>
  <si>
    <t>1 17 01040 04 0000 180</t>
  </si>
  <si>
    <t>Плата за выбросы загрязняющих веществ в атмосферный воздух стационарными объектами</t>
  </si>
  <si>
    <t>Плата за сбросы загрязняющих веществ в водные объекты</t>
  </si>
  <si>
    <t>Плата за размещение отходов производства и потребления</t>
  </si>
  <si>
    <t>1 12 01010 01 0000 120</t>
  </si>
  <si>
    <t>1 12 01030 01 0000 120</t>
  </si>
  <si>
    <t>1 12 01040 01 0000 120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</si>
  <si>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</si>
  <si>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Единый налог на вмененный доход для отдельных видов деятельности (за налоговые периоды, истекшие до 1 января 2011 года)</t>
  </si>
  <si>
    <t>1 05 02000 02 0000 110</t>
  </si>
  <si>
    <t>1 05 03000 01 0000 110</t>
  </si>
  <si>
    <t>1 09 04052 04 0000 110</t>
  </si>
  <si>
    <t>1 09 07012 04 0000 110</t>
  </si>
  <si>
    <t>1 09 07032 04 0000 110</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</si>
  <si>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</si>
  <si>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1 08 07142 01 0000 110</t>
  </si>
  <si>
    <t xml:space="preserve">Доходы, поступающие в порядке возмещения расходов, понесенных в связи с эксплуатацией имущества </t>
  </si>
  <si>
    <t>Доходы, поступающие в порядке возмещения расходов, понесенных в связи с эксплуатацией имущества городских округов</t>
  </si>
  <si>
    <t>Прочие доходы от компенсации затрат государства</t>
  </si>
  <si>
    <t>1 13 02000 00 0000 130</t>
  </si>
  <si>
    <t>1 13 02060 00 0000 130</t>
  </si>
  <si>
    <t>1 13 02064 04 0000 130</t>
  </si>
  <si>
    <t>1 13 02990 00 0000 130</t>
  </si>
  <si>
    <t>1 13 02994 04 0000 130</t>
  </si>
  <si>
    <t>Доходы, получаемые в виде арендной платы за земельные участки, расположенные в полосе отвода автомобильных дорог общего пользования</t>
  </si>
  <si>
    <t>1 11 05027 00 0000 120</t>
  </si>
  <si>
    <t>1 11 05027 04 0000 120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</si>
  <si>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</si>
  <si>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</si>
  <si>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1 11 05010 00 0000 120</t>
  </si>
  <si>
    <t>1 11 05012 04 0000 120</t>
  </si>
  <si>
    <t>1 09 07052 04 0000 110</t>
  </si>
  <si>
    <t>Единый сельскохозяйственный налог (за налоговые периоды, истекшие до 1 января 2011 года)</t>
  </si>
  <si>
    <t>УПРАВЛЕНИЕ МИНИСТЕРСТВА ВНУТРЕННИХ ДЕЛ РОССИЙСКОЙ ФЕДЕРАЦИИ ПО АРХАНГЕЛЬСКОЙ ОБЛАСТИ</t>
  </si>
  <si>
    <t xml:space="preserve">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 </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</si>
  <si>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</si>
  <si>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</si>
  <si>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</si>
  <si>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</si>
  <si>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</si>
  <si>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1 11 07010 00 0000 120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</si>
  <si>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</si>
  <si>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Налог, взимаемый в связи с применением патентной системы налогообложения</t>
  </si>
  <si>
    <t>Налог, взимаемый в связи с применением патентной системы налогообложения, зачисляемый в бюджеты городских округов</t>
  </si>
  <si>
    <t>1 05 04000 02 0000 110</t>
  </si>
  <si>
    <t>1 05 04010 02 0000 110</t>
  </si>
  <si>
    <t>Доходы бюджетов городских округов от возврата организациями остатков субсидий прошлых лет</t>
  </si>
  <si>
    <t>Доходы бюджетов городских округов от возврата бюджетными учреждениями остатков субсидий прошлых лет</t>
  </si>
  <si>
    <t>Прочие межбюджетные трансферты, передаваемые бюджетам</t>
  </si>
  <si>
    <t>Прочие межбюджетные трансферты, передаваемые бюджетам городских округов</t>
  </si>
  <si>
    <t>Возврат остатков субсидий, субвенций и иных межбюджетных трансфертов, имеющих целевое назначение, прошлых лет из бюджетов городских округов</t>
  </si>
  <si>
    <t>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АРХАНГЕЛЬСКОЙ ОБЛАСТИ</t>
  </si>
  <si>
    <t xml:space="preserve">СЕВЕРО-ЗАПАДНОЕ УПРАВЛЕНИЕ ФЕДЕРАЛЬНОЙ СЛУЖБЫ ПО ЭКОЛОГИЧЕСКОМУ, ТЕХНОЛОГИЧЕСКОМУ И АТОМНОМУ НАДЗОРУ </t>
  </si>
  <si>
    <t>УПРАВЛЕНИЕ ФЕДЕРАЛЬНОЙ СЛУЖБЫ ПО НАДЗОРУ В СФЕРЕ СВЯЗИ, ИНФОРМАЦИОННЫХ ТЕХНОЛОГИЙ И МАССОВЫХ КОММУНИКАЦИЙ ПО АРХАНГЕЛЬСКОЙ ОБЛАСТИ И НЕНЕЦКОМУ АВТОНОМНОМУ ОКРУГУ</t>
  </si>
  <si>
    <t>УПРАВЛЕНИЕ ФЕДЕРАЛЬНОЙ НАЛОГОВОЙ СЛУЖБЫ ПО АРХАНГЕЛЬСКОЙ ОБЛАСТИ И НЕНЕЦКОМУ АВТОНОМНОМУ ОКРУГУ</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</si>
  <si>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</si>
  <si>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</si>
  <si>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доходы от компенсации затрат бюджетов городских округов</t>
  </si>
  <si>
    <t>Доходы от компенсации затрат государства</t>
  </si>
  <si>
    <t>Субсидии бюджетам бюджетной системы Российской Федерации (межбюджетные субсидии)</t>
  </si>
  <si>
    <t>Прочие субсидии бюджетам городских округов</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</si>
  <si>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</si>
  <si>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МИНИСТЕРСТВО ПРИРОДНЫХ РЕСУРСОВ И ЛЕСОПРОМЫШЛЕННОГО КОМПЛЕКСА АРХАНГЕЛЬСКОЙ ОБЛАСТИ</t>
  </si>
  <si>
    <t>МИНИСТЕРСТВО АГРОПРОМЫШЛЕННОГО КОМПЛЕКСА И ТОРГОВЛИ АРХАНГЕЛЬСКОЙ ОБЛАСТИ</t>
  </si>
  <si>
    <t>083</t>
  </si>
  <si>
    <t>Государственная пошлина по делам, рассматриваемым в судах общей юрисдикции, мировыми судьями</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</si>
  <si>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</si>
  <si>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801</t>
  </si>
  <si>
    <t>808</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</si>
  <si>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</si>
  <si>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земельные участки, расположенные в полосе отвода автомобильных дорог общего пользования местного значения, находящихся в собственности городских округов</t>
  </si>
  <si>
    <t>Доходы от сдачи в аренду имущества, составляющего государственную (муниципальную) казну (за исключением земельных участков)</t>
  </si>
  <si>
    <t>1 11 05070 00 0000 120</t>
  </si>
  <si>
    <t>Доходы от сдачи в аренду имущества, составляющего казну городских округов (за исключением земельных участков)</t>
  </si>
  <si>
    <t>1 11 05074 04 0000 120</t>
  </si>
  <si>
    <t>Доходы от продажи земельных участков, находящихся в государственной и муниципальной собственности</t>
  </si>
  <si>
    <t>100</t>
  </si>
  <si>
    <t>Акцизы по подакцизным товарам (продукции), производимым на территории Российской Федерации</t>
  </si>
  <si>
    <t>1 03 02000 01 0000 110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</si>
  <si>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</si>
  <si>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1 03 02230 01 0000 110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</si>
  <si>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</si>
  <si>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1 03 02240 01 0000 110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</si>
  <si>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</si>
  <si>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1 03 02250 01 0000 110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</si>
  <si>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</si>
  <si>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1 03 02260 01 0000 110</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</si>
  <si>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</si>
  <si>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Субсидии бюджетам городских округов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</si>
  <si>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</si>
  <si>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</si>
  <si>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главного админи-стратора доходов бюджета</t>
  </si>
  <si>
    <t xml:space="preserve">Прочие безвозмездные поступления в бюджеты городских округов
</t>
  </si>
  <si>
    <t>2 07 04000 04 0000 180</t>
  </si>
  <si>
    <t>2 07 04050 04 0000 180</t>
  </si>
  <si>
    <t>Земельный налог с организаций</t>
  </si>
  <si>
    <t>1 06 06030 00 0000 110</t>
  </si>
  <si>
    <t>Земельный налог с организаций, обладающих земельным участком, расположенным в границах городских округов</t>
  </si>
  <si>
    <t>1 06 06032 04 0000 110</t>
  </si>
  <si>
    <t>Земельный налог с физических лиц</t>
  </si>
  <si>
    <t>1 06 06040 00 0000 110</t>
  </si>
  <si>
    <t>Земельный налог с физических лиц, обладающих земельным участком, расположенным в границах городских округов</t>
  </si>
  <si>
    <t>1 06 06042 04 0000 110</t>
  </si>
  <si>
    <t>802</t>
  </si>
  <si>
    <t>803</t>
  </si>
  <si>
    <t>807</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</si>
  <si>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</si>
  <si>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</si>
  <si>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</si>
  <si>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</si>
  <si>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</si>
  <si>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1 12 01010 01 6000 120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</si>
  <si>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</si>
  <si>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1 12 01030 01 6000 120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</si>
  <si>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</si>
  <si>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1 01 02010 01 1000 110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</si>
  <si>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</si>
  <si>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1 01 02010 01 2100 110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</si>
  <si>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</si>
  <si>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</si>
  <si>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(уплата процентов, начисленных на суммы излишне взысканных (уплаченных) платежей, а также при нарушении сроков их возврата)</t>
  </si>
  <si>
    <t>1 01 02010 01 3000 110</t>
  </si>
  <si>
    <t>1 01 02010 01 4000 110</t>
  </si>
  <si>
    <t>1 01 02010 01 5000 110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</si>
  <si>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</si>
  <si>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</si>
  <si>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1 01 02020 01 1000 110</t>
  </si>
  <si>
    <t>1 01 02020 01 2100 110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</si>
  <si>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</si>
  <si>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(прочие поступления)</t>
  </si>
  <si>
    <t>1 01 02020 01 3000 110</t>
  </si>
  <si>
    <t>1 01 02020 01 4000 110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</si>
  <si>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</si>
  <si>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</si>
  <si>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</si>
  <si>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</si>
  <si>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1 01 02030 01 1000 110</t>
  </si>
  <si>
    <t>1 01 02030 01 2100 110</t>
  </si>
  <si>
    <t>1 01 02030 01 3000 110</t>
  </si>
  <si>
    <t>1 01 02030 01 4000 110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</si>
  <si>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</si>
  <si>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(прочие поступления)</t>
  </si>
  <si>
    <t>1 01 02040 01 1000 110</t>
  </si>
  <si>
    <t>1 01 02040 01 4000 110</t>
  </si>
  <si>
    <t>1 05 02010 02 1000 110</t>
  </si>
  <si>
    <t>1 05 02010 02 2100 110</t>
  </si>
  <si>
    <t>1 05 02010 02 3000 110</t>
  </si>
  <si>
    <t>1 05 02010 02 4000 110</t>
  </si>
  <si>
    <t>1 05 02010 02 5000 110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</si>
  <si>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</si>
  <si>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Единый налог на вмененный доход для отдельных видов деятельности (пени по соответствующему платежу)</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</si>
  <si>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</si>
  <si>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Единый налог на вмененный доход для отдельных видов деятельности (прочие поступления)</t>
  </si>
  <si>
    <t>Единый налог на вмененный доход для отдельных видов деятельности (уплата процентов, начисленных на суммы излишне взысканных (уплаченных) платежей, а также при нарушении сроков их возврата)</t>
  </si>
  <si>
    <t>Единый налог на вмененный доход для отдельных видов деятельности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</si>
  <si>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</si>
  <si>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Единый налог на вмененный доход для отдельных видов деятельности (за налоговые периоды, истекшие до 1 января 2011 года) (суммы денежных взысканий (штрафов) по соответствующему платежу согласно законодательству Российской Федерации)</t>
  </si>
  <si>
    <t>Единый налог на вмененный доход для отдельных видов деятельности (за налоговые периоды, истекшие до 1 января 2011 года) (прочие поступления)</t>
  </si>
  <si>
    <t>1 05 02020 02 1000 110</t>
  </si>
  <si>
    <t>1 05 02020 02 2100 110</t>
  </si>
  <si>
    <t>1 05 02020 02 3000 110</t>
  </si>
  <si>
    <t>1 05 02020 02 4000 110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</si>
  <si>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</si>
  <si>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Единый сельскохозяйственный налог (пени по соответствующему платежу)</t>
  </si>
  <si>
    <t>Единый сельскохозяйственный налог (суммы денежных взысканий (штрафов) по соответствующему платежу согласно законодательству Российской Федерации)</t>
  </si>
  <si>
    <t>1 05 03010 01 1000 110</t>
  </si>
  <si>
    <t>1 05 03010 01 2100 110</t>
  </si>
  <si>
    <t>1 05 03010 01 3000 110</t>
  </si>
  <si>
    <t>Налог, взимаемый в связи с применением патентной системы налогообложения, зачисляемый в бюджеты городских округов (сумма платежа (перерасчеты, недоимка и задолженность по соответствующему платежу, в том числе по отмененному)</t>
  </si>
  <si>
    <t>Налог, взимаемый в связи с применением патентной системы налогообложения, зачисляемый в бюджеты городских округов (пени по соответствующему платежу)</t>
  </si>
  <si>
    <t>1 05 04010 02 1000 110</t>
  </si>
  <si>
    <t>1 05 04010 02 2100 110</t>
  </si>
  <si>
    <t>Налог на имущество физических лиц, взимаемый по ставкам, применяемым к объектам налогообложения,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</si>
  <si>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Налог на имущество физических лиц, взимаемый по ставкам, применяемым к объектам налогообложения, расположенным в границах городских округов (пени по соответствующему платежу)</t>
  </si>
  <si>
    <t>Налог на имущество физических лиц, взимаемый по ставкам, применяемым к объектам налогообложения, расположенным в границах городских округов (суммы денежных взысканий (штрафов) по соответствующему платежу согласно законодательству Российской Федерации)</t>
  </si>
  <si>
    <t>Налог на имущество физических лиц, взимаемый по ставкам, применяемым к объектам налогообложения, расположенным в границах городских округов (прочие поступления)</t>
  </si>
  <si>
    <t>1 06 01020 04 1000 110</t>
  </si>
  <si>
    <t>1 06 01020 04 2100 110</t>
  </si>
  <si>
    <t>1 06 01020 04 3000 110</t>
  </si>
  <si>
    <t>1 06 01020 04 4000 110</t>
  </si>
  <si>
    <t>Земельный налог с организаций, обладающих земельным участком,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</si>
  <si>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Земельный налог с организаций, обладающих земельным участком, расположенным в границах городских округов (пени по соответствующему платежу)</t>
  </si>
  <si>
    <t>Земельный налог с организаций, обладающих земельным участком, расположенным в границах городских округов (суммы денежных взысканий (штрафов) по соответствующему платежу согласно законодательству Российской Федерации)</t>
  </si>
  <si>
    <t>Земельный налог с организаций, обладающих земельным участком, расположенным в границах городских округов (прочие поступления)</t>
  </si>
  <si>
    <t>1 06 06032 04 1000 110</t>
  </si>
  <si>
    <t>1 06 06032 04 2100 110</t>
  </si>
  <si>
    <t>1 06 06032 04 3000 110</t>
  </si>
  <si>
    <t>1 06 06032 04 4000 110</t>
  </si>
  <si>
    <t>Земельный налог с физических лиц, обладающих земельным участком,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</si>
  <si>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Земельный налог с физических лиц, обладающих земельным участком, расположенным в границах городских округов (пени по соответствующему платежу)</t>
  </si>
  <si>
    <t>Земельный налог с физических лиц, обладающих земельным участком, расположенным в границах городских округов (суммы денежных взысканий (штрафов) по соответствующему платежу согласно законодательству Российской Федерации)</t>
  </si>
  <si>
    <t>Земельный налог с физических лиц, обладающих земельным участком, расположенным в границах городских округов (прочие поступления)</t>
  </si>
  <si>
    <t>1 06 06042 04 1000 110</t>
  </si>
  <si>
    <t>1 06 06042 04 2100 110</t>
  </si>
  <si>
    <t>1 06 06042 04 3000 110</t>
  </si>
  <si>
    <t>1 06 06042 04 4000 110</t>
  </si>
  <si>
    <t>Налог на прибыль организаций, зачислявшийся до 1 января 2005 года в местные бюджеты, мобилизуемый на территориях городских округов (сумма платежа (перерасчеты, недоимка и задолженность по соответствующему платежу, в том числе по отмененному)</t>
  </si>
  <si>
    <t>Налог на прибыль организаций, зачислявшийся до 1 января 2005 года в местные бюджеты, мобилизуемый на территориях городских округов (пени по соответствующему платежу)</t>
  </si>
  <si>
    <t>Налог на прибыль организаций, зачислявшийся до 1 января 2005 года в местные бюджеты, мобилизуемый на территориях городских округов (суммы денежных взысканий (штрафов) по соответствующему платежу согласно законодательству Российской Федерации)</t>
  </si>
  <si>
    <t>1 09 01020 04 1000 110</t>
  </si>
  <si>
    <t>1 09 01020 04 2100 110</t>
  </si>
  <si>
    <t>1 09 01020 04 3000 110</t>
  </si>
  <si>
    <t>Земельный налог (по обязательствам, возникшим до 1 января 2006 года), мобилизуемый на территориях городских округов (сумма платежа (перерасчеты, недоимка и задолженность по соответствующему платежу, в том числе по отмененному)</t>
  </si>
  <si>
    <t>Земельный налог (по обязательствам, возникшим до 1 января 2006 года), мобилизуемый на территориях городских округов (пени по соответствующему платежу)</t>
  </si>
  <si>
    <t>Земельный налог (по обязательствам, возникшим до 1 января 2006 года), мобилизуемый на территориях городских округов (суммы денежных взысканий (штрафов) по соответствующему платежу согласно законодательству Российской Федерации)</t>
  </si>
  <si>
    <t>1 09 04052 04 1000 110</t>
  </si>
  <si>
    <t>1 09 04052 04 2100 110</t>
  </si>
  <si>
    <t>1 09 04052 04 3000 110</t>
  </si>
  <si>
    <t>Налог на рекламу, мобилизуемый на территориях городских округов (сумма платежа (перерасчеты, недоимка и задолженность по соответствующему платежу, в том числе по отмененному)</t>
  </si>
  <si>
    <t>Налог на рекламу, мобилизуемый на территориях городских округов (пени по соответствующему платежу)</t>
  </si>
  <si>
    <t>1 09 07012 04 1000 110</t>
  </si>
  <si>
    <t>1 09 07012 04 2100 110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</si>
  <si>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 (сумма платежа (перерасчеты, недоимка и задолженность по соответствующему платежу, в том числе по отмененному)</t>
  </si>
  <si>
    <t>1 09 07032 04 1000 110</t>
  </si>
  <si>
    <t>Прочие местные налоги и сборы, мобилизуемые на территориях городских округов (сумма платежа (перерасчеты, недоимка и задолженность по соответствующему платежу, в том числе по отмененному)</t>
  </si>
  <si>
    <t>Прочие местные налоги и сборы, мобилизуемые на территориях городских округов (пени по соответствующему платежу)</t>
  </si>
  <si>
    <t>Прочие местные налоги и сборы, мобилизуемые на территориях городских округов (суммы денежных взысканий (штрафов) по соответствующему платежу согласно законодательству Российской Федерации)</t>
  </si>
  <si>
    <t>1 09 07052 04 1000 110</t>
  </si>
  <si>
    <t>1 09 07052 04 2100 110</t>
  </si>
  <si>
    <t>1 09 07052 04 3000 110</t>
  </si>
  <si>
    <t>1 08 07142 01 1000 110</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</si>
  <si>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 (сумма платежа (перерасчеты, недоимка и задолженность по соответствующему платежу, в том числе по отмененному)</t>
  </si>
  <si>
    <t>1 08 07150 01 1000 110</t>
  </si>
  <si>
    <t>Доходы, поступающие в порядке возмещения расходов, понесенных в связи с эксплуатацией имущества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</si>
  <si>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Прочие неналоговые доходы бюджетов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</si>
  <si>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</si>
  <si>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получаемые в виде арендной платы за земельные участки, расположенные в полосе отвода автомобильных дорог общего пользования местного значения, находящихся в собственности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</si>
  <si>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от сдачи в аренду имущества, составляющего казну городских округов (за исключением земельных участков)  (сумма платежа (перерасчеты, недоимка, задолженность), пени, проценты, денежные взыскания (штрафы) согласно законодательству Российской Федерации)</t>
  </si>
  <si>
    <t>УПРАВЛЕНИЕ НА ТРАНСПОРТЕ МИНИСТЕРСТВА ВНУТРЕННИХ ДЕЛ РОССИЙСКОЙ ФЕДЕРАЦИИ ПО СЕВЕРО-ЗАПАДНОМУ ФЕДЕРАЛЬНОМУ ОКРУГУ</t>
  </si>
  <si>
    <t>1 08 07173 01 1000 110</t>
  </si>
  <si>
    <t>Прочие доходы от компенсации затрат бюджетов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</si>
  <si>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от продажи квартир, находящихся в собственности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</si>
  <si>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 (сумма платежа (перерасчеты, недоимка, задолженность), пени, проценты, денежные взыскания (штрафы) согласно законодательству Российской Федерации)</t>
  </si>
  <si>
    <t>Невыясненные поступления, зачисляемые в бюджеты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</si>
  <si>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Кассовое исполнение, тыс. руб.</t>
  </si>
  <si>
    <t>вида, подвида доходов бюджетов</t>
  </si>
  <si>
    <t>МИНИСТЕРСТВО ТРАНСПОРТА АРХАНГЕЛЬСКОЙ ОБЛАСТИ</t>
  </si>
  <si>
    <t>104</t>
  </si>
  <si>
    <t>156</t>
  </si>
  <si>
    <t>МИНИСТЕРСТВО ТРУДА, ЗАНЯТОСТИ И СОЦИАЛЬНОГО РАЗВИТИЯ АРХАНГЕЛЬСКОЙ ОБЛАСТИ</t>
  </si>
  <si>
    <t>Государственная пошлина по делам, рассматриваемым в судах общей юрисдикции, мировыми судьями (за исключением Верховного Суда Российской Федерации) (прочие поступления)</t>
  </si>
  <si>
    <t>1 08 03010 01 4000 110</t>
  </si>
  <si>
    <t>Прочие доходы от оказания платных услуг (работ)</t>
  </si>
  <si>
    <t>1 13 01990 00 0000 130</t>
  </si>
  <si>
    <t>Доходы от оказания платных услуг (работ)</t>
  </si>
  <si>
    <t>1 13 01000 00 0000 130</t>
  </si>
  <si>
    <t>Прочие доходы от оказания платных услуг (работ) получателями средств бюджетов городских округов</t>
  </si>
  <si>
    <t>1 13 01994 04 0000 130</t>
  </si>
  <si>
    <t>Прочие доходы от оказания платных услуг (работ) получателями средств бюджетов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</si>
  <si>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Государственная пошлина за выдачу разрешения на установку рекламной конструкции (сумма платежа (перерасчеты, недоимка и задолженность по соответствующему платежу, в том числе по отмененному)</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</si>
  <si>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 (сумма платежа (перерасчеты, недоимка и задолженность по соответствующему платежу, в том числе по отмененному)</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</si>
  <si>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</si>
  <si>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</si>
  <si>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поступающие в порядке возмещения расходов, понесенных в связи с эксплуатацией имущества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</si>
  <si>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Субвенции бюджетам бюджетной системы Российской Федерации</t>
  </si>
  <si>
    <t>УПРАВЛЕНИЕ ФЕДЕРАЛЬНОГО КАЗНАЧЕЙСТВА ПО АРХАНГЕЛЬСКОЙ ОБЛАСТИ И НЕНЕЦКОМУ АВТОНОМНОМУ ОКРУГУ</t>
  </si>
  <si>
    <t>805</t>
  </si>
  <si>
    <t>Доходы бюджетов городских округов от возврата автономными учреждениями остатков субсидий прошлых лет</t>
  </si>
  <si>
    <t>2 18 04020 04 0000 180</t>
  </si>
  <si>
    <t>1 09 04052 04 4000 110</t>
  </si>
  <si>
    <t>Земельный налог (по обязательствам, возникшим до 1 января 2006 года), мобилизуемый на территориях городских округов (прочие поступления)</t>
  </si>
  <si>
    <t>Субсидии бюджетам на реализацию мероприятий государственной программы Российской Федерации "Доступная среда" на 2011 - 2020 годы</t>
  </si>
  <si>
    <t>Субсидии бюджетам городских округов на реализацию мероприятий государственной программы Российской Федерации "Доступная среда" на 2011 - 2020 годы</t>
  </si>
  <si>
    <t>1 06 06042 04 5000 110</t>
  </si>
  <si>
    <t xml:space="preserve">Земельный налог с физических лиц, обладающих земельным участком, расположенным в границах городских округов (уплата процентов, начисленных на суммы излишне взысканных (уплаченных) платежей, а также при нарушении сроков их возврата)
</t>
  </si>
  <si>
    <t>806</t>
  </si>
  <si>
    <t>СЕВЕРО-ЗАПАДНОЕ ТЕРРИТОРИАЛЬНОЕ УПРАВЛЕНИЕ ФЕДЕРАЛЬНОГО АГЕНТСТВА ПО РЫБОЛОВСТВУ</t>
  </si>
  <si>
    <t>1 05 02010 02 2200 110</t>
  </si>
  <si>
    <t>Единый налог на вмененный доход для отдельных видов деятельности (проценты по соответствующему платежу)</t>
  </si>
  <si>
    <t>Возврат остатков субсидий на государственную поддержку малого и среднего предпринимательства, включая крестьянские (фермерские) хозяйства, из бюджетов городских округов</t>
  </si>
  <si>
    <t>821</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</si>
  <si>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</si>
  <si>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</si>
  <si>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Возврат прочих остатков субсидий, субвенций и иных межбюджетных трансфертов, имеющих целевое назначение, прошлых лет из бюджетов городских округов</t>
  </si>
  <si>
    <t>Субсидии бюджетам муниципальных образований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</si>
  <si>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</si>
  <si>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180</t>
  </si>
  <si>
    <t>УПРАВЛЕНИЕ ФЕДЕРАЛЬНОЙ СЛУЖБЫ ВОЙСК НАЦИОНАЛЬНОЙ ГВАРДИИ РОССИЙСКОЙ ФЕДЕРАЦИИ ПО АРХАНГЕЛЬСКОЙ ОБЛАСТИ</t>
  </si>
  <si>
    <t>1 06 01020 04 5000 110</t>
  </si>
  <si>
    <t>Налог на имущество физических лиц, взимаемый по ставкам, применяемым к объектам налогообложения, расположенным в границах городских округов (уплата процентов, начисленных на суммы излишне взысканных (уплаченных) платежей, а также при нарушении сроков их возврата)</t>
  </si>
  <si>
    <t>1 09 07012 04 3000 110</t>
  </si>
  <si>
    <t>Налог на рекламу, мобилизуемый на территориях городских округов (суммы денежных взысканий (штрафов) по соответствующему платежу согласно законодательству Российской Федерации)</t>
  </si>
  <si>
    <t>812</t>
  </si>
  <si>
    <t>АРХАНГЕЛЬСКАЯ ГОРОДСКАЯ ДУМА</t>
  </si>
  <si>
    <t>Доходы, поступающие в порядке возмещения расходов, понесенных в связи с эксплуатацией имущества</t>
  </si>
  <si>
    <t>822</t>
  </si>
  <si>
    <t>Субсидии бюджетам муниципальных образований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</si>
  <si>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</si>
  <si>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Доходы бюджетов городских округов от возврата иными организациями остатков субсидий прошлых лет</t>
  </si>
  <si>
    <t xml:space="preserve">Налог, взимаемый в связи с применением патентной системы налогообложения </t>
  </si>
  <si>
    <t xml:space="preserve"> 1 05 04010 02 2200 110</t>
  </si>
  <si>
    <t>1 05 04010 02 4000 110</t>
  </si>
  <si>
    <t>1 06 06042 04 2200 110</t>
  </si>
  <si>
    <t>1 12 01010 01 2100 120</t>
  </si>
  <si>
    <t>1 17 05000 04 0000 180</t>
  </si>
  <si>
    <t>Прочие неналоговые доходыбюджетов городских округов</t>
  </si>
  <si>
    <t>1 11 05324 04 0000 120</t>
  </si>
  <si>
    <t>Прочие безвозмездные поступления в бюджеты городских округов</t>
  </si>
  <si>
    <t>Плата за выбросы загрязняющих веществ, образующихся при сжигании на факельных установках и (или) рассеивании попутного нефтяного газа</t>
  </si>
  <si>
    <t>1 12 01070 01 0000 120</t>
  </si>
  <si>
    <t>Субсидии бюджетам городских округов на реализацию мероприятий по обеспечению жильем молодых семей</t>
  </si>
  <si>
    <t>Субсидии бюджетам на реализацию мероприятий по обеспечению жильем молодых семей</t>
  </si>
  <si>
    <t>Плата за выбросы загрязняющих веществ в атмосферный воздух стационарными объектами (пени по соответствующему платежу)</t>
  </si>
  <si>
    <t>1 12 01041 01 0000 120</t>
  </si>
  <si>
    <t>Плата за размещение отходов производства</t>
  </si>
  <si>
    <t>1 12 01041 01 2100 120</t>
  </si>
  <si>
    <t>Плата за размещение отходов производства (пени по соответствующему платежу)</t>
  </si>
  <si>
    <t>1 12 01041 01 6000 120</t>
  </si>
  <si>
    <t>Плата за размещение отходов производства (федеральные государственные органы, Банк России, органы управления государственными внебюджетными фондами Российской Федерации)</t>
  </si>
  <si>
    <t>Плата за размещение твердых коммунальных отходов</t>
  </si>
  <si>
    <t>1 12 01042 01 0000 120</t>
  </si>
  <si>
    <t>1 12 01042 01 6000 120</t>
  </si>
  <si>
    <t>Плата за размещение твердых коммунальных отходов (федеральные государственные органы, Банк России, органы управления государственными внебюджетными фондами Российской Федерации)</t>
  </si>
  <si>
    <t>1 12 01070 01 6000 120</t>
  </si>
  <si>
    <t>Плата за выбросы загрязняющих веществ, образующихся при сжигании на факельных установках и (или) рассеивании попутного нефтяного газа (федеральные государственные органы, Банк России, органы управления государственными внебюджетными фондами Российской Федерации)</t>
  </si>
  <si>
    <t>СЕВЕРНОЕ МЕЖРЕГИОНАЛЬНОЕ УПРАВЛЕНИЕ ГОСУДАРСТВЕННОГО АВТОДОРОЖНОГО НАДЗОРА ФЕДЕРАЛЬНОЙ СЛУЖБЫ ПО НАДЗОРУ В СФЕРЕ ТРАНСПОРТА</t>
  </si>
  <si>
    <t>УПРАВЛЕНИЕ ФЕДЕРАЛЬНОЙ СЛУЖБЫ СУДЕБНЫХ ПРИСТАВОВ ПО АРХАНГЕЛЬСКОЙ ОБЛАСТИ И НЕНЕЦКОМУ АВТОНОМНОМУ ОКРУГУ</t>
  </si>
  <si>
    <t>2 02 20000 00 0000 150</t>
  </si>
  <si>
    <t>2 02 29999 00 0000 150</t>
  </si>
  <si>
    <t>2 02 29999 04 0000 150</t>
  </si>
  <si>
    <t xml:space="preserve"> 2 02 30000 00 0000 150</t>
  </si>
  <si>
    <t>2 02 30024 00 0000 150</t>
  </si>
  <si>
    <t>2 02 30024 04 0000 150</t>
  </si>
  <si>
    <t>2 02 35120 00 0000 150</t>
  </si>
  <si>
    <t>2 02 35120 04 0000 150</t>
  </si>
  <si>
    <t>2 02 40000 00 0000 150</t>
  </si>
  <si>
    <t>2 02 49999 00 0000 150</t>
  </si>
  <si>
    <t>2 02 49999 04 0000 150</t>
  </si>
  <si>
    <t>2 19 00000 04 0000 150</t>
  </si>
  <si>
    <t>2 19 25064 04 0000 150</t>
  </si>
  <si>
    <t>2 19 60010 04 0000 150</t>
  </si>
  <si>
    <t>2 02 25027 00 0000 150</t>
  </si>
  <si>
    <t>2 02 25027 04 0000 150</t>
  </si>
  <si>
    <t xml:space="preserve"> 2 02 30024 04 0000 150</t>
  </si>
  <si>
    <t>2 02 30029 00 0000 150</t>
  </si>
  <si>
    <t>2 02 30029 04 0000 150</t>
  </si>
  <si>
    <t>2 02 39999 00 0000 150</t>
  </si>
  <si>
    <t>2 02 39999 04 0000 150</t>
  </si>
  <si>
    <t>2 02 30000 00 0000 150</t>
  </si>
  <si>
    <t>2 02 35082 00 0000 150</t>
  </si>
  <si>
    <t>2 02 35082 04 0000 150</t>
  </si>
  <si>
    <t>2 02 20299 00 0000 150</t>
  </si>
  <si>
    <t>2 02 20299 04 0000 150</t>
  </si>
  <si>
    <t>2 02 20302 00 0000 150</t>
  </si>
  <si>
    <t>2 02 20302 04 0000 150</t>
  </si>
  <si>
    <t>2 02 25497 04 0000 150</t>
  </si>
  <si>
    <t>2 02 20216 00 0000 150</t>
  </si>
  <si>
    <t>2 02 20216 04 0000 150</t>
  </si>
  <si>
    <t>2 02 25555 00 0000 150</t>
  </si>
  <si>
    <t>2 02 25555 04 0000 150</t>
  </si>
  <si>
    <t>1 12 01030 01 2100 120</t>
  </si>
  <si>
    <t xml:space="preserve">Плата за сбросы загрязняющих веществ в водные объекты (пени по соответствующему платежу)
</t>
  </si>
  <si>
    <t>1 01 02010 01 2200 110</t>
  </si>
  <si>
    <t xml:space="preserve">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(проценты по соответствующему платежу)
</t>
  </si>
  <si>
    <t>320</t>
  </si>
  <si>
    <t>2 02 25495 00 0000 150</t>
  </si>
  <si>
    <t>2 02 25520 00 0000 150</t>
  </si>
  <si>
    <t>2 02 27112 04 0000 150</t>
  </si>
  <si>
    <t>2 02 27112 00 0000 150</t>
  </si>
  <si>
    <t>2 02 25520 04 0000 150</t>
  </si>
  <si>
    <t>Субсидии бюджетам на реализацию федеральной целевой программы "Развитие физической культуры и спорта в Российской Федерации на 2016 - 2020 годы"</t>
  </si>
  <si>
    <t>Субсидии бюджетам городских округов на реализацию федеральной целевой программы "Развитие физической культуры и спорта в Российской Федерации на 2016 - 2020 годы"</t>
  </si>
  <si>
    <t>Субсидии бюджетам городских округов на реализацию мероприятий по созданию в субъектах Российской Федерации новых мест в общеобразовательных организациях</t>
  </si>
  <si>
    <t>Субсидии бюджетам на реализацию мероприятий по созданию в субъектах Российской Федерации новых мест в общеобразовательных организациях</t>
  </si>
  <si>
    <t>Субсидии бюджетам на софинансирование капитальных вложений в объекты муниципальной собственности</t>
  </si>
  <si>
    <t>Субсидии бюджетам городских округов на софинансирование капитальных вложений в объекты муниципальной собственности</t>
  </si>
  <si>
    <t>ФЕДЕРАЛЬНОЕ КАЗЕННОЕ УЧРЕЖДЕНИЕ ЗДРАВООХРАНЕНИЯ "МЕДИКО-САНИТАРНАЯ ЧАСТЬ №29 ФЕДЕРАЛЬНОЙ СЛУЖБЫ ИСПОЛНЕНИЯ НАКАЗАНИЙ"</t>
  </si>
  <si>
    <t>Прочие субсидии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</si>
  <si>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</si>
  <si>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1 03 02231 01 0000 110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</si>
  <si>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</si>
  <si>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1 03 02241 01 0000 110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</si>
  <si>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</si>
  <si>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1 03 02251 01 0000 110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</si>
  <si>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</si>
  <si>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1 03 02261 01 0000 110</t>
  </si>
  <si>
    <t>Налог, взимаемый в связи с применением патентной системы налогообложения, зачисляемый в бюджеты городских округов (прочие поступления)</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</si>
  <si>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</si>
  <si>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</si>
  <si>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2 18 00000 00 0000 150</t>
  </si>
  <si>
    <t>2 18 04000 04 0000 150</t>
  </si>
  <si>
    <t>2 18 04020 04 0000 150</t>
  </si>
  <si>
    <t>2 18 00000 04 0000 150</t>
  </si>
  <si>
    <t>Доходы бюджетов городских округов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</si>
  <si>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2 07 04000 04 0000 150</t>
  </si>
  <si>
    <t>2 07 04050 04 0000 150</t>
  </si>
  <si>
    <t xml:space="preserve">Субвенции бюджетам бюджетной системы Российской Федерации
</t>
  </si>
  <si>
    <t>Единая субвенция местным бюджетам</t>
  </si>
  <si>
    <t>Единая субвенция бюджетам городских округов</t>
  </si>
  <si>
    <t>2 02 39998 00 0000 150</t>
  </si>
  <si>
    <t>2 02 39998 04 0000 150</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</si>
  <si>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</si>
  <si>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Плата по соглашениям об установлении сервитута в отношении земельных участков после разграничения государственной собственности на землю</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</si>
  <si>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городских округов</t>
  </si>
  <si>
    <t>1 11 05300 00 0000 120</t>
  </si>
  <si>
    <t xml:space="preserve">
1 11 05320 00 0000 120</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</si>
  <si>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</si>
  <si>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2 18 04010 04 0000 150</t>
  </si>
  <si>
    <t>2 02 25495 04 0000 150</t>
  </si>
  <si>
    <t>2 18 04030 04 0000 150</t>
  </si>
  <si>
    <t>Платежи в целях возмещения причиненного ущерба (убытков)</t>
  </si>
  <si>
    <t>1 16 10000 00 0000 140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</si>
  <si>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</si>
  <si>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1 16 10120 00 0000 140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</si>
  <si>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</si>
  <si>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1 16 10123 01 0000 140</t>
  </si>
  <si>
    <t>1 16 10123 01 0041 140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</si>
  <si>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городских округов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</si>
  <si>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1 12 01042 01 2100 120</t>
  </si>
  <si>
    <t>Плата за размещение твердых коммунальных отходов (пени по соответствующему платежу)</t>
  </si>
  <si>
    <t>СЕВЕРНОЕ МЕЖРЕГИОНАЛЬНОЕ УПРАВЛЕНИЕ ФЕДЕРАЛЬНОЙ СЛУЖБЫ ПО НАДЗОРУ В СФЕРЕ ПРИРОДОПОЛЬЗОВАНИЯ</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</si>
  <si>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</si>
  <si>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1 16 07000 01 0000 140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</si>
  <si>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казенным учреждением, Центральным банком Российской Федерации, государственной корпорацией</t>
  </si>
  <si>
    <t>1 16 07090 00 0000 140</t>
  </si>
  <si>
    <t>1 16 07090 04 0000 140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</si>
  <si>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округа</t>
  </si>
  <si>
    <t>1 16 01200 01 0000 140</t>
  </si>
  <si>
    <t>1 16 01203 01 0000 140</t>
  </si>
  <si>
    <t>Административные штрафы, установленные Кодексом Российской Федерации об административных правонарушениях</t>
  </si>
  <si>
    <t>1 16 01000 01 0000 140</t>
  </si>
  <si>
    <t>1 16 01080 01 0000 140</t>
  </si>
  <si>
    <t>1 16 01083 01 0000 140</t>
  </si>
  <si>
    <t>1 16 01100 01 0000 140</t>
  </si>
  <si>
    <t>1 16 01103 01 0000 140</t>
  </si>
  <si>
    <t>1 16 01060 01 0000 140</t>
  </si>
  <si>
    <t>1 16 01063 01 0000 140</t>
  </si>
  <si>
    <t>1 16 01130 01 0000 140</t>
  </si>
  <si>
    <t>1 16 01133 01 0000 140</t>
  </si>
  <si>
    <t>1 16 01140 01 0000 140</t>
  </si>
  <si>
    <t>1 16 01143 01 0000 140</t>
  </si>
  <si>
    <t>1 16 01190 01 0000 140</t>
  </si>
  <si>
    <t>1 16 01193 01 0000 140</t>
  </si>
  <si>
    <t>1 01 02020 01 2200 110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</si>
  <si>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(проценты по соответствующему платежу)</t>
  </si>
  <si>
    <t>1 16 01150 01 0000 140</t>
  </si>
  <si>
    <t>1 16 01153 01 0000 140</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</si>
  <si>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действовавшим в 2019 году</t>
  </si>
  <si>
    <t>1 16 10129 01 0000 140</t>
  </si>
  <si>
    <t>301</t>
  </si>
  <si>
    <t>АДМИНИСТРАЦИЯ ГУБЕРНАТОРА АРХАНГЕЛЬСКОЙ ОБЛАСТИ И ПРАВИТЕЛЬСТВА АРХАНГЕЛЬСКОЙ ОБЛАСТИ</t>
  </si>
  <si>
    <t>1 16 01050 01 0000 140</t>
  </si>
  <si>
    <t>1 16 01053 01 0000 140</t>
  </si>
  <si>
    <t>1 16 01053 01 0035 140</t>
  </si>
  <si>
    <t>1 16 01063 01 0101 140</t>
  </si>
  <si>
    <t>1 16 01063 01 9000 140</t>
  </si>
  <si>
    <t>1 16 01070 01 0000 140</t>
  </si>
  <si>
    <t>1 16 01073 01 0000 140</t>
  </si>
  <si>
    <t>1 16 01073 01 0027 140</t>
  </si>
  <si>
    <t>1 16 01143 01 0016 140</t>
  </si>
  <si>
    <t>1 16 01193 01 0013 140</t>
  </si>
  <si>
    <t>1 16 01203 01 0013 140</t>
  </si>
  <si>
    <t>1 16 01203 01 0021 140</t>
  </si>
  <si>
    <t>1 16 01203 01 9000 140</t>
  </si>
  <si>
    <t>1 16 01074 01 0000 140</t>
  </si>
  <si>
    <t>435</t>
  </si>
  <si>
    <t>АГЕНТСТВО ПО ОРГАНИЗАЦИОННОМУ ОБЕСПЕЧЕНИЮ ДЕЯТЕЛЬНОСТИ МИРОВЫХ СУДЕЙ АРХАНГЕЛЬСКОЙ ОБЛАСТИ</t>
  </si>
  <si>
    <t>1 16 01053 01 9000 140</t>
  </si>
  <si>
    <t>1 16 01063 01 0008 140</t>
  </si>
  <si>
    <t>1 16 01063 01 0009 140</t>
  </si>
  <si>
    <t>1 16 01063 01 0091 140</t>
  </si>
  <si>
    <t>1 16 01073 01 0017 140</t>
  </si>
  <si>
    <t>1 16 01073 01 0019 140</t>
  </si>
  <si>
    <t>1 16 01083 01 9000 140</t>
  </si>
  <si>
    <t>1 16 01133 01 9000 140</t>
  </si>
  <si>
    <t>1 16 01143 01 0002 140</t>
  </si>
  <si>
    <t>1 16 01143 01 0171 140</t>
  </si>
  <si>
    <t>1 16 01143 01 9000 140</t>
  </si>
  <si>
    <t>1 16 01153 01 0005 140</t>
  </si>
  <si>
    <t>1 16 01153 01 0006 140</t>
  </si>
  <si>
    <t>1 16 01153 01 0012 140</t>
  </si>
  <si>
    <t>1 16 01153 01 9000 140</t>
  </si>
  <si>
    <t>1 16 01170 01 0000 140</t>
  </si>
  <si>
    <t>1 16 01173 01 0000 140</t>
  </si>
  <si>
    <t>1 16 01173 01 0007 140</t>
  </si>
  <si>
    <t>1 16 01173 01 9000 140</t>
  </si>
  <si>
    <t>1 16 01193 01 0005 140</t>
  </si>
  <si>
    <t>1 16 01193 01 0007 140</t>
  </si>
  <si>
    <t>1 16 01193 01 0029 140</t>
  </si>
  <si>
    <t>1 16 01193 01 0401 140</t>
  </si>
  <si>
    <t>1 16 01193 01 9000 140</t>
  </si>
  <si>
    <t>1 16 01203 01 0006 140</t>
  </si>
  <si>
    <t>1 16 01203 01 0008 140</t>
  </si>
  <si>
    <t>Административные штрафы, установленные законами субъектов Российской Федерации об административных правонарушениях</t>
  </si>
  <si>
    <t>1 16 02000 02 0000 140</t>
  </si>
  <si>
    <t>Административные штрафы, установленные законами субъектов Российской Федерации об административных правонарушениях, за нарушение законов и иных нормативных правовых актов субъектов Российской Федерации</t>
  </si>
  <si>
    <t>1 16 02010 02 0000 140</t>
  </si>
  <si>
    <t>Административные штрафы, установленные законами субъектов Российской Федерации об административных правонарушениях, за нарушение законов и иных нормативных правовых актов субъектов Российской Федерации (сумма платежа (перерасчеты, недоимка, задолженность), пени, проценты, денежные взыскания (штрафы) согласно законодательству Российской Федерации)</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</si>
  <si>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</si>
  <si>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1 16 02020 02 0000 140</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</si>
  <si>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 (сумма платежа (перерасчеты, недоимка, задолженность), пени, проценты, денежные взыскания (штрафы) согласно законодательству Российской Федерации)</t>
  </si>
  <si>
    <t>1 16 07010 00 0000 140</t>
  </si>
  <si>
    <t>1 16 07010 04 0000 140</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</si>
  <si>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(муниципальным) контрактом</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</si>
  <si>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округа</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</si>
  <si>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округа (сумма платежа (перерасчеты, недоимка, задолженность), пени, проценты, денежные взыскания (штрафы) согласно законодательству Российской Федерации)</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</si>
  <si>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округа (сумма платежа (перерасчеты, недоимка, задолженность), пени, проценты, денежные взыскания (штрафы) согласно законодательству Российской Федерации)</t>
  </si>
  <si>
    <t>Платежи в целях возмещения убытков, причиненных уклонением от заключения муниципального контракта</t>
  </si>
  <si>
    <t>1 16 10060 00 0000 140</t>
  </si>
  <si>
    <t>Платежи в целях возмещения убытков, причиненных уклонением от заключения с муниципальным органом городского округа (муниципальным казенным учреждением) муниципального контракта, а также иные денежные средства, подлежащие зачислению в бюджет городского округа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муниципального контракта, финансируемого за счет средств муниципального дорожного фонда)</t>
  </si>
  <si>
    <t>1 16 10061 04 0000 140</t>
  </si>
  <si>
    <t>Платежи в целях возмещения убытков, причиненных уклонением от заключения с муниципальным органом городского округа (муниципальным казенным учреждением) муниципального контракта, а также иные денежные средства, подлежащие зачислению в бюджет городского округа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муниципального контракта, финансируемого за счет средств муниципального дорожного фонда)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</si>
  <si>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действующим до 1 января 2020 года (доходы,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</si>
  <si>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1 11 05310 00 0000 120</t>
  </si>
  <si>
    <t>1 11 05312 04 0000 120</t>
  </si>
  <si>
    <t>Плата по соглашениям об установлении сервитута в отношении земельных участков, государственная собственность на которые не разграничена</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</si>
  <si>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округов</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</si>
  <si>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</si>
  <si>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муниципальной собственности</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</si>
  <si>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</si>
  <si>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округов</t>
  </si>
  <si>
    <t>1 14 06300 00 0000 430</t>
  </si>
  <si>
    <t>1 14 06310 00 0000 430</t>
  </si>
  <si>
    <t>1 14 06312 04 0000 430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</si>
  <si>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</si>
  <si>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от приватизации имущества, находящегося в собственности городских округов, в части приватизации нефинансовых активов имущества казны</t>
  </si>
  <si>
    <t>1 14 13040 04 0000 410</t>
  </si>
  <si>
    <t>Доходы от приватизации имущества, находящегося в собственности городских округов, в части приватизации нефинансовых активов имущества казны (сумма платежа (перерасчеты, недоимка, задолженность), пени, проценты, денежные взыскания (штрафы) согласно законодательству Российской Федерации)</t>
  </si>
  <si>
    <t>1 16 01194 01 0000 140</t>
  </si>
  <si>
    <t>Платежи по искам о возмещении ущерба, а также платежи, уплачиваемые при добровольном возмещении ущерба, причиненного муниципальному имуществу городского округа (за исключением имущества, закрепленного за муниципальными бюджетными (автономными) учреждениями, унитарными предприятиями)</t>
  </si>
  <si>
    <t>Прочее возмещение ущерба, причиненного муниципальному имуществу городского округа (за исключением имущества, закрепленного за муниципальными бюджетными (автономными) учреждениями, унитарными предприятиями)</t>
  </si>
  <si>
    <t>1 16 10030 04 0000 140</t>
  </si>
  <si>
    <t>1 16 10032 04 0000 140</t>
  </si>
  <si>
    <t>Прочее возмещение ущерба, причиненного муниципальному имуществу городского округа (за исключением имущества, закрепленного за муниципальными бюджетными (автономными) учреждениями, унитарными предприятиями) (сумма платежа (перерасчеты, недоимка, задолженность), пени, проценты, денежные взыскания (штрафы) согласно законодательству Российской Федерации)</t>
  </si>
  <si>
    <t>Субсидии бюджетам на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t>
  </si>
  <si>
    <t>Субсидии бюджетам городских округов на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t>
  </si>
  <si>
    <t>2 02 25255 00 0000 150</t>
  </si>
  <si>
    <t>2 02 25255 04 0000 150</t>
  </si>
  <si>
    <t>820</t>
  </si>
  <si>
    <t>1 16 01154 01 0000 140</t>
  </si>
  <si>
    <t>1 16 10123 01 0042 140</t>
  </si>
  <si>
    <t>Платежи, уплачиваемые в целях возмещения вреда</t>
  </si>
  <si>
    <t>Платежи, уплачиваемые в целях возмещения вреда, причиняемого автомобильным дорогам</t>
  </si>
  <si>
    <t>Платежи, уплачиваемые в целях возмещения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t>
  </si>
  <si>
    <t>1 16 11000 01 0000 140</t>
  </si>
  <si>
    <t>1 16 11060 01 0000 140</t>
  </si>
  <si>
    <t>1 16 11064 01 0000 140</t>
  </si>
  <si>
    <t>Платежи, уплачиваемые в целях возмещения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(сумма платежа (перерасчеты, недоимка, задолженность), пени, проценты, денежные взыскания (штрафы) согласно законодательству Российской Федерации)</t>
  </si>
  <si>
    <t>Субсидии бюджетам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</si>
  <si>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Субсидии бюджетам городских округов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</si>
  <si>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2 02 25232 00 0000 150</t>
  </si>
  <si>
    <t>2 02 25232 04 0000 150</t>
  </si>
  <si>
    <t>Межбюджетные трансферты, передаваемые бюджетам на финансовое обеспечение дорожной деятельности в рамках реализации национального проекта "Безопасные и качественные автомобильные дороги"</t>
  </si>
  <si>
    <t>Межбюджетные трансферты, передаваемые бюджетам городских округов на финансовое обеспечение дорожной деятельности в рамках реализации национального проекта "Безопасные и качественные автомобильные дороги"</t>
  </si>
  <si>
    <t>2 02 45393 00 0000 150</t>
  </si>
  <si>
    <t>2 02 45393 04 0000 150</t>
  </si>
  <si>
    <t>2 02 45159 04 0000 150</t>
  </si>
  <si>
    <t>2 02 45159 00 0000 150</t>
  </si>
  <si>
    <t>Межбюджетные трансферты, передаваемые бюджетам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</si>
  <si>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Межбюджетные трансферты, передаваемые бюджетам городских округов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</si>
  <si>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068</t>
  </si>
  <si>
    <t>075</t>
  </si>
  <si>
    <t>1 16 01193 01 0030 140</t>
  </si>
  <si>
    <t>1 16 01333 01 0000 140</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</si>
  <si>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t>
  </si>
  <si>
    <t>1 16 01330 00 0000 140</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</si>
  <si>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 налагаемые мировыми судьями, комиссиями по делам несовершеннолетних и защите их прав</t>
  </si>
  <si>
    <t>157</t>
  </si>
  <si>
    <t>УПРАВЛЕНИЕ ФЕДЕРАЛЬНОЙ СЛУЖБЫ ГОСУДАРСТВЕННОЙ СТАТИСТИКИ ПО АРХАНГЕЛЬСКОЙ ОБЛАСТИ И НЕНЕЦКОМУ АВТОНОМНОМУ ОКРУГУ</t>
  </si>
  <si>
    <t>304</t>
  </si>
  <si>
    <t>КОНТРОЛЬНО-СЧЕТНАЯ ПАЛАТА АРХАНГЕЛЬСКОЙ ОБЛАСТИ</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</si>
  <si>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</si>
  <si>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1 16 01083 01 0037 140</t>
  </si>
  <si>
    <t>1 16 01123 01 0000 140</t>
  </si>
  <si>
    <t>1 16 01123 01 0003 140</t>
  </si>
  <si>
    <t>730</t>
  </si>
  <si>
    <t>999</t>
  </si>
  <si>
    <t>ЦЕНТРАЛЬНЫЙ БАНК РОССИЙСКОЙ ФЕДЕРАЦИИ</t>
  </si>
  <si>
    <t>1 16 01073 01 9000 140</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</si>
  <si>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 налагаемые мировыми судьями, комиссиями по делам несовершеннолетних и защите их прав</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</si>
  <si>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t>
  </si>
  <si>
    <t>1 16 01120 01 0000 140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</si>
  <si>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t>
  </si>
  <si>
    <t>1 16 01143 01 0101 140</t>
  </si>
  <si>
    <t>1 16 01143 01 0102 140</t>
  </si>
  <si>
    <t>1 16 01153 01 0003 140</t>
  </si>
  <si>
    <t>1 16 01193 01 0012 140</t>
  </si>
  <si>
    <t>1 16 01203 01 0007 140</t>
  </si>
  <si>
    <t>1 16 01203 01 0025 140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</si>
  <si>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t>
  </si>
  <si>
    <t xml:space="preserve">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городских округов, направляемые на формирование муниципального дорожного фонда)
</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</si>
  <si>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</si>
  <si>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</si>
  <si>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</si>
  <si>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</si>
  <si>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нарушение требований к ведению образовательной деятельности и организации образовательного процесса)</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</si>
  <si>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</si>
  <si>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</si>
  <si>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</si>
  <si>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</si>
  <si>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</si>
  <si>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</si>
  <si>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</si>
  <si>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</si>
  <si>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</si>
  <si>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</si>
  <si>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</si>
  <si>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выявленные должностными лицами органов муниципального контроля</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</si>
  <si>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 (иные штрафы)</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</si>
  <si>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непредставление сведений (информации))</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</si>
  <si>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мировыми судьями, комиссиями по делам несовершеннолетних и защите их прав</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</si>
  <si>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</si>
  <si>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</si>
  <si>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</si>
  <si>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выявленные должностными лицами органов муниципального контроля</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</si>
  <si>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выявленные должностными лицами органов муниципального контроля (сумма платежа (перерасчеты, недоимка, задолженность), пени, проценты, денежные взыскания (штрафы) согласно законодательству Российской Федерации)</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</si>
  <si>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выявленные должностными лицами органов муниципального контроля</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</si>
  <si>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выявленные должностными лицами органов муниципального контроля (сумма платежа (перерасчеты, недоимка, задолженность), пени, проценты, денежные взыскания (штрафы) согласно законодательству Российской Федерации)</t>
  </si>
  <si>
    <t>1 16 01113 01 0000 140</t>
  </si>
  <si>
    <t>1 16 01113 01 9000 140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</si>
  <si>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</si>
  <si>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воспрепятствование законной деятельности должностного лица органа государственного контроля (надзора), должностного лица организации, уполномоченной в соответствии с федеральными законами на осуществление государственного надзора, должностного лица органа муниципального контроля)</t>
  </si>
  <si>
    <t>2 02 25304 04 0000 150</t>
  </si>
  <si>
    <t>2 02 25304 00 0000 150</t>
  </si>
  <si>
    <t>Субсидии бюджетам городских округов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</si>
  <si>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</si>
  <si>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2 19 25566 04 0000 150</t>
  </si>
  <si>
    <t>Возврат остатков субсидий на мероприятия в области обращения с отходами из бюджетов городских округов</t>
  </si>
  <si>
    <t>2 19 45159 04 0000 150</t>
  </si>
  <si>
    <t>Возврат остатков иных межбюджетных трансфертов на создание в субъектах Российской Федерации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из бюджетов городских округов</t>
  </si>
  <si>
    <t>2 02 49001 04 0000 150</t>
  </si>
  <si>
    <t>2 02 49001 00 0000 150</t>
  </si>
  <si>
    <t>Межбюджетные трансферты, передаваемые бюджетам, за счет средств резервного фонда Правительства Российской Федерации</t>
  </si>
  <si>
    <t>Межбюджетные трансферты, передаваемые бюджетам городских округов, за счет средств резервного фонда Правительства Российской Федерации</t>
  </si>
  <si>
    <t>2 02 25243 00 0000 150</t>
  </si>
  <si>
    <t>2 02 25243 04 0000 150</t>
  </si>
  <si>
    <t>Субсидии бюджетам на строительство и реконструкцию (модернизацию) объектов питьевого водоснабжения</t>
  </si>
  <si>
    <t>Субсидии бюджетам городских округов на строительство и реконструкцию (модернизацию) объектов питьевого водоснабжения</t>
  </si>
  <si>
    <t>2 02 25081 00 0000 150</t>
  </si>
  <si>
    <t>2 02 25081 04 0000 150</t>
  </si>
  <si>
    <t>Субсидии бюджетам на государственную поддержку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</si>
  <si>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Субсидии бюджетам городских округов на государственную поддержку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</si>
  <si>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732</t>
  </si>
  <si>
    <t>ИНСПЕКЦИЯ ГОСУДАРСТВЕННОГО СТРОИТЕЛЬНОГО НАДЗОРА АРХАНГЕЛЬСКОЙ ОБЛАСТИ</t>
  </si>
  <si>
    <t>2 02 25228 00 0000 150</t>
  </si>
  <si>
    <t>2 02 25228 04 0000 150</t>
  </si>
  <si>
    <t>Субсидии бюджетам на оснащение объектов спортивной инфраструктуры спортивно-технологическим оборудованием</t>
  </si>
  <si>
    <t>Субсидии бюджетам городских округов на оснащение объектов спортивной инфраструктуры спортивно-технологическим оборудованием</t>
  </si>
  <si>
    <t>1 13 01074 04 0000 130</t>
  </si>
  <si>
    <t>1 13 01070 00 0000 130</t>
  </si>
  <si>
    <t>Доходы от оказания информационных услуг</t>
  </si>
  <si>
    <t>Доходы от оказания информационных услуг органами местного самоуправления городских округов, казенными учреждениями городских округов</t>
  </si>
  <si>
    <t>1 16 01144 01 0000 140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</si>
  <si>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выявленные должностными лицами органов муниципального контроля</t>
  </si>
  <si>
    <t>1 16 10031 04 0000 140</t>
  </si>
  <si>
    <t>Возмещение ущерба при возникновении страховых случаев, когда выгодоприобретателями выступают получатели средств бюджета городского округа</t>
  </si>
  <si>
    <t>Возмещение ущерба при возникновении страховых случаев, когда выгодоприобретателями выступают получатели средств бюджета городского округа (сумма платежа (перерасчеты, недоимка, задолженность), пени, проценты, денежные взыскания (штрафы) согласно законодательству Российской Федерации)</t>
  </si>
  <si>
    <t>1 16 01083 01 0281 140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</si>
  <si>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нарушение требований лесного законодательства об учете древесины и сделок с ней)</t>
  </si>
  <si>
    <t>1 16 01090 01 0000 140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</si>
  <si>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t>
  </si>
  <si>
    <t>1 16 01103 01 9000 140</t>
  </si>
  <si>
    <t>1 16 01123 01 0004 140</t>
  </si>
  <si>
    <t>1 16 01173 01 0008 140</t>
  </si>
  <si>
    <t>1 16 01193 01 0028 140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</si>
  <si>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незаконное вознаграждение от имени юридического лица)</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</si>
  <si>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стрельбу из оружия в отведенных для этого местах с нарушением установленных правил или в не отведенных для этого местах)</t>
  </si>
  <si>
    <t>1 16 01053 01 0027 140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</si>
  <si>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нарушение трудового законодательства и иных нормативных правовых актов, содержащих нормы трудового права)</t>
  </si>
  <si>
    <r>
      <rPr>
        <b/>
        <sz val="12"/>
        <rFont val="Times New Roman"/>
        <family val="1"/>
      </rPr>
      <t>ПРИЛОЖЕНИЕ № 1</t>
    </r>
    <r>
      <rPr>
        <sz val="12"/>
        <rFont val="Times New Roman"/>
        <family val="1"/>
      </rPr>
      <t xml:space="preserve">
к решению Архангельской 
городской Думы
от __________ № ____
</t>
    </r>
  </si>
  <si>
    <t>1 16 11050 01 0000 140</t>
  </si>
  <si>
    <t>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а также вреда, причиненного водным объектам), подлежащие зачислению в бюджет муниципального образования</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</si>
  <si>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(иные штрафы)</t>
  </si>
  <si>
    <t>1 16 01143 01 0019 140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</si>
  <si>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нарушение государственного учета в области производства и оборота этилового спирта, алкогольной и спиртосодержащей продукции)</t>
  </si>
  <si>
    <t>1 16 01063 01 0023 140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</si>
  <si>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вовлечение несовершеннолетнего в процесс потребления табака)</t>
  </si>
  <si>
    <t>1 16 01053 01 0059 140</t>
  </si>
  <si>
    <t>1 16 01083 01 0028 140</t>
  </si>
  <si>
    <t>1 16 01093 01 9000 140</t>
  </si>
  <si>
    <t>804</t>
  </si>
  <si>
    <t>2 02 25497 00 0000 150</t>
  </si>
  <si>
    <t>2 02 25299 00 0000 150</t>
  </si>
  <si>
    <t>2 02 25299 04 0000 150</t>
  </si>
  <si>
    <t>Субсидии бюджетам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</si>
  <si>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Субсидии бюджетам городских округов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</si>
  <si>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2 19 25021 04 0000 150</t>
  </si>
  <si>
    <t>2 19 25555 04 0000 150</t>
  </si>
  <si>
    <t>ИНСПЕКЦИЯ ПО ОХРАНЕ ОБЪЕКТОВ КУЛЬТУРНОГО НАСЛЕДИЯ АРХАНГЕЛЬСКОЙ ОБЛАСТИ</t>
  </si>
  <si>
    <t>1 16 01053 01 0351 140</t>
  </si>
  <si>
    <t>КОНТРОЛЬНО-РЕВИЗИОННАЯ ИНСПЕКЦИЯ АРХАНГЕЛЬСКОЙ ОБЛАСТИ</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</si>
  <si>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</si>
  <si>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от оказания информационных услуг органами местного самоуправления городских округов, казенными учреждениями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</si>
  <si>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выявленные должностными лицами органов муниципального контроля (сумма платежа (перерасчеты, недоимка, задолженность), пени, проценты, денежные взыскания (штрафы) согласно законодательству Российской Федерации)</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</si>
  <si>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выявленные должностными лицами органов муниципального контроля (сумма платежа (перерасчеты, недоимка, задолженность), пени, проценты, денежные взыскания (штрафы) согласно законодательству Российской Федерации)</t>
  </si>
  <si>
    <t>1 16 07000 00 0000 140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</si>
  <si>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</si>
  <si>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Субсидии бюджетам городских округов на реализацию программ формирования современной городской среды</t>
  </si>
  <si>
    <t>Субсидии бюджетам на реализацию программ формирования современной городской среды</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</si>
  <si>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(иные штрафы)</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</si>
  <si>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</si>
  <si>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потребление наркотических средств или психотропных веществ без назначения врача либо новых потенциально опасных психоактивных веществ)</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</si>
  <si>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побои)</t>
  </si>
  <si>
    <t xml:space="preserve">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уничтожение или повреждение чужого имущества)
</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</si>
  <si>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мелкое хищение)</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</si>
  <si>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 (иные штрафы)</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</si>
  <si>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нарушение правил продажи этилового спирта, алкогольной и спиртосодержащей продукции)</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</si>
  <si>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заведомо ложный вызов специализированных служб)</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</si>
  <si>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появление в общественных местах в состоянии опьянения)</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</si>
  <si>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(иные штрафы)</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</si>
  <si>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(иные штрафы)</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</si>
  <si>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невыполнение в срок законного предписания (постановления, представления, решения) органа (должностного лица), осуществляющего государственный надзор (контроль), организации, уполномоченной в соответствии с федеральными законами на осуществление государственного надзора (должностного лица), органа (должностного лица), осуществляющего муниципальный контроль)</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</si>
  <si>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нарушение порядка рассмотрения обращений граждан)</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</si>
  <si>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неуплату средств на содержание детей или нетрудоспособных родителей)</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</si>
  <si>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(иные штрафы)</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</si>
  <si>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незаконный оборот наркотических средств, психотропных веществ или их аналогов и незаконные приобретение, хранение, перевозка растений, содержащих наркотические средства или психотропные вещества, либо их частей, содержащих наркотические средства или психотропные вещества)</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</si>
  <si>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потребление наркотических средств или психотропных веществ без назначения врача либо новых потенциально опасных психоактивных веществ)</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</si>
  <si>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уклонение от прохождения диагностики, профилактических мероприятий, лечения от наркомании и (или) медицинской и (или) социальной реабилитации в связи с потреблением наркотических средств или психотропных веществ без назначения врача либо новых потенциально опасных психоактивных веществ)</t>
  </si>
  <si>
    <t xml:space="preserve">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(иные штрафы)
</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</si>
  <si>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уничтожение или повреждение чужого имущества)</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</si>
  <si>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самовольное подключение и использование электрической, тепловой энергии, нефти или газа)</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</si>
  <si>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(иные штрафы)</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</si>
  <si>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незаконную рубку, повреждение лесных насаждений или самовольное выкапывание в лесах деревьев, кустарников, лиан)</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</si>
  <si>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нарушение правил охоты, правил, регламентирующих рыболовство и другие виды пользования объектами животного мира)</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</si>
  <si>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(иные штрафы)</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</si>
  <si>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 (иные штрафы)</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</si>
  <si>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 налагаемые мировыми судьями, комиссиями по делам несовершеннолетних и защите их прав (иные штрафы)</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</si>
  <si>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мировыми судьями, комиссиями по делам несовершеннолетних и защите их прав (штрафы за нарушения правил движения тяжеловесного и (или) крупногабаритного транспортного средства, выявленные при осуществлении весового и габаритного контроля)</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</si>
  <si>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мировыми судьями, комиссиями по делам несовершеннолетних и защите их прав (штрафы за нарушение правил перевозки опасных грузов)</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</si>
  <si>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незаконную продажу товаров (иных вещей), свободная реализация которых запрещена или ограничена)</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</si>
  <si>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незаконную организацию и проведение азартных игр)</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</si>
  <si>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осуществление предпринимательской деятельности в области транспорта без лицензии)</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</si>
  <si>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незаконную розничную продажу алкогольной и спиртосодержащей пищевой продукции физическими лицами)</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</si>
  <si>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нарушение срока постановки на учет в налоговом органе)</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</si>
  <si>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нарушение сроков представления налоговой декларации(расчета по страховым взносам))</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</si>
  <si>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непредставление (несообщение) сведений, необходимых для осуществления налогового контроля)</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</si>
  <si>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производство или продажу товаров и продукции, в отношении которых установлены требования по маркировке и (или) нанесению информации, без соответствующей маркировки и (или) информации, а также с нарушением установленного порядка нанесения такой маркировки и (или) информации)</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</si>
  <si>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 (штрафы за невыполнение законных требований прокурора, следователя, дознавателя или должностного лица, осуществляющего производство по делу об административном правонарушении)</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</si>
  <si>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 (штрафы за воспрепятствование законной деятельности должностного лица органа,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</si>
  <si>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 (иные штрафы)</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</si>
  <si>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передачу либо попытку передачи запрещенных предметов лицам, содержащимся в учреждениях уголовно-исполнительной системы или изоляторах временного содержания)</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</si>
  <si>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незаконное привлечение к трудовой деятельности либо к выполнению работ или оказанию услуг государственного или муниципального служащего либо бывшего государственного или муниципального служащего)</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</si>
  <si>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невыполнение требований норм и правил по предупреждению и ликвидации чрезвычайных ситуаций)</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</si>
  <si>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невыполнение требований и мероприятий в области гражданской обороны)</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</si>
  <si>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нарушение правил производства, приобретения, продажи, передачи, хранения, перевозки, ношения, коллекционирования, экспонирования, уничтожения или учета оружия и патронов к нему, а также нарушение правил производства, продажи, хранения, уничтожения или учета взрывчатых веществ и взрывных устройств, пиротехнических изделий, порядка выдачи свидетельства о прохождении подготовки и проверки знания правил безопасного обращения с оружием и наличия навыков безопасного обращения с оружием или медицинских заключений об отсутствии противопоказаний к владению оружием)</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</si>
  <si>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уклонение от исполнения административного наказания)</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</si>
  <si>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 (сумма платежа (перерасчеты, недоимка, задолженность), пени, проценты, денежные взыскания (штрафы) согласно законодательству Российской Федерации)</t>
  </si>
  <si>
    <t xml:space="preserve"> Доходы городского бюджета за 2021 год</t>
  </si>
  <si>
    <t>1 01 02080 01 0000 110</t>
  </si>
  <si>
    <t>1 01 02080 01 4000 110</t>
  </si>
  <si>
    <t>1 01 02080 01 1000 110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</si>
  <si>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(сумма платежа (перерасчеты, недоимка и задолженность по соответствующему платежу, в том числе по отмененному)</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</si>
  <si>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(пени по соответствующему платежу)</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</si>
  <si>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(прочие поступления)</t>
  </si>
  <si>
    <t>1 01 02080 01 2100 110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</si>
  <si>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t>
  </si>
  <si>
    <t>1 05 01011 01 0000 110</t>
  </si>
  <si>
    <t>1 05 01011 01 2100 110</t>
  </si>
  <si>
    <t>1 05 01011 01 3000 110</t>
  </si>
  <si>
    <t>1 05 01011 01 4000 110</t>
  </si>
  <si>
    <t>1 05 01012 01 0000 110</t>
  </si>
  <si>
    <t>1 05 01012 01 1000 110</t>
  </si>
  <si>
    <t>1 05 01012 01 2100 110</t>
  </si>
  <si>
    <t>1 05 01012 01 3000 110</t>
  </si>
  <si>
    <t>1 05 01021 01 0000 110</t>
  </si>
  <si>
    <t>1 05 01021 01 1000 110</t>
  </si>
  <si>
    <t>1 05 01021 01 2100 110</t>
  </si>
  <si>
    <t>1 05 01021 01 3000 110</t>
  </si>
  <si>
    <t>1 05 01022 01 0000 110</t>
  </si>
  <si>
    <t>1 05 01022 01 1000 110</t>
  </si>
  <si>
    <t>1 05 01022 01 2100 110</t>
  </si>
  <si>
    <t>1 05 01022 01 2200 110</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</si>
  <si>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</si>
  <si>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(сумма платежа (перерасчеты, недоимка и задолженность по соответствующему платежу, в том числе по отмененному)</t>
  </si>
  <si>
    <t>Налог, взимаемый с налогоплательщиков, выбравших в качестве объекта налогообложения доходы (суммы денежных взысканий (штрафов) по соответствующему платежу согласно законодательству Российской Федерации)</t>
  </si>
  <si>
    <t>Налог, взимаемый с налогоплательщиков, выбравших в качестве объекта налогообложения доходы (прочие поступления)</t>
  </si>
  <si>
    <t>Налог, взимаемый с налогоплательщиков, выбравших в качестве объекта налогообложения доходы (за налоговые периоды, истекшие до 1 января 2011 года)</t>
  </si>
  <si>
    <t>Налог, взимаемый с налогоплательщиков, выбравших в качестве объекта налогообложения доходы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</si>
  <si>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Налог, взимаемый с налогоплательщиков, выбравших в качестве объекта налогообложения доходы (за налоговые периоды, истекшие до 1 января 2011 года) (пени по соответствующему платежу)</t>
  </si>
  <si>
    <t>Налог, взимаемый с налогоплательщиков, выбравших в качестве объекта налогообложения доходы (за налоговые периоды, истекшие до 1 января 2011 года) (суммы денежных взысканий (штрафов) по соответствующему платежу согласно законодательству Российской Федерации)</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</si>
  <si>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</si>
  <si>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</si>
  <si>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 (пени по соответствующему платежу)</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</si>
  <si>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 (суммы денежных взысканий (штрафов) по соответствующему платежу согласно законодательству Российской Федерации)</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</si>
  <si>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 (прочие поступления)</t>
  </si>
  <si>
    <t>1 05 01021 01 4000 110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</si>
  <si>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</si>
  <si>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</si>
  <si>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 (пени по соответствующему платежу)</t>
  </si>
  <si>
    <t>1 05 01022 01 3000 110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</si>
  <si>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 (проценты по соответствующему платежу)</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</si>
  <si>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 (суммы денежных взысканий (штрафов) по соответствующему платежу согласно законодательству Российской Федерации)</t>
  </si>
  <si>
    <t>1 05 01050 01 0000 110</t>
  </si>
  <si>
    <t>1 05 01050 01 1000 110</t>
  </si>
  <si>
    <t>1 05 01050 01 2100 110</t>
  </si>
  <si>
    <t>1 05 01050 01 3000 110</t>
  </si>
  <si>
    <t>Минимальный налог, зачисляемый в бюджеты субъектов Российской Федерации (за налоговые периоды, истекшие до 1 января 2016 года)</t>
  </si>
  <si>
    <t>Минимальный налог, зачисляемый в бюджеты субъектов Российской Федерации (за налоговые периоды, истекшие до 1 января 2016 года) (сумма платежа (перерасчеты, недоимка и задолженность по соответствующему платежу, в том числе по отмененному)</t>
  </si>
  <si>
    <t>Минимальный налог, зачисляемый в бюджеты субъектов Российской Федерации (за налоговые периоды, истекшие до 1 января 2016 года) (пени по соответствующему платежу)</t>
  </si>
  <si>
    <t>Минимальный налог, зачисляемый в бюджеты субъектов Российской Федерации (за налоговые периоды, истекшие до 1 января 2016 года) (суммы денежных взысканий (штрафов) по соответствующему платежу согласно законодательству Российской Федерации)</t>
  </si>
  <si>
    <t>Налог, взимаемый в связи с применением упрощенной системы налогообложения</t>
  </si>
  <si>
    <t>1 05 01000 01 0000 110</t>
  </si>
  <si>
    <t>1 05 01010 01 0000 110</t>
  </si>
  <si>
    <t xml:space="preserve">Налог, взимаемый с налогоплательщиков, выбравших в качестве объекта налогообложения доходы, уменьшенные на величину расходов
</t>
  </si>
  <si>
    <t>1 05 01011 01 1000 110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</si>
  <si>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(государственная пошлина, уплачиваемая при обращении в суды)</t>
  </si>
  <si>
    <t>1 08 03010 01 1050 110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</si>
  <si>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(государственная пошлина, уплачиваемая на основании судебных актов по результатам рассмотрения дел по существу)</t>
  </si>
  <si>
    <t>1 08 03010 01 1060 110</t>
  </si>
  <si>
    <t>1 09 01020 04 2200 110</t>
  </si>
  <si>
    <t>Налог на прибыль организаций, зачислявшийся до 1 января 2005 года в местные бюджеты, мобилизуемый на территориях городских округов (проценты по соответствующему платежу)</t>
  </si>
  <si>
    <t xml:space="preserve"> 1 05 01020 01 0000 110</t>
  </si>
  <si>
    <t>АГЕНТСТВО ПО ТАРИФАМ И ЦЕНАМ АРХАНГЕЛЬСКОЙ ОБЛАСТИ</t>
  </si>
  <si>
    <t>306</t>
  </si>
  <si>
    <t>1 16 01053 01 0063 140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</si>
  <si>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нарушение законодательства об организации предоставления государственных и муниципальных услуг)</t>
  </si>
  <si>
    <t>1 16 01093 01 0022 140</t>
  </si>
  <si>
    <t>1 16 01180 01 0000 140</t>
  </si>
  <si>
    <t>1 16 01183 01 0000 140</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</si>
  <si>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t>
  </si>
  <si>
    <t>1 16 01193 01 0009 140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</si>
  <si>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нарушение порядка предоставления земельных или лесных участков либо водных объектов)</t>
  </si>
  <si>
    <t>1 16 01203 01 0010 140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</si>
  <si>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незаконные изготовление, продажу или передачу пневматического оружия)</t>
  </si>
  <si>
    <t>2 02 35469 04 0000 150</t>
  </si>
  <si>
    <t>Субвенции бюджетам городских округов на проведение Всероссийской переписи населения 2020 года</t>
  </si>
  <si>
    <t>2 02 35469 00 0000 150</t>
  </si>
  <si>
    <t>Субвенции бюджетам на проведение Всероссийской переписи населения 2020 года</t>
  </si>
  <si>
    <t>Плата за публичный сервитут, предусмотренная решением уполномоченного органа об установлении публичного сервитута в отношении земельных участков, находящихся в государственной или муниципальной собственности</t>
  </si>
  <si>
    <t>1 11 05400 00 0000 120</t>
  </si>
  <si>
    <t>Плата за публичный сервитут, предусмотренная решением уполномоченного органа об установлении публичного сервитута в отношении земельных участков, государственная собственность на которые не разграничена</t>
  </si>
  <si>
    <t>1 11 05410 00 0000 120</t>
  </si>
  <si>
    <t>Плата за публичный сервитут, предусмотренная решением уполномоченного органа об установлении публичного сервитута в отношении земельных участков, государственная собственность на которые не разграничена и которые расположены в границах городских округов и не предоставленных гражданам или юридическим лицам (за исключением органов государственной власти (государственных органов), органов местного самоуправления (муниципальных органов), органов управления государственными внебюджетными фондами и казенных учреждений)</t>
  </si>
  <si>
    <t>1 11 05410 04 0000 120</t>
  </si>
  <si>
    <t>Плата за публичный сервитут, предусмотренная решением уполномоченного органа об установлении публичного сервитута в отношении земельных участков, государственная собственность на которые не разграничена и которые расположены в границах городских округов и не предоставленных гражданам или юридическим лицам (за исключением органов государственной власти (государственных органов), органов местного самоуправления (муниципальных органов), органов управления государственными внебюджетными фондами и казенных учреждений) (сумма платежа (перерасчеты, недоимка, задолженность), пени, проценты, денежные взыскания (штрафы) согласно законодательству Российской Федерации)</t>
  </si>
  <si>
    <t>Плата за публичный сервитут, предусмотренная решением уполномоченного органа об установлении публичного сервитута в отношении земельных участков после разграничения государственной собственности на землю</t>
  </si>
  <si>
    <t>1 11 05420 00 0000 120</t>
  </si>
  <si>
    <t>Плата за публичный сервитут, предусмотренная решением уполномоченного органа об установлении публичного сервитута в отношении земельных участков, находящихся в собственности городских округов и не предоставленных гражданам или юридическим лицам (за исключением органов государственной власти (государственных органов), органов местного самоуправления (муниципальных органов), органов управления государственными внебюджетными фондами и казенных учреждений)</t>
  </si>
  <si>
    <t>1 11 05420 04 0000 120</t>
  </si>
  <si>
    <t>Плата за публичный сервитут, предусмотренная решением уполномоченного органа об установлении публичного сервитута в отношении земельных участков, находящихся в собственности городских округов и не предоставленных гражданам или юридическим лицам (за исключением органов государственной власти (государственных органов), органов местного самоуправления (муниципальных органов), органов управления государственными внебюджетными фондами и казенных учреждений) (сумма платежа (перерасчеты, недоимка, задолженность), пени, проценты, денежные взыскания (штрафы) согласно законодательству Российской Федерации)</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</si>
  <si>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государственной или муниципальной собственности, и на землях или земельных участках, государственная собственность на которые не разграничена</t>
  </si>
  <si>
    <t>1 11 09080 00 0000 120</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</si>
  <si>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городских округов, и на землях или земельных участках, государственная собственность на которые не разграничена</t>
  </si>
  <si>
    <t>1 11 09080 04 0000 120</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</si>
  <si>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городских округов, и на землях или земельных участках, государственная собственность на которые не разграничена (сумма платежа (перерасчеты, недоимка, задолженность), пени, проценты, денежные взыскания (штрафы) согласно законодательству Российской Федерации)</t>
  </si>
  <si>
    <t>Субсидии бюджетам на проведение комплексных кадастровых работ</t>
  </si>
  <si>
    <t>2 02 25511 00 0000 150</t>
  </si>
  <si>
    <t>Субсидии бюджетам городских округов на проведение комплексных кадастровых работ</t>
  </si>
  <si>
    <t>2 02 25511 04 0000 150</t>
  </si>
  <si>
    <t>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</si>
  <si>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2 02 35303 00 0000 150</t>
  </si>
  <si>
    <t>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</si>
  <si>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2 02 35303 04 0000 150</t>
  </si>
  <si>
    <t>Возврат остатков субсидий на оснащение объектов спортивной инфраструктуры спортивно-технологическим оборудованием из бюджетов городских округов</t>
  </si>
  <si>
    <t>2 19 25228 04 0000 150</t>
  </si>
  <si>
    <t>Межбюджетные трансферты, передаваемые бюджетам на создание модельных муниципальных библиотек</t>
  </si>
  <si>
    <t>2 02 45454 00 0000 150</t>
  </si>
  <si>
    <t>2 02 45454 04 0000 150</t>
  </si>
  <si>
    <t>Межбюджетные трансферты, передаваемые бюджетам городских округов на создание модельных муниципальных библиотек</t>
  </si>
  <si>
    <t>2 02 25519 00 0000 150</t>
  </si>
  <si>
    <t>2 02 25519 04 0000 150</t>
  </si>
  <si>
    <t>Субсидии бюджетам на поддержку отрасли культуры</t>
  </si>
  <si>
    <t>Субсидии бюджетам городских округов на поддержку отрасли культуры</t>
  </si>
  <si>
    <t>2 02 29001 00 0000 150</t>
  </si>
  <si>
    <t>2 02 29001 04 0000 150</t>
  </si>
  <si>
    <t>Субсидии бюджетам за счет средств резервного фонда Правительства Российской Федерации</t>
  </si>
  <si>
    <t>Субсидии бюджетам городских округов за счет средств резервного фонда Правительства Российской Федерации</t>
  </si>
  <si>
    <t>Прочие доходы от компенсации затрат бюджетов городских округов (возмещение средств, бесспорно взысканных в доход областного бюджета)</t>
  </si>
  <si>
    <t>1 13 02994 04 0002 130</t>
  </si>
  <si>
    <t>2 02 45390 00 0000 150</t>
  </si>
  <si>
    <t>2 02 45390 04 0000 150</t>
  </si>
  <si>
    <t>Межбюджетные трансферты, передаваемые бюджетам на финансовое обеспечение дорожной деятельности</t>
  </si>
  <si>
    <t>Межбюджетные трансферты, передаваемые бюджетам городских округов на финансовое обеспечение дорожной деятельности</t>
  </si>
  <si>
    <t>2 19 25232 04 0000 150</t>
  </si>
  <si>
    <t>2 19 25520 04 0000 150</t>
  </si>
  <si>
    <t>Возврат остатков субсидий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из бюджетов городских округов</t>
  </si>
  <si>
    <t>Возврат остатков субсидий на реализацию программ формирования современной городской среды из бюджетов городских округов</t>
  </si>
  <si>
    <t xml:space="preserve">ДЕПАРТАМЕНТ ТРАНСПОРТА, СТРОИТЕЛЬСТВА И ГОРОДСКОЙ ИНФРАСТРУКТУРЫ АДМИНИСТРАЦИИ ГОРОДСКОГО ОКРУГА "ГОРОД АРХАНГЕЛЬСК" </t>
  </si>
  <si>
    <t xml:space="preserve">ДЕПАРТАМЕНТ ГОРОДСКОГО ХОЗЯЙСТВА АДМИНИСТРАЦИИ ГОРОДСКОГО ОКРУГА "ГОРОД АРХАНГЕЛЬСК" </t>
  </si>
  <si>
    <t>КОНТРОЛЬНО-СЧЕТНАЯ ПАЛАТА ГОРОДСКОГО ОКРУГА  "ГОРОД АРХАНГЕЛЬСК"</t>
  </si>
  <si>
    <t xml:space="preserve">УПРАВЛЕНИЕ ПО ФИЗИЧЕСКОЙ КУЛЬТУРЕ И СПОРТУ АДМИНИСТРАЦИИ ГОРОДСКОГО ОКРУГА "ГОРОД АРХАНГЕЛЬСК" </t>
  </si>
  <si>
    <t xml:space="preserve">УПРАВЛЕНИЕ КУЛЬТУРЫ И МОЛОДЕЖНОЙ ПОЛИТИКИ АДМИНИСТРАЦИИ ГОРОДСКОГО ОКРУГА "ГОРОД АРХАНГЕЛЬСК" </t>
  </si>
  <si>
    <t xml:space="preserve">УПРАВЛЕНИЕ ПО ВОПРОСАМ СЕМЬИ, ОПЕКИ И ПОПЕЧИТЕЛЬСТВА АДМИНИСТРАЦИИ ГОРОДСКОГО ОКРУГА "ГОРОД АРХАНГЕЛЬСК" </t>
  </si>
  <si>
    <t xml:space="preserve">ДЕПАРТАМЕНТ ОБРАЗОВАНИЯ АДМИНИСТРАЦИИ ГОРОДСКОГО ОКРУГА "ГОРОД АРХАНГЕЛЬСК" </t>
  </si>
  <si>
    <t xml:space="preserve">ДЕПАРТАМЕНТ МУНИЦИПАЛЬНОГО ИМУЩЕСТВА АДМИНИСТРАЦИИ ГОРОДСКОГО ОКРУГА "ГОРОД АРХАНГЕЛЬСК" </t>
  </si>
  <si>
    <t xml:space="preserve">ДЕПАРТАМЕНТ ФИНАНСОВ АДМИНИСТРАЦИИ ГОРОДСКОГО ОКРУГА "ГОРОД АРХАНГЕЛЬСК" </t>
  </si>
  <si>
    <t>АДМИНИСТРАЦИЯ СЕВЕРНОГО ТЕРРИТОРИАЛЬНОГО ОКРУГА АДМИНИСТРАЦИИ ГОРОДСКОГО ОКРУГА "ГОРОД АРХАНГЕЛЬСК"</t>
  </si>
  <si>
    <t xml:space="preserve">АДМИНИСТРАЦИЯ СОЛОМБАЛЬСКОГО ТЕРРИТОРИАЛЬНОГО ОКРУГА АДМИНИСТРАЦИИ ГОРОДСКОГО ОКРУГА "ГОРОД АРХАНГЕЛЬСК" </t>
  </si>
  <si>
    <t xml:space="preserve">АДМИНИСТРАЦИЯ ИСАКОГОРСКОГО И ЦИГЛОМЕНСКОГО ТЕРРИТОРИАЛЬНЫХ ОКРУГОВ АДМИНИСТРАЦИИ ГОРОДСКОГО ОКРУГА "ГОРОД АРХАНГЕЛЬСК" </t>
  </si>
  <si>
    <t xml:space="preserve">АДМИНИСТРАЦИЯ ОКТЯБРЬСКОГО ТЕРРИТОРИАЛЬНОГО ОКРУГА АДМИНИСТРАЦИИ ГОРОДСКОГО ОКРУГА "ГОРОД АРХАНГЕЛЬСК" </t>
  </si>
  <si>
    <t xml:space="preserve">АДМИНИСТРАЦИЯ ТЕРРИТОРИАЛЬНОГО ОКРУГА МАЙСКАЯ ГОРКА АДМИНИСТРАЦИИ ГОРОДСКОГО ОКРУГА "ГОРОД АРХАНГЕЛЬСК" </t>
  </si>
  <si>
    <t xml:space="preserve">АДМИНИСТРАЦИЯ МАЙМАКСАНСКОГО ТЕРРИТОРИАЛЬНОГО ОКРУГА АДМИНИСТРАЦИИ ГОРОДСКОГО ОКРУГА "ГОРОД АРХАНГЕЛЬСК" </t>
  </si>
  <si>
    <t>АДМИНИСТРАЦИЯ ТЕРРИТОРИАЛЬНОГО ОКРУГА ВАРАВИНО-ФАКТОРИЯ АДМИНИСТРАЦИИ ГОРОДСКОГО ОКРУГА "ГОРОД АРХАНГЕЛЬСК"</t>
  </si>
  <si>
    <t>АДМИНИСТРАЦИЯ ЛОМОНОСОВСКОГО ТЕРРИТОРИАЛЬНОГО ОКРУГА АДМИНИСТРАЦИИ ГОРОДСКОГО ОКРУГА "ГОРОД АРХАНГЕЛЬСК"</t>
  </si>
  <si>
    <t>АДМИНИСТРАЦИЯ ГОРОДСКОГО ОКРУГА "ГОРОД АРХАНГЕЛЬСК"</t>
  </si>
  <si>
    <t>МИНИСТЕРСТВО ОБРАЗОВАНИЯ АРХАНГЕЛЬСКОЙ ОБЛАСТИ</t>
  </si>
  <si>
    <t xml:space="preserve">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t>
  </si>
  <si>
    <t xml:space="preserve">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(иные штрафы)
</t>
  </si>
  <si>
    <t>1 16 01093 01 0000 140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</si>
  <si>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</si>
  <si>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налагаемые мировыми судьями, комиссиями по делам несовершеннолетних и защите их прав</t>
  </si>
  <si>
    <t>СЕВЕРОМОРСКОЕ МЕЖРЕГИОНАЛЬНОЕ УПРАВЛЕНИЕ ФЕДЕРАЛЬНОЙ СЛУЖБЫ ПО ВЕТЕРИНАРНОМУ И ФИТОСАНИТАРНОМУ НАДЗОРУ</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</si>
  <si>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незаконный оборот наркотических средств, психотропных веществ или их аналогов и незаконные приобретение, хранение, перевозку растений, содержащих наркотические средства или психотропные вещества, либо их частей, содержащих наркотические средства или психотропные вещества)</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</si>
  <si>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 (штрафы за нарушение порядка полного и (или) частичного ограничения режима потребления электрической энергии, порядка ограничения и прекращения подачи тепловой энергии, правил ограничения подачи (поставки) и отбора газа либо порядка временного прекращения или ограничения водоснабжения, водоотведения, транспортировки воды и (или) сточных вод)</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</si>
  <si>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</si>
  <si>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Возврат остатков субсидий на стимулирование программ развития жилищного строительства субъектов Российской Федерации из бюджетов городских округов</t>
  </si>
  <si>
    <t>Возврат остатков субсидий на реализацию мероприятий по созданию в субъектах Российской Федерации новых мест в общеобразовательных организациях из бюджетов городских округов</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</si>
</sst>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quot;Да&quot;;&quot;Да&quot;;&quot;Нет&quot;"/>
    <numFmt numFmtId="175" formatCode="&quot;Истина&quot;;&quot;Истина&quot;;&quot;Ложь&quot;"/>
    <numFmt numFmtId="176" formatCode="&quot;Вкл&quot;;&quot;Вкл&quot;;&quot;Выкл&quot;"/>
    <numFmt numFmtId="177" formatCode="#,##0.0"/>
    <numFmt numFmtId="178" formatCode="0.0"/>
    <numFmt numFmtId="179" formatCode="[$€-2]\ ###,000_);[Red]\([$€-2]\ ###,000\)"/>
  </numFmts>
  <fonts count="65">
    <font>
      <sz val="10"/>
      <name val="Arial Cyr"/>
      <family val="0"/>
    </font>
    <font>
      <sz val="12"/>
      <name val="Times New Roman"/>
      <family val="1"/>
    </font>
    <font>
      <sz val="10"/>
      <name val="Times New Roman"/>
      <family val="1"/>
    </font>
    <font>
      <b/>
      <sz val="12"/>
      <name val="Times New Roman"/>
      <family val="1"/>
    </font>
    <font>
      <u val="single"/>
      <sz val="10"/>
      <color indexed="12"/>
      <name val="Arial Cyr"/>
      <family val="0"/>
    </font>
    <font>
      <u val="single"/>
      <sz val="10"/>
      <color indexed="36"/>
      <name val="Arial Cyr"/>
      <family val="0"/>
    </font>
    <font>
      <b/>
      <sz val="10"/>
      <name val="Times New Roman"/>
      <family val="1"/>
    </font>
    <font>
      <sz val="12"/>
      <name val="Arial Cyr"/>
      <family val="0"/>
    </font>
    <font>
      <sz val="10"/>
      <name val="MS Sans Serif"/>
      <family val="2"/>
    </font>
    <font>
      <sz val="12"/>
      <name val="Times New Roman Cyr"/>
      <family val="0"/>
    </font>
    <font>
      <b/>
      <sz val="10"/>
      <name val="Arial Cyr"/>
      <family val="0"/>
    </font>
    <font>
      <b/>
      <sz val="12"/>
      <name val="Times New Roman Cyr"/>
      <family val="0"/>
    </font>
    <font>
      <b/>
      <sz val="10"/>
      <name val="Times New Roman Cyr"/>
      <family val="0"/>
    </font>
    <font>
      <sz val="11"/>
      <color indexed="8"/>
      <name val="Calibri"/>
      <family val="2"/>
    </font>
    <font>
      <sz val="11"/>
      <color indexed="9"/>
      <name val="Calibri"/>
      <family val="2"/>
    </font>
    <font>
      <sz val="11"/>
      <name val="Calibri"/>
      <family val="2"/>
    </font>
    <font>
      <sz val="10"/>
      <color indexed="8"/>
      <name val="Arial"/>
      <family val="0"/>
    </font>
    <font>
      <u val="single"/>
      <sz val="10"/>
      <color indexed="8"/>
      <name val="Arial Cyr"/>
      <family val="0"/>
    </font>
    <font>
      <b/>
      <sz val="14"/>
      <color indexed="8"/>
      <name val="Arial Cyr"/>
      <family val="0"/>
    </font>
    <font>
      <sz val="10"/>
      <color indexed="8"/>
      <name val="Arial Cyr"/>
      <family val="0"/>
    </font>
    <font>
      <sz val="8"/>
      <color indexed="8"/>
      <name val="Arial Cyr"/>
      <family val="0"/>
    </font>
    <font>
      <sz val="8"/>
      <color indexed="8"/>
      <name val="Arial"/>
      <family val="2"/>
    </font>
    <font>
      <b/>
      <sz val="10"/>
      <color indexed="8"/>
      <name val="Arial Cyr"/>
      <family val="0"/>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sz val="8"/>
      <name val="Tahoma"/>
      <family val="2"/>
    </font>
    <font>
      <sz val="11"/>
      <color theme="1"/>
      <name val="Calibri"/>
      <family val="2"/>
    </font>
    <font>
      <sz val="11"/>
      <color theme="0"/>
      <name val="Calibri"/>
      <family val="2"/>
    </font>
    <font>
      <sz val="10"/>
      <color rgb="FF000000"/>
      <name val="Arial"/>
      <family val="0"/>
    </font>
    <font>
      <u val="single"/>
      <sz val="10"/>
      <color rgb="FF000000"/>
      <name val="Arial Cyr"/>
      <family val="0"/>
    </font>
    <font>
      <b/>
      <sz val="14"/>
      <color rgb="FF000000"/>
      <name val="Arial Cyr"/>
      <family val="0"/>
    </font>
    <font>
      <sz val="10"/>
      <color rgb="FF000000"/>
      <name val="Arial Cyr"/>
      <family val="0"/>
    </font>
    <font>
      <sz val="8"/>
      <color rgb="FF000000"/>
      <name val="Arial Cyr"/>
      <family val="0"/>
    </font>
    <font>
      <sz val="8"/>
      <color rgb="FF000000"/>
      <name val="Arial"/>
      <family val="2"/>
    </font>
    <font>
      <b/>
      <sz val="10"/>
      <color rgb="FF000000"/>
      <name val="Arial Cyr"/>
      <family val="0"/>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0000"/>
      <name val="Times New Roman"/>
      <family val="1"/>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0C0C0"/>
        <bgColor indexed="64"/>
      </patternFill>
    </fill>
    <fill>
      <patternFill patternType="solid">
        <fgColor rgb="FFFFFF99"/>
        <bgColor indexed="64"/>
      </patternFill>
    </fill>
    <fill>
      <patternFill patternType="solid">
        <fgColor rgb="FFCCFFFF"/>
        <bgColor indexed="64"/>
      </patternFill>
    </fill>
    <fill>
      <patternFill patternType="solid">
        <fgColor rgb="FFCC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indexed="65"/>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58">
    <border>
      <left/>
      <right/>
      <top/>
      <bottom/>
      <diagonal/>
    </border>
    <border>
      <left/>
      <right/>
      <top/>
      <bottom style="medium">
        <color rgb="FF000000"/>
      </bottom>
    </border>
    <border>
      <left style="medium">
        <color rgb="FF000000"/>
      </left>
      <right style="thin">
        <color rgb="FF000000"/>
      </right>
      <top style="medium">
        <color rgb="FF000000"/>
      </top>
      <bottom style="medium">
        <color rgb="FF000000"/>
      </bottom>
    </border>
    <border>
      <left/>
      <right style="thin">
        <color rgb="FF000000"/>
      </right>
      <top/>
      <bottom/>
    </border>
    <border>
      <left style="thin">
        <color rgb="FF000000"/>
      </left>
      <right style="thin">
        <color rgb="FF000000"/>
      </right>
      <top style="medium">
        <color rgb="FF000000"/>
      </top>
      <bottom style="thin">
        <color rgb="FF000000"/>
      </bottom>
    </border>
    <border>
      <left style="thin">
        <color rgb="FF000000"/>
      </left>
      <right style="thin">
        <color rgb="FF000000"/>
      </right>
      <top style="thin">
        <color rgb="FF000000"/>
      </top>
      <bottom style="medium">
        <color rgb="FF000000"/>
      </bottom>
    </border>
    <border>
      <left style="thin">
        <color rgb="FF000000"/>
      </left>
      <right style="thin">
        <color rgb="FF000000"/>
      </right>
      <top style="thin">
        <color rgb="FF000000"/>
      </top>
      <bottom style="thin">
        <color rgb="FF000000"/>
      </bottom>
    </border>
    <border>
      <left/>
      <right/>
      <top style="thin">
        <color rgb="FF000000"/>
      </top>
      <bottom/>
    </border>
    <border>
      <left style="thin">
        <color rgb="FF000000"/>
      </left>
      <right style="medium">
        <color rgb="FF000000"/>
      </right>
      <top style="thin">
        <color rgb="FF000000"/>
      </top>
      <bottom style="thin">
        <color rgb="FF000000"/>
      </bottom>
    </border>
    <border>
      <left style="thin">
        <color rgb="FF000000"/>
      </left>
      <right style="thin">
        <color rgb="FF000000"/>
      </right>
      <top style="medium">
        <color rgb="FF000000"/>
      </top>
      <bottom style="medium">
        <color rgb="FF000000"/>
      </bottom>
    </border>
    <border>
      <left style="thin">
        <color rgb="FF000000"/>
      </left>
      <right style="medium">
        <color rgb="FF000000"/>
      </right>
      <top style="medium">
        <color rgb="FF000000"/>
      </top>
      <bottom style="medium">
        <color rgb="FF000000"/>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hair"/>
      <right style="hair"/>
      <top style="hair"/>
      <bottom style="hair"/>
    </border>
    <border>
      <left>
        <color indexed="63"/>
      </left>
      <right style="thin"/>
      <top style="hair"/>
      <bottom style="hair"/>
    </border>
    <border>
      <left style="thin"/>
      <right style="hair"/>
      <top style="hair"/>
      <bottom style="hair"/>
    </border>
    <border>
      <left>
        <color indexed="63"/>
      </left>
      <right style="thin"/>
      <top style="thin"/>
      <bottom style="thin"/>
    </border>
    <border>
      <left style="hair"/>
      <right style="hair"/>
      <top>
        <color indexed="63"/>
      </top>
      <bottom style="thin"/>
    </border>
    <border>
      <left style="hair"/>
      <right style="thin"/>
      <top style="hair"/>
      <bottom style="hair"/>
    </border>
    <border>
      <left>
        <color indexed="63"/>
      </left>
      <right style="thin"/>
      <top style="hair"/>
      <bottom>
        <color indexed="63"/>
      </bottom>
    </border>
    <border>
      <left style="thin"/>
      <right style="thin"/>
      <top style="hair"/>
      <bottom style="hair"/>
    </border>
    <border>
      <left style="hair"/>
      <right>
        <color indexed="63"/>
      </right>
      <top>
        <color indexed="63"/>
      </top>
      <bottom style="hair"/>
    </border>
    <border>
      <left style="thin"/>
      <right style="thin"/>
      <top>
        <color indexed="63"/>
      </top>
      <bottom style="hair"/>
    </border>
    <border>
      <left>
        <color indexed="63"/>
      </left>
      <right style="hair"/>
      <top>
        <color indexed="63"/>
      </top>
      <bottom style="hair"/>
    </border>
    <border>
      <left>
        <color indexed="63"/>
      </left>
      <right style="hair"/>
      <top style="hair"/>
      <bottom style="hair"/>
    </border>
    <border>
      <left style="thin"/>
      <right style="hair"/>
      <top style="thin"/>
      <bottom style="hair"/>
    </border>
    <border>
      <left>
        <color indexed="63"/>
      </left>
      <right style="hair"/>
      <top style="thin"/>
      <bottom style="hair"/>
    </border>
    <border>
      <left style="hair"/>
      <right style="thin"/>
      <top style="thin"/>
      <bottom style="hair"/>
    </border>
    <border>
      <left style="thin"/>
      <right>
        <color indexed="63"/>
      </right>
      <top style="hair"/>
      <bottom style="hair"/>
    </border>
    <border>
      <left>
        <color indexed="63"/>
      </left>
      <right>
        <color indexed="63"/>
      </right>
      <top>
        <color indexed="63"/>
      </top>
      <bottom style="thin"/>
    </border>
    <border>
      <left style="hair"/>
      <right style="hair"/>
      <top style="thin"/>
      <bottom style="thin"/>
    </border>
    <border>
      <left style="hair"/>
      <right style="thin"/>
      <top>
        <color indexed="63"/>
      </top>
      <bottom style="hair"/>
    </border>
    <border>
      <left style="thin"/>
      <right>
        <color indexed="63"/>
      </right>
      <top>
        <color indexed="63"/>
      </top>
      <bottom style="hair"/>
    </border>
    <border>
      <left style="thin"/>
      <right style="hair"/>
      <top style="hair"/>
      <bottom>
        <color indexed="63"/>
      </bottom>
    </border>
    <border>
      <left style="thin"/>
      <right style="hair"/>
      <top>
        <color indexed="63"/>
      </top>
      <bottom style="hair"/>
    </border>
    <border>
      <left>
        <color indexed="63"/>
      </left>
      <right style="thin"/>
      <top style="thin"/>
      <bottom style="hair"/>
    </border>
    <border>
      <left style="thin">
        <color rgb="FF000000"/>
      </left>
      <right style="hair"/>
      <top style="hair"/>
      <bottom style="hair"/>
    </border>
    <border>
      <left style="thin">
        <color rgb="FF000000"/>
      </left>
      <right>
        <color indexed="63"/>
      </right>
      <top style="hair"/>
      <bottom style="hair"/>
    </border>
    <border>
      <left>
        <color indexed="63"/>
      </left>
      <right>
        <color indexed="63"/>
      </right>
      <top style="hair"/>
      <bottom>
        <color indexed="63"/>
      </bottom>
    </border>
    <border>
      <left style="thin"/>
      <right style="thin"/>
      <top style="hair"/>
      <bottom>
        <color indexed="63"/>
      </bottom>
    </border>
    <border>
      <left style="hair"/>
      <right style="hair"/>
      <top style="hair"/>
      <bottom>
        <color indexed="63"/>
      </bottom>
    </border>
    <border>
      <left style="thin"/>
      <right style="hair"/>
      <top style="hair"/>
      <bottom style="thin"/>
    </border>
    <border>
      <left style="hair"/>
      <right style="hair"/>
      <top style="hair"/>
      <bottom style="thin"/>
    </border>
    <border>
      <left style="thin"/>
      <right style="thin"/>
      <top style="hair"/>
      <bottom style="thin"/>
    </border>
    <border>
      <left style="hair"/>
      <right>
        <color indexed="63"/>
      </right>
      <top style="hair"/>
      <bottom style="thin"/>
    </border>
    <border>
      <left style="thin"/>
      <right>
        <color indexed="63"/>
      </right>
      <top style="thin"/>
      <bottom style="thin"/>
    </border>
    <border>
      <left style="hair"/>
      <right style="thin"/>
      <top style="thin"/>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15" fillId="0" borderId="0">
      <alignment/>
      <protection/>
    </xf>
    <xf numFmtId="0" fontId="15"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15" fillId="0" borderId="0">
      <alignment/>
      <protection/>
    </xf>
    <xf numFmtId="0" fontId="42" fillId="20" borderId="0">
      <alignment/>
      <protection/>
    </xf>
    <xf numFmtId="0" fontId="42" fillId="20" borderId="0">
      <alignment/>
      <protection/>
    </xf>
    <xf numFmtId="0" fontId="43" fillId="0" borderId="0">
      <alignment horizontal="left" vertical="center" wrapText="1"/>
      <protection/>
    </xf>
    <xf numFmtId="0" fontId="44" fillId="0" borderId="0">
      <alignment horizontal="center" vertical="center" shrinkToFit="1"/>
      <protection/>
    </xf>
    <xf numFmtId="0" fontId="45" fillId="0" borderId="1">
      <alignment/>
      <protection/>
    </xf>
    <xf numFmtId="0" fontId="45" fillId="0" borderId="2">
      <alignment horizontal="center" vertical="center" shrinkToFit="1"/>
      <protection/>
    </xf>
    <xf numFmtId="0" fontId="45" fillId="0" borderId="3">
      <alignment/>
      <protection/>
    </xf>
    <xf numFmtId="0" fontId="45" fillId="0" borderId="0">
      <alignment/>
      <protection/>
    </xf>
    <xf numFmtId="0" fontId="45" fillId="0" borderId="0">
      <alignment horizontal="left" vertical="top" wrapText="1"/>
      <protection/>
    </xf>
    <xf numFmtId="0" fontId="42" fillId="0" borderId="0">
      <alignment/>
      <protection/>
    </xf>
    <xf numFmtId="0" fontId="42" fillId="0" borderId="0">
      <alignment/>
      <protection/>
    </xf>
    <xf numFmtId="0" fontId="45" fillId="0" borderId="4">
      <alignment horizontal="center" vertical="center" shrinkToFit="1"/>
      <protection/>
    </xf>
    <xf numFmtId="0" fontId="45" fillId="0" borderId="5">
      <alignment horizontal="center" vertical="center" wrapText="1"/>
      <protection/>
    </xf>
    <xf numFmtId="0" fontId="46" fillId="0" borderId="6">
      <alignment horizontal="center" vertical="center"/>
      <protection/>
    </xf>
    <xf numFmtId="0" fontId="45" fillId="0" borderId="7">
      <alignment/>
      <protection/>
    </xf>
    <xf numFmtId="0" fontId="47" fillId="0" borderId="8">
      <alignment horizontal="left" wrapText="1" indent="2"/>
      <protection/>
    </xf>
    <xf numFmtId="0" fontId="45" fillId="0" borderId="6">
      <alignment horizontal="center" vertical="center" shrinkToFit="1"/>
      <protection/>
    </xf>
    <xf numFmtId="49" fontId="45" fillId="0" borderId="5">
      <alignment horizontal="center" vertical="center" wrapText="1"/>
      <protection/>
    </xf>
    <xf numFmtId="0" fontId="45" fillId="0" borderId="9">
      <alignment horizontal="center" vertical="center" wrapText="1"/>
      <protection/>
    </xf>
    <xf numFmtId="4" fontId="46" fillId="21" borderId="6">
      <alignment horizontal="right" vertical="top" shrinkToFit="1"/>
      <protection/>
    </xf>
    <xf numFmtId="0" fontId="45" fillId="22" borderId="10">
      <alignment horizontal="center" vertical="center" wrapText="1"/>
      <protection/>
    </xf>
    <xf numFmtId="49" fontId="48" fillId="0" borderId="6">
      <alignment vertical="top" wrapText="1"/>
      <protection/>
    </xf>
    <xf numFmtId="49" fontId="45" fillId="23" borderId="11">
      <alignment horizontal="center" vertical="top" shrinkToFit="1"/>
      <protection/>
    </xf>
    <xf numFmtId="49" fontId="45" fillId="0" borderId="11">
      <alignment horizontal="center" vertical="top" shrinkToFit="1"/>
      <protection/>
    </xf>
    <xf numFmtId="49" fontId="45" fillId="0" borderId="12">
      <alignment horizontal="center" vertical="top" shrinkToFit="1"/>
      <protection/>
    </xf>
    <xf numFmtId="49" fontId="45" fillId="23" borderId="12">
      <alignment horizontal="center" vertical="top" shrinkToFit="1"/>
      <protection/>
    </xf>
    <xf numFmtId="49" fontId="45" fillId="0" borderId="13">
      <alignment horizontal="center" vertical="top" shrinkToFit="1"/>
      <protection/>
    </xf>
    <xf numFmtId="49" fontId="45" fillId="23" borderId="13">
      <alignment horizontal="center" vertical="top" shrinkToFit="1"/>
      <protection/>
    </xf>
    <xf numFmtId="4" fontId="46" fillId="0" borderId="6">
      <alignment horizontal="right" vertical="top" shrinkToFit="1"/>
      <protection/>
    </xf>
    <xf numFmtId="4" fontId="46" fillId="22" borderId="6">
      <alignment horizontal="right" vertical="top" shrinkToFit="1"/>
      <protection/>
    </xf>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49" fillId="30" borderId="14" applyNumberFormat="0" applyAlignment="0" applyProtection="0"/>
    <xf numFmtId="0" fontId="50" fillId="31" borderId="15" applyNumberFormat="0" applyAlignment="0" applyProtection="0"/>
    <xf numFmtId="0" fontId="51" fillId="31" borderId="14" applyNumberFormat="0" applyAlignment="0" applyProtection="0"/>
    <xf numFmtId="0" fontId="4"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52" fillId="0" borderId="16" applyNumberFormat="0" applyFill="0" applyAlignment="0" applyProtection="0"/>
    <xf numFmtId="0" fontId="53" fillId="0" borderId="17" applyNumberFormat="0" applyFill="0" applyAlignment="0" applyProtection="0"/>
    <xf numFmtId="0" fontId="54" fillId="0" borderId="18" applyNumberFormat="0" applyFill="0" applyAlignment="0" applyProtection="0"/>
    <xf numFmtId="0" fontId="54" fillId="0" borderId="0" applyNumberFormat="0" applyFill="0" applyBorder="0" applyAlignment="0" applyProtection="0"/>
    <xf numFmtId="0" fontId="55" fillId="0" borderId="19" applyNumberFormat="0" applyFill="0" applyAlignment="0" applyProtection="0"/>
    <xf numFmtId="0" fontId="56" fillId="32" borderId="20" applyNumberFormat="0" applyAlignment="0" applyProtection="0"/>
    <xf numFmtId="0" fontId="57" fillId="0" borderId="0" applyNumberFormat="0" applyFill="0" applyBorder="0" applyAlignment="0" applyProtection="0"/>
    <xf numFmtId="0" fontId="58" fillId="33" borderId="0" applyNumberFormat="0" applyBorder="0" applyAlignment="0" applyProtection="0"/>
    <xf numFmtId="0" fontId="0" fillId="34" borderId="0">
      <alignment/>
      <protection/>
    </xf>
    <xf numFmtId="0" fontId="0" fillId="0" borderId="0">
      <alignment/>
      <protection/>
    </xf>
    <xf numFmtId="0" fontId="15" fillId="0" borderId="0">
      <alignment/>
      <protection/>
    </xf>
    <xf numFmtId="0" fontId="40" fillId="0" borderId="0">
      <alignment/>
      <protection/>
    </xf>
    <xf numFmtId="0" fontId="8" fillId="0" borderId="0">
      <alignment/>
      <protection/>
    </xf>
    <xf numFmtId="0" fontId="5" fillId="0" borderId="0" applyNumberFormat="0" applyFill="0" applyBorder="0" applyAlignment="0" applyProtection="0"/>
    <xf numFmtId="0" fontId="59" fillId="35" borderId="0" applyNumberFormat="0" applyBorder="0" applyAlignment="0" applyProtection="0"/>
    <xf numFmtId="0" fontId="60" fillId="0" borderId="0" applyNumberFormat="0" applyFill="0" applyBorder="0" applyAlignment="0" applyProtection="0"/>
    <xf numFmtId="0" fontId="0" fillId="36" borderId="21" applyNumberFormat="0" applyFont="0" applyAlignment="0" applyProtection="0"/>
    <xf numFmtId="0" fontId="40" fillId="36" borderId="21" applyNumberFormat="0" applyFont="0" applyAlignment="0" applyProtection="0"/>
    <xf numFmtId="9" fontId="0" fillId="0" borderId="0" applyFont="0" applyFill="0" applyBorder="0" applyAlignment="0" applyProtection="0"/>
    <xf numFmtId="0" fontId="61" fillId="0" borderId="22" applyNumberFormat="0" applyFill="0" applyAlignment="0" applyProtection="0"/>
    <xf numFmtId="0" fontId="62"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173" fontId="0" fillId="0" borderId="0" applyFont="0" applyFill="0" applyBorder="0" applyAlignment="0" applyProtection="0"/>
    <xf numFmtId="0" fontId="63" fillId="37" borderId="0" applyNumberFormat="0" applyBorder="0" applyAlignment="0" applyProtection="0"/>
  </cellStyleXfs>
  <cellXfs count="156">
    <xf numFmtId="0" fontId="0" fillId="0" borderId="0" xfId="0" applyAlignment="1">
      <alignment/>
    </xf>
    <xf numFmtId="0" fontId="2" fillId="0" borderId="23" xfId="0" applyFont="1" applyFill="1" applyBorder="1" applyAlignment="1">
      <alignment horizontal="center" vertical="center" wrapText="1"/>
    </xf>
    <xf numFmtId="0" fontId="2" fillId="0" borderId="0" xfId="0" applyFont="1" applyFill="1" applyBorder="1" applyAlignment="1">
      <alignment horizontal="center" vertical="top" wrapText="1"/>
    </xf>
    <xf numFmtId="0" fontId="2" fillId="0" borderId="0" xfId="0" applyFont="1" applyFill="1" applyBorder="1" applyAlignment="1">
      <alignment horizontal="center" vertical="center" wrapText="1"/>
    </xf>
    <xf numFmtId="0" fontId="1" fillId="0" borderId="0" xfId="0" applyFont="1" applyFill="1" applyBorder="1" applyAlignment="1">
      <alignment horizontal="center" vertical="center" wrapText="1"/>
    </xf>
    <xf numFmtId="49" fontId="1" fillId="0" borderId="24" xfId="0" applyNumberFormat="1" applyFont="1" applyFill="1" applyBorder="1" applyAlignment="1">
      <alignment horizontal="center" wrapText="1"/>
    </xf>
    <xf numFmtId="0" fontId="1" fillId="0" borderId="25" xfId="0" applyFont="1" applyFill="1" applyBorder="1" applyAlignment="1">
      <alignment horizontal="center"/>
    </xf>
    <xf numFmtId="0" fontId="3" fillId="0" borderId="25" xfId="0" applyFont="1" applyFill="1" applyBorder="1" applyAlignment="1">
      <alignment horizontal="center" wrapText="1"/>
    </xf>
    <xf numFmtId="0" fontId="1" fillId="0" borderId="25" xfId="0" applyFont="1" applyFill="1" applyBorder="1" applyAlignment="1">
      <alignment horizontal="center" wrapText="1"/>
    </xf>
    <xf numFmtId="0" fontId="7" fillId="0" borderId="0" xfId="0" applyFont="1" applyFill="1" applyAlignment="1">
      <alignment/>
    </xf>
    <xf numFmtId="49" fontId="1" fillId="0" borderId="24" xfId="0" applyNumberFormat="1" applyFont="1" applyFill="1" applyBorder="1" applyAlignment="1">
      <alignment horizontal="center"/>
    </xf>
    <xf numFmtId="0" fontId="1" fillId="0" borderId="25" xfId="0" applyFont="1" applyFill="1" applyBorder="1" applyAlignment="1">
      <alignment horizontal="center"/>
    </xf>
    <xf numFmtId="49" fontId="1" fillId="0" borderId="25" xfId="0" applyNumberFormat="1" applyFont="1" applyFill="1" applyBorder="1" applyAlignment="1">
      <alignment horizontal="center" wrapText="1"/>
    </xf>
    <xf numFmtId="49" fontId="1" fillId="0" borderId="25" xfId="102" applyNumberFormat="1" applyFont="1" applyFill="1" applyBorder="1" applyAlignment="1">
      <alignment horizontal="center"/>
      <protection/>
    </xf>
    <xf numFmtId="0" fontId="1" fillId="0" borderId="0" xfId="0" applyFont="1" applyFill="1" applyAlignment="1">
      <alignment/>
    </xf>
    <xf numFmtId="0" fontId="1" fillId="0" borderId="0" xfId="0" applyFont="1" applyFill="1" applyAlignment="1">
      <alignment horizontal="center"/>
    </xf>
    <xf numFmtId="0" fontId="1" fillId="0" borderId="0" xfId="0" applyFont="1" applyFill="1" applyAlignment="1">
      <alignment/>
    </xf>
    <xf numFmtId="0" fontId="3" fillId="0" borderId="25" xfId="0" applyFont="1" applyFill="1" applyBorder="1" applyAlignment="1">
      <alignment horizontal="center"/>
    </xf>
    <xf numFmtId="0" fontId="1" fillId="0" borderId="25" xfId="0" applyFont="1" applyFill="1" applyBorder="1" applyAlignment="1">
      <alignment horizontal="center" wrapText="1"/>
    </xf>
    <xf numFmtId="0" fontId="1" fillId="0" borderId="26" xfId="0" applyFont="1" applyFill="1" applyBorder="1" applyAlignment="1">
      <alignment vertical="top" wrapText="1"/>
    </xf>
    <xf numFmtId="0" fontId="2" fillId="0" borderId="27" xfId="0" applyFont="1" applyFill="1" applyBorder="1" applyAlignment="1">
      <alignment horizontal="center" vertical="center" wrapText="1"/>
    </xf>
    <xf numFmtId="0" fontId="2" fillId="0" borderId="28" xfId="0" applyFont="1" applyFill="1" applyBorder="1" applyAlignment="1">
      <alignment horizontal="center" vertical="top" wrapText="1"/>
    </xf>
    <xf numFmtId="0" fontId="1" fillId="0" borderId="26" xfId="0" applyFont="1" applyFill="1" applyBorder="1" applyAlignment="1">
      <alignment horizontal="left" vertical="top" wrapText="1"/>
    </xf>
    <xf numFmtId="0" fontId="1" fillId="0" borderId="29" xfId="0" applyFont="1" applyFill="1" applyBorder="1" applyAlignment="1">
      <alignment horizontal="center" wrapText="1"/>
    </xf>
    <xf numFmtId="0" fontId="1" fillId="0" borderId="25" xfId="102" applyFont="1" applyFill="1" applyBorder="1" applyAlignment="1">
      <alignment horizontal="center"/>
      <protection/>
    </xf>
    <xf numFmtId="0" fontId="1" fillId="0" borderId="26" xfId="102" applyFont="1" applyFill="1" applyBorder="1" applyAlignment="1">
      <alignment vertical="top" wrapText="1"/>
      <protection/>
    </xf>
    <xf numFmtId="0" fontId="1" fillId="0" borderId="26" xfId="0" applyFont="1" applyFill="1" applyBorder="1" applyAlignment="1">
      <alignment vertical="top" wrapText="1"/>
    </xf>
    <xf numFmtId="0" fontId="1" fillId="0" borderId="29" xfId="0" applyFont="1" applyFill="1" applyBorder="1" applyAlignment="1">
      <alignment horizontal="center"/>
    </xf>
    <xf numFmtId="49" fontId="1" fillId="0" borderId="25" xfId="0" applyNumberFormat="1" applyFont="1" applyFill="1" applyBorder="1" applyAlignment="1">
      <alignment horizontal="center" wrapText="1"/>
    </xf>
    <xf numFmtId="0" fontId="1" fillId="0" borderId="26" xfId="0" applyFont="1" applyFill="1" applyBorder="1" applyAlignment="1">
      <alignment horizontal="left" vertical="top" wrapText="1"/>
    </xf>
    <xf numFmtId="0" fontId="1" fillId="0" borderId="29" xfId="0" applyFont="1" applyFill="1" applyBorder="1" applyAlignment="1">
      <alignment horizontal="center" wrapText="1"/>
    </xf>
    <xf numFmtId="0" fontId="1" fillId="0" borderId="29" xfId="0" applyFont="1" applyFill="1" applyBorder="1" applyAlignment="1">
      <alignment horizontal="center"/>
    </xf>
    <xf numFmtId="49" fontId="1" fillId="0" borderId="25" xfId="0" applyNumberFormat="1" applyFont="1" applyFill="1" applyBorder="1" applyAlignment="1">
      <alignment horizontal="center"/>
    </xf>
    <xf numFmtId="0" fontId="1" fillId="0" borderId="26" xfId="0" applyNumberFormat="1" applyFont="1" applyFill="1" applyBorder="1" applyAlignment="1">
      <alignment horizontal="left" vertical="top" wrapText="1"/>
    </xf>
    <xf numFmtId="0" fontId="1" fillId="0" borderId="25" xfId="0" applyFont="1" applyFill="1" applyBorder="1" applyAlignment="1">
      <alignment horizontal="center" vertical="top" wrapText="1"/>
    </xf>
    <xf numFmtId="49" fontId="9" fillId="0" borderId="29" xfId="0" applyNumberFormat="1" applyFont="1" applyFill="1" applyBorder="1" applyAlignment="1">
      <alignment horizontal="center" shrinkToFit="1"/>
    </xf>
    <xf numFmtId="0" fontId="1" fillId="0" borderId="30" xfId="0" applyFont="1" applyFill="1" applyBorder="1" applyAlignment="1">
      <alignment horizontal="center" wrapText="1"/>
    </xf>
    <xf numFmtId="0" fontId="9" fillId="0" borderId="26" xfId="0" applyNumberFormat="1" applyFont="1" applyFill="1" applyBorder="1" applyAlignment="1">
      <alignment vertical="top" wrapText="1"/>
    </xf>
    <xf numFmtId="0" fontId="1" fillId="0" borderId="26" xfId="0" applyFont="1" applyFill="1" applyBorder="1" applyAlignment="1">
      <alignment vertical="top"/>
    </xf>
    <xf numFmtId="177" fontId="1" fillId="0" borderId="25" xfId="0" applyNumberFormat="1" applyFont="1" applyFill="1" applyBorder="1" applyAlignment="1">
      <alignment horizontal="right" wrapText="1"/>
    </xf>
    <xf numFmtId="177" fontId="1" fillId="0" borderId="25" xfId="0" applyNumberFormat="1" applyFont="1" applyFill="1" applyBorder="1" applyAlignment="1">
      <alignment/>
    </xf>
    <xf numFmtId="177" fontId="1" fillId="0" borderId="31" xfId="0" applyNumberFormat="1" applyFont="1" applyFill="1" applyBorder="1" applyAlignment="1">
      <alignment wrapText="1"/>
    </xf>
    <xf numFmtId="177" fontId="3" fillId="0" borderId="31" xfId="0" applyNumberFormat="1" applyFont="1" applyFill="1" applyBorder="1" applyAlignment="1">
      <alignment wrapText="1"/>
    </xf>
    <xf numFmtId="177" fontId="1" fillId="0" borderId="25" xfId="0" applyNumberFormat="1" applyFont="1" applyFill="1" applyBorder="1" applyAlignment="1">
      <alignment/>
    </xf>
    <xf numFmtId="177" fontId="1" fillId="0" borderId="31" xfId="0" applyNumberFormat="1" applyFont="1" applyFill="1" applyBorder="1" applyAlignment="1">
      <alignment horizontal="right" wrapText="1"/>
    </xf>
    <xf numFmtId="0" fontId="1" fillId="0" borderId="32" xfId="0" applyFont="1" applyFill="1" applyBorder="1" applyAlignment="1">
      <alignment horizontal="center" wrapText="1"/>
    </xf>
    <xf numFmtId="177" fontId="3" fillId="0" borderId="33" xfId="0" applyNumberFormat="1" applyFont="1" applyFill="1" applyBorder="1" applyAlignment="1">
      <alignment horizontal="right" wrapText="1"/>
    </xf>
    <xf numFmtId="177" fontId="1" fillId="0" borderId="31" xfId="0" applyNumberFormat="1" applyFont="1" applyFill="1" applyBorder="1" applyAlignment="1">
      <alignment horizontal="right" wrapText="1"/>
    </xf>
    <xf numFmtId="177" fontId="1" fillId="0" borderId="31" xfId="0" applyNumberFormat="1" applyFont="1" applyFill="1" applyBorder="1" applyAlignment="1">
      <alignment wrapText="1"/>
    </xf>
    <xf numFmtId="49" fontId="3" fillId="0" borderId="34" xfId="0" applyNumberFormat="1" applyFont="1" applyFill="1" applyBorder="1" applyAlignment="1">
      <alignment horizontal="center" wrapText="1"/>
    </xf>
    <xf numFmtId="49" fontId="3" fillId="0" borderId="35" xfId="0" applyNumberFormat="1" applyFont="1" applyFill="1" applyBorder="1" applyAlignment="1">
      <alignment horizontal="center" wrapText="1"/>
    </xf>
    <xf numFmtId="49" fontId="1" fillId="0" borderId="35" xfId="0" applyNumberFormat="1" applyFont="1" applyFill="1" applyBorder="1" applyAlignment="1">
      <alignment horizontal="center" wrapText="1"/>
    </xf>
    <xf numFmtId="49" fontId="1" fillId="0" borderId="35" xfId="0" applyNumberFormat="1" applyFont="1" applyFill="1" applyBorder="1" applyAlignment="1">
      <alignment horizontal="center" wrapText="1"/>
    </xf>
    <xf numFmtId="49" fontId="3" fillId="0" borderId="35" xfId="0" applyNumberFormat="1" applyFont="1" applyFill="1" applyBorder="1" applyAlignment="1">
      <alignment horizontal="center" wrapText="1"/>
    </xf>
    <xf numFmtId="49" fontId="1" fillId="0" borderId="35" xfId="0" applyNumberFormat="1" applyFont="1" applyFill="1" applyBorder="1" applyAlignment="1">
      <alignment horizontal="center"/>
    </xf>
    <xf numFmtId="0" fontId="1" fillId="0" borderId="35" xfId="0" applyFont="1" applyFill="1" applyBorder="1" applyAlignment="1">
      <alignment horizontal="center"/>
    </xf>
    <xf numFmtId="49" fontId="1" fillId="0" borderId="35" xfId="102" applyNumberFormat="1" applyFont="1" applyFill="1" applyBorder="1" applyAlignment="1">
      <alignment horizontal="center" wrapText="1"/>
      <protection/>
    </xf>
    <xf numFmtId="0" fontId="3" fillId="0" borderId="35" xfId="0" applyFont="1" applyFill="1" applyBorder="1" applyAlignment="1">
      <alignment horizontal="center"/>
    </xf>
    <xf numFmtId="0" fontId="6" fillId="0" borderId="26" xfId="0" applyFont="1" applyFill="1" applyBorder="1" applyAlignment="1">
      <alignment horizontal="left" vertical="top" wrapText="1"/>
    </xf>
    <xf numFmtId="0" fontId="6" fillId="0" borderId="26" xfId="0" applyFont="1" applyFill="1" applyBorder="1" applyAlignment="1">
      <alignment vertical="top" wrapText="1"/>
    </xf>
    <xf numFmtId="0" fontId="6" fillId="0" borderId="36" xfId="0" applyFont="1" applyFill="1" applyBorder="1" applyAlignment="1">
      <alignment horizontal="left" vertical="top" wrapText="1"/>
    </xf>
    <xf numFmtId="49" fontId="3" fillId="0" borderId="37" xfId="0" applyNumberFormat="1" applyFont="1" applyFill="1" applyBorder="1" applyAlignment="1">
      <alignment horizontal="center" wrapText="1"/>
    </xf>
    <xf numFmtId="0" fontId="2" fillId="0" borderId="38" xfId="0" applyFont="1" applyFill="1" applyBorder="1" applyAlignment="1">
      <alignment horizontal="center" vertical="center" wrapText="1"/>
    </xf>
    <xf numFmtId="177" fontId="1" fillId="0" borderId="25" xfId="0" applyNumberFormat="1" applyFont="1" applyFill="1" applyBorder="1" applyAlignment="1">
      <alignment horizontal="right" wrapText="1"/>
    </xf>
    <xf numFmtId="0" fontId="1" fillId="0" borderId="39" xfId="0" applyFont="1" applyFill="1" applyBorder="1" applyAlignment="1">
      <alignment vertical="top" wrapText="1"/>
    </xf>
    <xf numFmtId="0" fontId="1" fillId="0" borderId="25" xfId="0" applyFont="1" applyFill="1" applyBorder="1" applyAlignment="1">
      <alignment horizontal="center" vertical="top"/>
    </xf>
    <xf numFmtId="0" fontId="0" fillId="0" borderId="0" xfId="0" applyFont="1" applyFill="1" applyAlignment="1">
      <alignment/>
    </xf>
    <xf numFmtId="0" fontId="2" fillId="0" borderId="40" xfId="0" applyFont="1" applyFill="1" applyBorder="1" applyAlignment="1">
      <alignment horizontal="center" vertical="top" wrapText="1"/>
    </xf>
    <xf numFmtId="177" fontId="1" fillId="0" borderId="31" xfId="0" applyNumberFormat="1" applyFont="1" applyFill="1" applyBorder="1" applyAlignment="1">
      <alignment/>
    </xf>
    <xf numFmtId="177" fontId="3" fillId="0" borderId="31" xfId="0" applyNumberFormat="1" applyFont="1" applyFill="1" applyBorder="1" applyAlignment="1">
      <alignment/>
    </xf>
    <xf numFmtId="177" fontId="1" fillId="0" borderId="31" xfId="0" applyNumberFormat="1" applyFont="1" applyFill="1" applyBorder="1" applyAlignment="1">
      <alignment/>
    </xf>
    <xf numFmtId="177" fontId="3" fillId="0" borderId="31" xfId="0" applyNumberFormat="1" applyFont="1" applyFill="1" applyBorder="1" applyAlignment="1">
      <alignment/>
    </xf>
    <xf numFmtId="0" fontId="2" fillId="0" borderId="41" xfId="0" applyFont="1" applyFill="1" applyBorder="1" applyAlignment="1">
      <alignment horizontal="center" wrapText="1"/>
    </xf>
    <xf numFmtId="177" fontId="0" fillId="0" borderId="0" xfId="0" applyNumberFormat="1" applyFont="1" applyFill="1" applyAlignment="1">
      <alignment/>
    </xf>
    <xf numFmtId="0" fontId="0" fillId="0" borderId="0" xfId="0" applyFont="1" applyFill="1" applyAlignment="1">
      <alignment horizontal="center"/>
    </xf>
    <xf numFmtId="49" fontId="1" fillId="0" borderId="24" xfId="0" applyNumberFormat="1" applyFont="1" applyFill="1" applyBorder="1" applyAlignment="1">
      <alignment horizontal="center" wrapText="1"/>
    </xf>
    <xf numFmtId="0" fontId="9" fillId="0" borderId="26" xfId="0" applyFont="1" applyFill="1" applyBorder="1" applyAlignment="1">
      <alignment horizontal="left" vertical="top" wrapText="1" shrinkToFit="1"/>
    </xf>
    <xf numFmtId="177" fontId="3" fillId="38" borderId="31" xfId="0" applyNumberFormat="1" applyFont="1" applyFill="1" applyBorder="1" applyAlignment="1">
      <alignment/>
    </xf>
    <xf numFmtId="177" fontId="1" fillId="38" borderId="31" xfId="0" applyNumberFormat="1" applyFont="1" applyFill="1" applyBorder="1" applyAlignment="1">
      <alignment/>
    </xf>
    <xf numFmtId="49" fontId="9" fillId="0" borderId="42" xfId="0" applyNumberFormat="1" applyFont="1" applyFill="1" applyBorder="1" applyAlignment="1">
      <alignment horizontal="center" shrinkToFit="1"/>
    </xf>
    <xf numFmtId="177" fontId="3" fillId="38" borderId="31" xfId="0" applyNumberFormat="1" applyFont="1" applyFill="1" applyBorder="1" applyAlignment="1">
      <alignment wrapText="1"/>
    </xf>
    <xf numFmtId="49" fontId="3" fillId="0" borderId="25" xfId="0" applyNumberFormat="1" applyFont="1" applyFill="1" applyBorder="1" applyAlignment="1">
      <alignment horizontal="center" wrapText="1"/>
    </xf>
    <xf numFmtId="0" fontId="1" fillId="0" borderId="43" xfId="0" applyFont="1" applyFill="1" applyBorder="1" applyAlignment="1">
      <alignment vertical="top" wrapText="1"/>
    </xf>
    <xf numFmtId="0" fontId="1" fillId="0" borderId="44" xfId="0" applyFont="1" applyFill="1" applyBorder="1" applyAlignment="1">
      <alignment horizontal="left" vertical="top" wrapText="1"/>
    </xf>
    <xf numFmtId="0" fontId="1" fillId="0" borderId="45" xfId="0" applyFont="1" applyFill="1" applyBorder="1" applyAlignment="1">
      <alignment horizontal="left" vertical="top" wrapText="1"/>
    </xf>
    <xf numFmtId="0" fontId="3" fillId="38" borderId="25" xfId="0" applyFont="1" applyFill="1" applyBorder="1" applyAlignment="1">
      <alignment horizontal="center" wrapText="1"/>
    </xf>
    <xf numFmtId="0" fontId="3" fillId="38" borderId="25" xfId="0" applyFont="1" applyFill="1" applyBorder="1" applyAlignment="1">
      <alignment horizontal="center"/>
    </xf>
    <xf numFmtId="49" fontId="11" fillId="0" borderId="25" xfId="0" applyNumberFormat="1" applyFont="1" applyFill="1" applyBorder="1" applyAlignment="1">
      <alignment horizontal="center" shrinkToFit="1"/>
    </xf>
    <xf numFmtId="0" fontId="10" fillId="0" borderId="0" xfId="0" applyFont="1" applyFill="1" applyAlignment="1">
      <alignment/>
    </xf>
    <xf numFmtId="0" fontId="12" fillId="0" borderId="26" xfId="0" applyNumberFormat="1" applyFont="1" applyFill="1" applyBorder="1" applyAlignment="1">
      <alignment vertical="top" wrapText="1"/>
    </xf>
    <xf numFmtId="0" fontId="1" fillId="0" borderId="39" xfId="0" applyFont="1" applyFill="1" applyBorder="1" applyAlignment="1">
      <alignment vertical="top" wrapText="1"/>
    </xf>
    <xf numFmtId="0" fontId="1" fillId="38" borderId="26" xfId="0" applyFont="1" applyFill="1" applyBorder="1" applyAlignment="1">
      <alignment horizontal="left" vertical="top" wrapText="1"/>
    </xf>
    <xf numFmtId="49" fontId="1" fillId="38" borderId="35" xfId="0" applyNumberFormat="1" applyFont="1" applyFill="1" applyBorder="1" applyAlignment="1">
      <alignment horizontal="center" wrapText="1"/>
    </xf>
    <xf numFmtId="0" fontId="1" fillId="38" borderId="25" xfId="102" applyFont="1" applyFill="1" applyBorder="1" applyAlignment="1">
      <alignment horizontal="center"/>
      <protection/>
    </xf>
    <xf numFmtId="177" fontId="1" fillId="38" borderId="25" xfId="0" applyNumberFormat="1" applyFont="1" applyFill="1" applyBorder="1" applyAlignment="1">
      <alignment horizontal="right" wrapText="1"/>
    </xf>
    <xf numFmtId="0" fontId="1" fillId="38" borderId="26" xfId="0" applyNumberFormat="1" applyFont="1" applyFill="1" applyBorder="1" applyAlignment="1">
      <alignment horizontal="left" vertical="top" wrapText="1"/>
    </xf>
    <xf numFmtId="49" fontId="1" fillId="38" borderId="25" xfId="0" applyNumberFormat="1" applyFont="1" applyFill="1" applyBorder="1" applyAlignment="1">
      <alignment horizontal="center"/>
    </xf>
    <xf numFmtId="0" fontId="1" fillId="38" borderId="26" xfId="0" applyFont="1" applyFill="1" applyBorder="1" applyAlignment="1">
      <alignment horizontal="left" vertical="top" wrapText="1"/>
    </xf>
    <xf numFmtId="0" fontId="1" fillId="38" borderId="25" xfId="0" applyFont="1" applyFill="1" applyBorder="1" applyAlignment="1">
      <alignment horizontal="center" wrapText="1"/>
    </xf>
    <xf numFmtId="49" fontId="1" fillId="38" borderId="35" xfId="0" applyNumberFormat="1" applyFont="1" applyFill="1" applyBorder="1" applyAlignment="1">
      <alignment horizontal="center" wrapText="1"/>
    </xf>
    <xf numFmtId="177" fontId="1" fillId="38" borderId="25" xfId="0" applyNumberFormat="1" applyFont="1" applyFill="1" applyBorder="1" applyAlignment="1">
      <alignment wrapText="1"/>
    </xf>
    <xf numFmtId="0" fontId="1" fillId="38" borderId="26" xfId="102" applyFont="1" applyFill="1" applyBorder="1" applyAlignment="1">
      <alignment vertical="top" wrapText="1"/>
      <protection/>
    </xf>
    <xf numFmtId="49" fontId="1" fillId="38" borderId="25" xfId="102" applyNumberFormat="1" applyFont="1" applyFill="1" applyBorder="1" applyAlignment="1">
      <alignment horizontal="center"/>
      <protection/>
    </xf>
    <xf numFmtId="177" fontId="1" fillId="38" borderId="31" xfId="0" applyNumberFormat="1" applyFont="1" applyFill="1" applyBorder="1" applyAlignment="1">
      <alignment wrapText="1"/>
    </xf>
    <xf numFmtId="0" fontId="1" fillId="38" borderId="25" xfId="0" applyFont="1" applyFill="1" applyBorder="1" applyAlignment="1">
      <alignment horizontal="center"/>
    </xf>
    <xf numFmtId="177" fontId="1" fillId="38" borderId="31" xfId="0" applyNumberFormat="1" applyFont="1" applyFill="1" applyBorder="1" applyAlignment="1">
      <alignment wrapText="1"/>
    </xf>
    <xf numFmtId="49" fontId="1" fillId="38" borderId="35" xfId="102" applyNumberFormat="1" applyFont="1" applyFill="1" applyBorder="1" applyAlignment="1">
      <alignment horizontal="center" wrapText="1"/>
      <protection/>
    </xf>
    <xf numFmtId="0" fontId="6" fillId="38" borderId="39" xfId="0" applyFont="1" applyFill="1" applyBorder="1" applyAlignment="1">
      <alignment vertical="top" wrapText="1"/>
    </xf>
    <xf numFmtId="49" fontId="3" fillId="38" borderId="24" xfId="0" applyNumberFormat="1" applyFont="1" applyFill="1" applyBorder="1" applyAlignment="1">
      <alignment horizontal="center" wrapText="1"/>
    </xf>
    <xf numFmtId="0" fontId="6" fillId="38" borderId="26" xfId="0" applyFont="1" applyFill="1" applyBorder="1" applyAlignment="1">
      <alignment horizontal="left" vertical="top" wrapText="1"/>
    </xf>
    <xf numFmtId="49" fontId="3" fillId="38" borderId="35" xfId="0" applyNumberFormat="1" applyFont="1" applyFill="1" applyBorder="1" applyAlignment="1">
      <alignment horizontal="center" wrapText="1"/>
    </xf>
    <xf numFmtId="0" fontId="1" fillId="38" borderId="25" xfId="0" applyFont="1" applyFill="1" applyBorder="1" applyAlignment="1">
      <alignment horizontal="center" wrapText="1"/>
    </xf>
    <xf numFmtId="0" fontId="6" fillId="38" borderId="26" xfId="0" applyFont="1" applyFill="1" applyBorder="1" applyAlignment="1">
      <alignment vertical="top" wrapText="1"/>
    </xf>
    <xf numFmtId="177" fontId="3" fillId="38" borderId="31" xfId="0" applyNumberFormat="1" applyFont="1" applyFill="1" applyBorder="1" applyAlignment="1">
      <alignment/>
    </xf>
    <xf numFmtId="177" fontId="1" fillId="38" borderId="25" xfId="0" applyNumberFormat="1" applyFont="1" applyFill="1" applyBorder="1" applyAlignment="1">
      <alignment horizontal="right" wrapText="1"/>
    </xf>
    <xf numFmtId="49" fontId="3" fillId="38" borderId="35" xfId="0" applyNumberFormat="1" applyFont="1" applyFill="1" applyBorder="1" applyAlignment="1">
      <alignment horizontal="center"/>
    </xf>
    <xf numFmtId="0" fontId="1" fillId="38" borderId="26" xfId="0" applyFont="1" applyFill="1" applyBorder="1" applyAlignment="1">
      <alignment vertical="top" wrapText="1"/>
    </xf>
    <xf numFmtId="177" fontId="3" fillId="0" borderId="25" xfId="0" applyNumberFormat="1" applyFont="1" applyFill="1" applyBorder="1" applyAlignment="1">
      <alignment horizontal="right" wrapText="1"/>
    </xf>
    <xf numFmtId="177" fontId="3" fillId="0" borderId="46" xfId="0" applyNumberFormat="1" applyFont="1" applyFill="1" applyBorder="1" applyAlignment="1">
      <alignment horizontal="right" wrapText="1"/>
    </xf>
    <xf numFmtId="0" fontId="64" fillId="0" borderId="47" xfId="63" applyNumberFormat="1" applyFont="1" applyFill="1" applyBorder="1" applyAlignment="1" applyProtection="1">
      <alignment vertical="top" wrapText="1"/>
      <protection/>
    </xf>
    <xf numFmtId="49" fontId="1" fillId="0" borderId="29" xfId="0" applyNumberFormat="1" applyFont="1" applyFill="1" applyBorder="1" applyAlignment="1">
      <alignment horizontal="center"/>
    </xf>
    <xf numFmtId="0" fontId="64" fillId="0" borderId="48" xfId="63" applyNumberFormat="1" applyFont="1" applyFill="1" applyBorder="1" applyAlignment="1" applyProtection="1">
      <alignment vertical="top" wrapText="1"/>
      <protection/>
    </xf>
    <xf numFmtId="0" fontId="9" fillId="0" borderId="43" xfId="0" applyNumberFormat="1" applyFont="1" applyFill="1" applyBorder="1" applyAlignment="1">
      <alignment vertical="top" wrapText="1"/>
    </xf>
    <xf numFmtId="177" fontId="1" fillId="0" borderId="25" xfId="0" applyNumberFormat="1" applyFont="1" applyFill="1" applyBorder="1" applyAlignment="1">
      <alignment horizontal="right"/>
    </xf>
    <xf numFmtId="0" fontId="3" fillId="0" borderId="49" xfId="0" applyFont="1" applyFill="1" applyBorder="1" applyAlignment="1">
      <alignment horizontal="center" vertical="top" wrapText="1"/>
    </xf>
    <xf numFmtId="177" fontId="3" fillId="0" borderId="50" xfId="0" applyNumberFormat="1" applyFont="1" applyFill="1" applyBorder="1" applyAlignment="1">
      <alignment/>
    </xf>
    <xf numFmtId="49" fontId="3" fillId="0" borderId="51" xfId="0" applyNumberFormat="1" applyFont="1" applyFill="1" applyBorder="1" applyAlignment="1">
      <alignment horizontal="center" wrapText="1"/>
    </xf>
    <xf numFmtId="0" fontId="1" fillId="0" borderId="24" xfId="0" applyFont="1" applyFill="1" applyBorder="1" applyAlignment="1">
      <alignment horizontal="center"/>
    </xf>
    <xf numFmtId="0" fontId="6" fillId="0" borderId="52" xfId="0" applyFont="1" applyFill="1" applyBorder="1" applyAlignment="1">
      <alignment vertical="top" wrapText="1"/>
    </xf>
    <xf numFmtId="49" fontId="1" fillId="0" borderId="53" xfId="0" applyNumberFormat="1" applyFont="1" applyFill="1" applyBorder="1" applyAlignment="1">
      <alignment horizontal="center" wrapText="1"/>
    </xf>
    <xf numFmtId="177" fontId="3" fillId="0" borderId="54" xfId="0" applyNumberFormat="1" applyFont="1" applyFill="1" applyBorder="1" applyAlignment="1">
      <alignment horizontal="right"/>
    </xf>
    <xf numFmtId="0" fontId="1" fillId="0" borderId="55" xfId="0" applyFont="1" applyFill="1" applyBorder="1" applyAlignment="1">
      <alignment vertical="top" wrapText="1"/>
    </xf>
    <xf numFmtId="0" fontId="1" fillId="0" borderId="39" xfId="0" applyFont="1" applyFill="1" applyBorder="1" applyAlignment="1">
      <alignment horizontal="left" vertical="top" wrapText="1"/>
    </xf>
    <xf numFmtId="0" fontId="1" fillId="38" borderId="39" xfId="0" applyNumberFormat="1" applyFont="1" applyFill="1" applyBorder="1" applyAlignment="1">
      <alignment horizontal="left" vertical="top" wrapText="1"/>
    </xf>
    <xf numFmtId="49" fontId="1" fillId="38" borderId="24" xfId="0" applyNumberFormat="1" applyFont="1" applyFill="1" applyBorder="1" applyAlignment="1">
      <alignment horizontal="center" wrapText="1"/>
    </xf>
    <xf numFmtId="0" fontId="6" fillId="0" borderId="44" xfId="0" applyFont="1" applyFill="1" applyBorder="1" applyAlignment="1">
      <alignment vertical="top" wrapText="1"/>
    </xf>
    <xf numFmtId="0" fontId="1" fillId="0" borderId="39" xfId="0" applyNumberFormat="1" applyFont="1" applyFill="1" applyBorder="1" applyAlignment="1">
      <alignment horizontal="left" vertical="top" wrapText="1"/>
    </xf>
    <xf numFmtId="0" fontId="64" fillId="0" borderId="45" xfId="63" applyNumberFormat="1" applyFont="1" applyFill="1" applyBorder="1" applyAlignment="1" applyProtection="1">
      <alignment vertical="top" wrapText="1"/>
      <protection/>
    </xf>
    <xf numFmtId="0" fontId="64" fillId="0" borderId="26" xfId="63" applyNumberFormat="1" applyFont="1" applyFill="1" applyBorder="1" applyAlignment="1" applyProtection="1">
      <alignment vertical="top" wrapText="1"/>
      <protection/>
    </xf>
    <xf numFmtId="0" fontId="1" fillId="0" borderId="31" xfId="99" applyFont="1" applyFill="1" applyBorder="1" applyAlignment="1">
      <alignment vertical="top" wrapText="1"/>
      <protection/>
    </xf>
    <xf numFmtId="0" fontId="2" fillId="0" borderId="56" xfId="0" applyFont="1" applyFill="1" applyBorder="1" applyAlignment="1">
      <alignment horizontal="center" vertical="top" wrapText="1"/>
    </xf>
    <xf numFmtId="0" fontId="0" fillId="38" borderId="0" xfId="0" applyFont="1" applyFill="1" applyAlignment="1">
      <alignment/>
    </xf>
    <xf numFmtId="49" fontId="1" fillId="0" borderId="24" xfId="102" applyNumberFormat="1" applyFont="1" applyFill="1" applyBorder="1" applyAlignment="1">
      <alignment horizontal="center" wrapText="1"/>
      <protection/>
    </xf>
    <xf numFmtId="0" fontId="1" fillId="0" borderId="0" xfId="0" applyFont="1" applyFill="1" applyAlignment="1">
      <alignment vertical="top"/>
    </xf>
    <xf numFmtId="0" fontId="1" fillId="38" borderId="39" xfId="0" applyFont="1" applyFill="1" applyBorder="1" applyAlignment="1">
      <alignment horizontal="left" vertical="top" wrapText="1"/>
    </xf>
    <xf numFmtId="0" fontId="1" fillId="0" borderId="39" xfId="0" applyFont="1" applyBorder="1" applyAlignment="1">
      <alignment horizontal="left" vertical="top" wrapText="1"/>
    </xf>
    <xf numFmtId="0" fontId="0" fillId="0" borderId="0" xfId="0" applyFont="1" applyFill="1" applyAlignment="1">
      <alignment vertical="top"/>
    </xf>
    <xf numFmtId="0" fontId="3" fillId="0" borderId="25" xfId="0" applyFont="1" applyFill="1" applyBorder="1" applyAlignment="1">
      <alignment horizontal="center" vertical="top" wrapText="1"/>
    </xf>
    <xf numFmtId="0" fontId="0" fillId="0" borderId="0" xfId="0" applyFont="1" applyFill="1" applyAlignment="1">
      <alignment horizontal="center"/>
    </xf>
    <xf numFmtId="0" fontId="2" fillId="0" borderId="56" xfId="0" applyFont="1" applyFill="1" applyBorder="1" applyAlignment="1">
      <alignment horizontal="center" vertical="top" wrapText="1"/>
    </xf>
    <xf numFmtId="0" fontId="2" fillId="0" borderId="57" xfId="0" applyFont="1" applyFill="1" applyBorder="1" applyAlignment="1">
      <alignment horizontal="center" vertical="top" wrapText="1"/>
    </xf>
    <xf numFmtId="0" fontId="2" fillId="0" borderId="23" xfId="0" applyFont="1" applyFill="1" applyBorder="1" applyAlignment="1">
      <alignment horizontal="center" vertical="top" wrapText="1"/>
    </xf>
    <xf numFmtId="0" fontId="1" fillId="0" borderId="0" xfId="0" applyFont="1" applyFill="1" applyAlignment="1">
      <alignment horizontal="left" vertical="top" wrapText="1"/>
    </xf>
    <xf numFmtId="0" fontId="1" fillId="0" borderId="0" xfId="0" applyFont="1" applyFill="1" applyAlignment="1">
      <alignment horizontal="left" vertical="top"/>
    </xf>
    <xf numFmtId="0" fontId="3" fillId="0" borderId="0" xfId="0" applyFont="1" applyFill="1" applyAlignment="1">
      <alignment horizontal="center" vertical="top"/>
    </xf>
    <xf numFmtId="0" fontId="1" fillId="0" borderId="0" xfId="0" applyFont="1" applyFill="1" applyAlignment="1">
      <alignment/>
    </xf>
  </cellXfs>
  <cellStyles count="101">
    <cellStyle name="Normal" xfId="0"/>
    <cellStyle name="20% - Акцент1" xfId="15"/>
    <cellStyle name="20% - Акцент1 2" xfId="16"/>
    <cellStyle name="20% - Акцент2" xfId="17"/>
    <cellStyle name="20% - Акцент2 2" xfId="18"/>
    <cellStyle name="20% - Акцент3" xfId="19"/>
    <cellStyle name="20% - Акцент3 2" xfId="20"/>
    <cellStyle name="20% - Акцент4" xfId="21"/>
    <cellStyle name="20% - Акцент4 2" xfId="22"/>
    <cellStyle name="20% - Акцент5" xfId="23"/>
    <cellStyle name="20% - Акцент6" xfId="24"/>
    <cellStyle name="40% - Акцент1" xfId="25"/>
    <cellStyle name="40% - Акцент2" xfId="26"/>
    <cellStyle name="40% - Акцент3" xfId="27"/>
    <cellStyle name="40% - Акцент3 2" xfId="28"/>
    <cellStyle name="40% - Акцент4" xfId="29"/>
    <cellStyle name="40% - Акцент5" xfId="30"/>
    <cellStyle name="40% - Акцент6" xfId="31"/>
    <cellStyle name="60% - Акцент1" xfId="32"/>
    <cellStyle name="60% - Акцент2" xfId="33"/>
    <cellStyle name="60% - Акцент3" xfId="34"/>
    <cellStyle name="60% - Акцент3 2" xfId="35"/>
    <cellStyle name="60% - Акцент4" xfId="36"/>
    <cellStyle name="60% - Акцент4 2" xfId="37"/>
    <cellStyle name="60% - Акцент5" xfId="38"/>
    <cellStyle name="60% - Акцент6" xfId="39"/>
    <cellStyle name="60% - Акцент6 2" xfId="40"/>
    <cellStyle name="br" xfId="41"/>
    <cellStyle name="col" xfId="42"/>
    <cellStyle name="style0" xfId="43"/>
    <cellStyle name="style0 2" xfId="44"/>
    <cellStyle name="td" xfId="45"/>
    <cellStyle name="td 2" xfId="46"/>
    <cellStyle name="tr" xfId="47"/>
    <cellStyle name="xl21" xfId="48"/>
    <cellStyle name="xl21 2" xfId="49"/>
    <cellStyle name="xl22" xfId="50"/>
    <cellStyle name="xl23" xfId="51"/>
    <cellStyle name="xl24" xfId="52"/>
    <cellStyle name="xl25" xfId="53"/>
    <cellStyle name="xl26" xfId="54"/>
    <cellStyle name="xl27" xfId="55"/>
    <cellStyle name="xl28" xfId="56"/>
    <cellStyle name="xl29" xfId="57"/>
    <cellStyle name="xl29 2" xfId="58"/>
    <cellStyle name="xl30" xfId="59"/>
    <cellStyle name="xl31" xfId="60"/>
    <cellStyle name="xl32" xfId="61"/>
    <cellStyle name="xl33" xfId="62"/>
    <cellStyle name="xl34" xfId="63"/>
    <cellStyle name="xl34 2" xfId="64"/>
    <cellStyle name="xl35" xfId="65"/>
    <cellStyle name="xl36" xfId="66"/>
    <cellStyle name="xl37" xfId="67"/>
    <cellStyle name="xl38" xfId="68"/>
    <cellStyle name="xl39" xfId="69"/>
    <cellStyle name="xl40" xfId="70"/>
    <cellStyle name="xl41" xfId="71"/>
    <cellStyle name="xl42" xfId="72"/>
    <cellStyle name="xl43" xfId="73"/>
    <cellStyle name="xl44" xfId="74"/>
    <cellStyle name="xl45" xfId="75"/>
    <cellStyle name="xl46" xfId="76"/>
    <cellStyle name="xl47" xfId="77"/>
    <cellStyle name="Акцент1" xfId="78"/>
    <cellStyle name="Акцент2" xfId="79"/>
    <cellStyle name="Акцент3" xfId="80"/>
    <cellStyle name="Акцент4" xfId="81"/>
    <cellStyle name="Акцент5" xfId="82"/>
    <cellStyle name="Акцент6" xfId="83"/>
    <cellStyle name="Ввод " xfId="84"/>
    <cellStyle name="Вывод" xfId="85"/>
    <cellStyle name="Вычисление" xfId="86"/>
    <cellStyle name="Hyperlink" xfId="87"/>
    <cellStyle name="Currency" xfId="88"/>
    <cellStyle name="Currency [0]" xfId="89"/>
    <cellStyle name="Заголовок 1" xfId="90"/>
    <cellStyle name="Заголовок 2" xfId="91"/>
    <cellStyle name="Заголовок 3" xfId="92"/>
    <cellStyle name="Заголовок 4" xfId="93"/>
    <cellStyle name="Итог" xfId="94"/>
    <cellStyle name="Контрольная ячейка" xfId="95"/>
    <cellStyle name="Название" xfId="96"/>
    <cellStyle name="Нейтральный" xfId="97"/>
    <cellStyle name="Обычный 2" xfId="98"/>
    <cellStyle name="Обычный 2 2" xfId="99"/>
    <cellStyle name="Обычный 3" xfId="100"/>
    <cellStyle name="Обычный 3 2" xfId="101"/>
    <cellStyle name="Обычный_Лист1" xfId="102"/>
    <cellStyle name="Followed Hyperlink" xfId="103"/>
    <cellStyle name="Плохой" xfId="104"/>
    <cellStyle name="Пояснение" xfId="105"/>
    <cellStyle name="Примечание" xfId="106"/>
    <cellStyle name="Примечание 2" xfId="107"/>
    <cellStyle name="Percent" xfId="108"/>
    <cellStyle name="Связанная ячейка" xfId="109"/>
    <cellStyle name="Текст предупреждения" xfId="110"/>
    <cellStyle name="Comma" xfId="111"/>
    <cellStyle name="Comma [0]" xfId="112"/>
    <cellStyle name="Финансовый 2" xfId="113"/>
    <cellStyle name="Хороший" xfId="11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F1288"/>
  <sheetViews>
    <sheetView tabSelected="1" zoomScale="90" zoomScaleNormal="90" zoomScalePageLayoutView="25" workbookViewId="0" topLeftCell="A1">
      <selection activeCell="A9" sqref="A9:A10"/>
    </sheetView>
  </sheetViews>
  <sheetFormatPr defaultColWidth="9.00390625" defaultRowHeight="12.75"/>
  <cols>
    <col min="1" max="1" width="60.75390625" style="146" customWidth="1"/>
    <col min="2" max="2" width="7.75390625" style="74" customWidth="1"/>
    <col min="3" max="3" width="25.125" style="66" customWidth="1"/>
    <col min="4" max="4" width="13.75390625" style="66" customWidth="1"/>
    <col min="5" max="5" width="2.625" style="66" customWidth="1"/>
    <col min="6" max="6" width="9.125" style="66" customWidth="1"/>
    <col min="7" max="7" width="13.25390625" style="66" customWidth="1"/>
    <col min="8" max="8" width="16.25390625" style="66" customWidth="1"/>
    <col min="9" max="9" width="10.75390625" style="66" bestFit="1" customWidth="1"/>
    <col min="10" max="16384" width="9.125" style="66" customWidth="1"/>
  </cols>
  <sheetData>
    <row r="1" spans="1:4" ht="16.5" customHeight="1">
      <c r="A1" s="143"/>
      <c r="B1" s="15"/>
      <c r="C1" s="152" t="s">
        <v>785</v>
      </c>
      <c r="D1" s="153"/>
    </row>
    <row r="2" spans="1:4" ht="16.5" customHeight="1">
      <c r="A2" s="143"/>
      <c r="B2" s="15"/>
      <c r="C2" s="153"/>
      <c r="D2" s="153"/>
    </row>
    <row r="3" spans="1:4" ht="16.5" customHeight="1">
      <c r="A3" s="143"/>
      <c r="B3" s="15"/>
      <c r="C3" s="153"/>
      <c r="D3" s="153"/>
    </row>
    <row r="4" spans="1:4" ht="16.5" customHeight="1">
      <c r="A4" s="143"/>
      <c r="B4" s="15"/>
      <c r="C4" s="153"/>
      <c r="D4" s="153"/>
    </row>
    <row r="5" spans="1:4" ht="16.5" customHeight="1">
      <c r="A5" s="143"/>
      <c r="B5" s="15"/>
      <c r="C5" s="153"/>
      <c r="D5" s="153"/>
    </row>
    <row r="6" spans="1:4" ht="16.5" customHeight="1">
      <c r="A6" s="154" t="s">
        <v>863</v>
      </c>
      <c r="B6" s="154"/>
      <c r="C6" s="154"/>
      <c r="D6" s="155"/>
    </row>
    <row r="7" spans="1:4" ht="16.5" customHeight="1">
      <c r="A7" s="154" t="s">
        <v>97</v>
      </c>
      <c r="B7" s="154"/>
      <c r="C7" s="154"/>
      <c r="D7" s="155"/>
    </row>
    <row r="8" spans="1:4" ht="16.5" customHeight="1">
      <c r="A8" s="143"/>
      <c r="B8" s="15"/>
      <c r="C8" s="16"/>
      <c r="D8" s="16"/>
    </row>
    <row r="9" spans="1:5" ht="16.5" customHeight="1">
      <c r="A9" s="149" t="s">
        <v>8</v>
      </c>
      <c r="B9" s="150" t="s">
        <v>111</v>
      </c>
      <c r="C9" s="151"/>
      <c r="D9" s="151" t="s">
        <v>360</v>
      </c>
      <c r="E9" s="2"/>
    </row>
    <row r="10" spans="1:5" ht="66" customHeight="1">
      <c r="A10" s="149"/>
      <c r="B10" s="21" t="s">
        <v>217</v>
      </c>
      <c r="C10" s="67" t="s">
        <v>361</v>
      </c>
      <c r="D10" s="151"/>
      <c r="E10" s="2"/>
    </row>
    <row r="11" spans="1:5" ht="12" customHeight="1">
      <c r="A11" s="140">
        <v>1</v>
      </c>
      <c r="B11" s="72">
        <v>2</v>
      </c>
      <c r="C11" s="20">
        <v>3</v>
      </c>
      <c r="D11" s="1">
        <v>4</v>
      </c>
      <c r="E11" s="3"/>
    </row>
    <row r="12" spans="1:5" ht="40.5" customHeight="1">
      <c r="A12" s="60" t="s">
        <v>188</v>
      </c>
      <c r="B12" s="61" t="s">
        <v>115</v>
      </c>
      <c r="C12" s="62"/>
      <c r="D12" s="118">
        <f>D13</f>
        <v>6.2</v>
      </c>
      <c r="E12" s="3"/>
    </row>
    <row r="13" spans="1:5" ht="16.5" customHeight="1">
      <c r="A13" s="33" t="s">
        <v>526</v>
      </c>
      <c r="B13" s="52" t="s">
        <v>115</v>
      </c>
      <c r="C13" s="18" t="s">
        <v>527</v>
      </c>
      <c r="D13" s="63">
        <f>D14</f>
        <v>6.2</v>
      </c>
      <c r="E13" s="3"/>
    </row>
    <row r="14" spans="1:5" ht="78.75">
      <c r="A14" s="26" t="s">
        <v>528</v>
      </c>
      <c r="B14" s="52" t="s">
        <v>115</v>
      </c>
      <c r="C14" s="18" t="s">
        <v>529</v>
      </c>
      <c r="D14" s="63">
        <f>D15</f>
        <v>6.2</v>
      </c>
      <c r="E14" s="3"/>
    </row>
    <row r="15" spans="1:5" ht="64.5" customHeight="1">
      <c r="A15" s="29" t="s">
        <v>530</v>
      </c>
      <c r="B15" s="51" t="s">
        <v>115</v>
      </c>
      <c r="C15" s="8" t="s">
        <v>531</v>
      </c>
      <c r="D15" s="39">
        <f>D16</f>
        <v>6.2</v>
      </c>
      <c r="E15" s="3"/>
    </row>
    <row r="16" spans="1:5" ht="141" customHeight="1">
      <c r="A16" s="29" t="s">
        <v>533</v>
      </c>
      <c r="B16" s="51" t="s">
        <v>115</v>
      </c>
      <c r="C16" s="8" t="s">
        <v>532</v>
      </c>
      <c r="D16" s="39">
        <v>6.2</v>
      </c>
      <c r="E16" s="3"/>
    </row>
    <row r="17" spans="1:5" ht="27.75" customHeight="1">
      <c r="A17" s="58" t="s">
        <v>536</v>
      </c>
      <c r="B17" s="49" t="s">
        <v>9</v>
      </c>
      <c r="C17" s="45"/>
      <c r="D17" s="46">
        <f>D18+D34+D37+D41</f>
        <v>22972.399999999998</v>
      </c>
      <c r="E17" s="3"/>
    </row>
    <row r="18" spans="1:5" ht="15.75" customHeight="1">
      <c r="A18" s="19" t="s">
        <v>83</v>
      </c>
      <c r="B18" s="51" t="s">
        <v>9</v>
      </c>
      <c r="C18" s="8" t="s">
        <v>88</v>
      </c>
      <c r="D18" s="47">
        <f>SUM(D19,D22,D25,D32)</f>
        <v>22617.1</v>
      </c>
      <c r="E18" s="3"/>
    </row>
    <row r="19" spans="1:5" ht="31.5" customHeight="1">
      <c r="A19" s="33" t="s">
        <v>127</v>
      </c>
      <c r="B19" s="51" t="s">
        <v>9</v>
      </c>
      <c r="C19" s="32" t="s">
        <v>130</v>
      </c>
      <c r="D19" s="40">
        <f>SUM(D21+D20)</f>
        <v>1901.2</v>
      </c>
      <c r="E19" s="3"/>
    </row>
    <row r="20" spans="1:5" ht="47.25">
      <c r="A20" s="33" t="s">
        <v>428</v>
      </c>
      <c r="B20" s="51" t="s">
        <v>9</v>
      </c>
      <c r="C20" s="32" t="s">
        <v>419</v>
      </c>
      <c r="D20" s="40">
        <v>0</v>
      </c>
      <c r="E20" s="3"/>
    </row>
    <row r="21" spans="1:5" ht="79.5" customHeight="1">
      <c r="A21" s="33" t="s">
        <v>236</v>
      </c>
      <c r="B21" s="51" t="s">
        <v>9</v>
      </c>
      <c r="C21" s="32" t="s">
        <v>237</v>
      </c>
      <c r="D21" s="40">
        <v>1901.2</v>
      </c>
      <c r="E21" s="3"/>
    </row>
    <row r="22" spans="1:5" ht="17.25" customHeight="1">
      <c r="A22" s="33" t="s">
        <v>128</v>
      </c>
      <c r="B22" s="51" t="s">
        <v>9</v>
      </c>
      <c r="C22" s="32" t="s">
        <v>131</v>
      </c>
      <c r="D22" s="40">
        <f>D23+D24</f>
        <v>13160</v>
      </c>
      <c r="E22" s="3"/>
    </row>
    <row r="23" spans="1:5" ht="31.5" customHeight="1">
      <c r="A23" s="33" t="s">
        <v>477</v>
      </c>
      <c r="B23" s="51" t="s">
        <v>9</v>
      </c>
      <c r="C23" s="32" t="s">
        <v>476</v>
      </c>
      <c r="D23" s="43">
        <v>1192.7</v>
      </c>
      <c r="E23" s="3"/>
    </row>
    <row r="24" spans="1:5" ht="63.75" customHeight="1">
      <c r="A24" s="33" t="s">
        <v>238</v>
      </c>
      <c r="B24" s="51" t="s">
        <v>9</v>
      </c>
      <c r="C24" s="32" t="s">
        <v>239</v>
      </c>
      <c r="D24" s="43">
        <v>11967.3</v>
      </c>
      <c r="E24" s="3"/>
    </row>
    <row r="25" spans="1:5" ht="15" customHeight="1">
      <c r="A25" s="33" t="s">
        <v>129</v>
      </c>
      <c r="B25" s="51" t="s">
        <v>9</v>
      </c>
      <c r="C25" s="32" t="s">
        <v>132</v>
      </c>
      <c r="D25" s="40">
        <f>SUM(D26,D29)</f>
        <v>7555.9</v>
      </c>
      <c r="E25" s="3"/>
    </row>
    <row r="26" spans="1:5" ht="15" customHeight="1">
      <c r="A26" s="33" t="s">
        <v>430</v>
      </c>
      <c r="B26" s="51" t="s">
        <v>9</v>
      </c>
      <c r="C26" s="32" t="s">
        <v>429</v>
      </c>
      <c r="D26" s="43">
        <f>D27+D28</f>
        <v>2332.1</v>
      </c>
      <c r="E26" s="3"/>
    </row>
    <row r="27" spans="1:5" ht="31.5">
      <c r="A27" s="33" t="s">
        <v>432</v>
      </c>
      <c r="B27" s="51" t="s">
        <v>9</v>
      </c>
      <c r="C27" s="32" t="s">
        <v>431</v>
      </c>
      <c r="D27" s="40">
        <v>65.2</v>
      </c>
      <c r="E27" s="3"/>
    </row>
    <row r="28" spans="1:5" ht="63">
      <c r="A28" s="33" t="s">
        <v>434</v>
      </c>
      <c r="B28" s="51" t="s">
        <v>9</v>
      </c>
      <c r="C28" s="32" t="s">
        <v>433</v>
      </c>
      <c r="D28" s="40">
        <v>2266.9</v>
      </c>
      <c r="E28" s="3"/>
    </row>
    <row r="29" spans="1:5" ht="15.75">
      <c r="A29" s="33" t="s">
        <v>435</v>
      </c>
      <c r="B29" s="51" t="s">
        <v>9</v>
      </c>
      <c r="C29" s="32" t="s">
        <v>436</v>
      </c>
      <c r="D29" s="40">
        <f>D30+D31</f>
        <v>5223.8</v>
      </c>
      <c r="E29" s="3"/>
    </row>
    <row r="30" spans="1:5" ht="31.5" hidden="1">
      <c r="A30" s="33" t="s">
        <v>535</v>
      </c>
      <c r="B30" s="51" t="s">
        <v>9</v>
      </c>
      <c r="C30" s="32" t="s">
        <v>534</v>
      </c>
      <c r="D30" s="40">
        <v>0</v>
      </c>
      <c r="E30" s="3"/>
    </row>
    <row r="31" spans="1:5" ht="63">
      <c r="A31" s="33" t="s">
        <v>438</v>
      </c>
      <c r="B31" s="51" t="s">
        <v>9</v>
      </c>
      <c r="C31" s="32" t="s">
        <v>437</v>
      </c>
      <c r="D31" s="40">
        <v>5223.8</v>
      </c>
      <c r="E31" s="3"/>
    </row>
    <row r="32" spans="1:5" ht="47.25" hidden="1">
      <c r="A32" s="33" t="s">
        <v>424</v>
      </c>
      <c r="B32" s="52" t="s">
        <v>9</v>
      </c>
      <c r="C32" s="32" t="s">
        <v>425</v>
      </c>
      <c r="D32" s="47">
        <f>D33</f>
        <v>0</v>
      </c>
      <c r="E32" s="3"/>
    </row>
    <row r="33" spans="1:5" ht="80.25" customHeight="1" hidden="1">
      <c r="A33" s="33" t="s">
        <v>440</v>
      </c>
      <c r="B33" s="52" t="s">
        <v>9</v>
      </c>
      <c r="C33" s="32" t="s">
        <v>439</v>
      </c>
      <c r="D33" s="47">
        <v>0</v>
      </c>
      <c r="E33" s="3"/>
    </row>
    <row r="34" spans="1:5" ht="32.25" customHeight="1" hidden="1">
      <c r="A34" s="29" t="s">
        <v>545</v>
      </c>
      <c r="B34" s="51" t="s">
        <v>9</v>
      </c>
      <c r="C34" s="24" t="s">
        <v>546</v>
      </c>
      <c r="D34" s="63">
        <f>D35</f>
        <v>0</v>
      </c>
      <c r="E34" s="3"/>
    </row>
    <row r="35" spans="1:5" ht="80.25" customHeight="1" hidden="1">
      <c r="A35" s="33" t="s">
        <v>707</v>
      </c>
      <c r="B35" s="51" t="s">
        <v>9</v>
      </c>
      <c r="C35" s="32" t="s">
        <v>543</v>
      </c>
      <c r="D35" s="63">
        <f>D36</f>
        <v>0</v>
      </c>
      <c r="E35" s="3"/>
    </row>
    <row r="36" spans="1:5" ht="94.5" hidden="1">
      <c r="A36" s="22" t="s">
        <v>708</v>
      </c>
      <c r="B36" s="51" t="s">
        <v>9</v>
      </c>
      <c r="C36" s="8" t="s">
        <v>544</v>
      </c>
      <c r="D36" s="63">
        <v>0</v>
      </c>
      <c r="E36" s="3"/>
    </row>
    <row r="37" spans="1:5" ht="16.5" customHeight="1">
      <c r="A37" s="33" t="s">
        <v>526</v>
      </c>
      <c r="B37" s="51" t="s">
        <v>9</v>
      </c>
      <c r="C37" s="18" t="s">
        <v>527</v>
      </c>
      <c r="D37" s="63">
        <f>D38</f>
        <v>355.3</v>
      </c>
      <c r="E37" s="3"/>
    </row>
    <row r="38" spans="1:5" ht="78.75">
      <c r="A38" s="26" t="s">
        <v>528</v>
      </c>
      <c r="B38" s="51" t="s">
        <v>9</v>
      </c>
      <c r="C38" s="18" t="s">
        <v>529</v>
      </c>
      <c r="D38" s="63">
        <f>D39</f>
        <v>355.3</v>
      </c>
      <c r="E38" s="3"/>
    </row>
    <row r="39" spans="1:5" ht="64.5" customHeight="1">
      <c r="A39" s="29" t="s">
        <v>530</v>
      </c>
      <c r="B39" s="51" t="s">
        <v>9</v>
      </c>
      <c r="C39" s="8" t="s">
        <v>531</v>
      </c>
      <c r="D39" s="39">
        <f>D40</f>
        <v>355.3</v>
      </c>
      <c r="E39" s="3"/>
    </row>
    <row r="40" spans="1:5" ht="141" customHeight="1">
      <c r="A40" s="29" t="s">
        <v>533</v>
      </c>
      <c r="B40" s="51" t="s">
        <v>9</v>
      </c>
      <c r="C40" s="8" t="s">
        <v>532</v>
      </c>
      <c r="D40" s="39">
        <v>355.3</v>
      </c>
      <c r="E40" s="3"/>
    </row>
    <row r="41" spans="1:5" ht="15.75" hidden="1">
      <c r="A41" s="29" t="s">
        <v>657</v>
      </c>
      <c r="B41" s="51" t="s">
        <v>9</v>
      </c>
      <c r="C41" s="8" t="s">
        <v>660</v>
      </c>
      <c r="D41" s="39">
        <f>D42</f>
        <v>0</v>
      </c>
      <c r="E41" s="3"/>
    </row>
    <row r="42" spans="1:5" ht="126" hidden="1">
      <c r="A42" s="29" t="s">
        <v>787</v>
      </c>
      <c r="B42" s="51" t="s">
        <v>9</v>
      </c>
      <c r="C42" s="8" t="s">
        <v>786</v>
      </c>
      <c r="D42" s="39">
        <v>0</v>
      </c>
      <c r="E42" s="3"/>
    </row>
    <row r="43" spans="1:5" ht="25.5" hidden="1">
      <c r="A43" s="58" t="s">
        <v>804</v>
      </c>
      <c r="B43" s="53" t="s">
        <v>676</v>
      </c>
      <c r="C43" s="8"/>
      <c r="D43" s="117">
        <f>D44</f>
        <v>0</v>
      </c>
      <c r="E43" s="3"/>
    </row>
    <row r="44" spans="1:5" ht="31.5" hidden="1">
      <c r="A44" s="33" t="s">
        <v>526</v>
      </c>
      <c r="B44" s="51" t="s">
        <v>676</v>
      </c>
      <c r="C44" s="18" t="s">
        <v>527</v>
      </c>
      <c r="D44" s="63">
        <f>D45</f>
        <v>0</v>
      </c>
      <c r="E44" s="3"/>
    </row>
    <row r="45" spans="1:5" ht="78.75" hidden="1">
      <c r="A45" s="26" t="s">
        <v>528</v>
      </c>
      <c r="B45" s="51" t="s">
        <v>676</v>
      </c>
      <c r="C45" s="18" t="s">
        <v>529</v>
      </c>
      <c r="D45" s="63">
        <f>D46</f>
        <v>0</v>
      </c>
      <c r="E45" s="3"/>
    </row>
    <row r="46" spans="1:5" ht="78.75" hidden="1">
      <c r="A46" s="29" t="s">
        <v>530</v>
      </c>
      <c r="B46" s="51" t="s">
        <v>676</v>
      </c>
      <c r="C46" s="8" t="s">
        <v>531</v>
      </c>
      <c r="D46" s="39">
        <f>D47</f>
        <v>0</v>
      </c>
      <c r="E46" s="3"/>
    </row>
    <row r="47" spans="1:5" ht="157.5" hidden="1">
      <c r="A47" s="29" t="s">
        <v>533</v>
      </c>
      <c r="B47" s="51" t="s">
        <v>676</v>
      </c>
      <c r="C47" s="8" t="s">
        <v>532</v>
      </c>
      <c r="D47" s="39">
        <v>0</v>
      </c>
      <c r="E47" s="3"/>
    </row>
    <row r="48" spans="1:5" ht="15.75">
      <c r="A48" s="58" t="s">
        <v>1011</v>
      </c>
      <c r="B48" s="53" t="s">
        <v>677</v>
      </c>
      <c r="C48" s="8"/>
      <c r="D48" s="42">
        <f>D49</f>
        <v>36</v>
      </c>
      <c r="E48" s="3"/>
    </row>
    <row r="49" spans="1:5" ht="31.5" customHeight="1">
      <c r="A49" s="29" t="s">
        <v>545</v>
      </c>
      <c r="B49" s="52" t="s">
        <v>677</v>
      </c>
      <c r="C49" s="24" t="s">
        <v>546</v>
      </c>
      <c r="D49" s="48">
        <f>D52+D50</f>
        <v>36</v>
      </c>
      <c r="E49" s="3"/>
    </row>
    <row r="50" spans="1:5" ht="79.5" customHeight="1">
      <c r="A50" s="33" t="s">
        <v>1012</v>
      </c>
      <c r="B50" s="52" t="s">
        <v>677</v>
      </c>
      <c r="C50" s="32" t="s">
        <v>568</v>
      </c>
      <c r="D50" s="48">
        <f>D51</f>
        <v>5</v>
      </c>
      <c r="E50" s="3"/>
    </row>
    <row r="51" spans="1:5" ht="95.25" customHeight="1">
      <c r="A51" s="33" t="s">
        <v>1013</v>
      </c>
      <c r="B51" s="52" t="s">
        <v>677</v>
      </c>
      <c r="C51" s="32" t="s">
        <v>583</v>
      </c>
      <c r="D51" s="48">
        <v>5</v>
      </c>
      <c r="E51" s="3"/>
    </row>
    <row r="52" spans="1:5" ht="63">
      <c r="A52" s="33" t="s">
        <v>709</v>
      </c>
      <c r="B52" s="52" t="s">
        <v>677</v>
      </c>
      <c r="C52" s="32" t="s">
        <v>557</v>
      </c>
      <c r="D52" s="48">
        <f>D53</f>
        <v>31</v>
      </c>
      <c r="E52" s="3"/>
    </row>
    <row r="53" spans="1:5" ht="81" customHeight="1">
      <c r="A53" s="33" t="s">
        <v>710</v>
      </c>
      <c r="B53" s="52" t="s">
        <v>677</v>
      </c>
      <c r="C53" s="32" t="s">
        <v>558</v>
      </c>
      <c r="D53" s="48">
        <f>D54+D55</f>
        <v>31</v>
      </c>
      <c r="E53" s="3"/>
    </row>
    <row r="54" spans="1:5" ht="110.25" customHeight="1" hidden="1">
      <c r="A54" s="29" t="s">
        <v>711</v>
      </c>
      <c r="B54" s="52" t="s">
        <v>677</v>
      </c>
      <c r="C54" s="32" t="s">
        <v>678</v>
      </c>
      <c r="D54" s="39">
        <v>0</v>
      </c>
      <c r="E54" s="3"/>
    </row>
    <row r="55" spans="1:5" ht="93.75" customHeight="1">
      <c r="A55" s="29" t="s">
        <v>788</v>
      </c>
      <c r="B55" s="52" t="s">
        <v>677</v>
      </c>
      <c r="C55" s="32" t="s">
        <v>606</v>
      </c>
      <c r="D55" s="39">
        <v>31</v>
      </c>
      <c r="E55" s="3"/>
    </row>
    <row r="56" spans="1:5" ht="25.5" hidden="1">
      <c r="A56" s="58" t="s">
        <v>392</v>
      </c>
      <c r="B56" s="53" t="s">
        <v>11</v>
      </c>
      <c r="C56" s="34"/>
      <c r="D56" s="42">
        <f>D57+D60+D63</f>
        <v>0</v>
      </c>
      <c r="E56" s="3"/>
    </row>
    <row r="57" spans="1:5" ht="47.25" hidden="1">
      <c r="A57" s="97" t="s">
        <v>545</v>
      </c>
      <c r="B57" s="99" t="s">
        <v>12</v>
      </c>
      <c r="C57" s="93" t="s">
        <v>546</v>
      </c>
      <c r="D57" s="100">
        <f>D58</f>
        <v>0</v>
      </c>
      <c r="E57" s="3"/>
    </row>
    <row r="58" spans="1:5" ht="78.75" hidden="1">
      <c r="A58" s="101" t="s">
        <v>712</v>
      </c>
      <c r="B58" s="99" t="s">
        <v>12</v>
      </c>
      <c r="C58" s="102" t="s">
        <v>547</v>
      </c>
      <c r="D58" s="100">
        <f>D59</f>
        <v>0</v>
      </c>
      <c r="E58" s="3"/>
    </row>
    <row r="59" spans="1:5" ht="110.25" hidden="1">
      <c r="A59" s="101" t="s">
        <v>713</v>
      </c>
      <c r="B59" s="99" t="s">
        <v>12</v>
      </c>
      <c r="C59" s="102" t="s">
        <v>548</v>
      </c>
      <c r="D59" s="100">
        <v>0</v>
      </c>
      <c r="E59" s="3"/>
    </row>
    <row r="60" spans="1:5" ht="126" hidden="1">
      <c r="A60" s="95" t="s">
        <v>537</v>
      </c>
      <c r="B60" s="99" t="s">
        <v>12</v>
      </c>
      <c r="C60" s="96" t="s">
        <v>538</v>
      </c>
      <c r="D60" s="100">
        <f>D61</f>
        <v>0</v>
      </c>
      <c r="E60" s="3"/>
    </row>
    <row r="61" spans="1:5" ht="94.5" hidden="1">
      <c r="A61" s="95" t="s">
        <v>539</v>
      </c>
      <c r="B61" s="99" t="s">
        <v>12</v>
      </c>
      <c r="C61" s="96" t="s">
        <v>540</v>
      </c>
      <c r="D61" s="100">
        <f>D62</f>
        <v>0</v>
      </c>
      <c r="E61" s="3"/>
    </row>
    <row r="62" spans="1:5" ht="94.5" hidden="1">
      <c r="A62" s="95" t="s">
        <v>542</v>
      </c>
      <c r="B62" s="99" t="s">
        <v>12</v>
      </c>
      <c r="C62" s="96" t="s">
        <v>541</v>
      </c>
      <c r="D62" s="100">
        <v>0</v>
      </c>
      <c r="E62" s="3"/>
    </row>
    <row r="63" spans="1:5" ht="31.5" hidden="1">
      <c r="A63" s="33" t="s">
        <v>526</v>
      </c>
      <c r="B63" s="51" t="s">
        <v>12</v>
      </c>
      <c r="C63" s="18" t="s">
        <v>527</v>
      </c>
      <c r="D63" s="63">
        <f>D64</f>
        <v>0</v>
      </c>
      <c r="E63" s="3"/>
    </row>
    <row r="64" spans="1:5" ht="78.75" hidden="1">
      <c r="A64" s="26" t="s">
        <v>528</v>
      </c>
      <c r="B64" s="51" t="s">
        <v>12</v>
      </c>
      <c r="C64" s="18" t="s">
        <v>529</v>
      </c>
      <c r="D64" s="63">
        <f>D65</f>
        <v>0</v>
      </c>
      <c r="E64" s="3"/>
    </row>
    <row r="65" spans="1:5" ht="78.75" hidden="1">
      <c r="A65" s="29" t="s">
        <v>530</v>
      </c>
      <c r="B65" s="51" t="s">
        <v>12</v>
      </c>
      <c r="C65" s="8" t="s">
        <v>531</v>
      </c>
      <c r="D65" s="39">
        <f>D66</f>
        <v>0</v>
      </c>
      <c r="E65" s="3"/>
    </row>
    <row r="66" spans="1:5" ht="157.5" hidden="1">
      <c r="A66" s="29" t="s">
        <v>533</v>
      </c>
      <c r="B66" s="51" t="s">
        <v>12</v>
      </c>
      <c r="C66" s="8" t="s">
        <v>532</v>
      </c>
      <c r="D66" s="39">
        <v>0</v>
      </c>
      <c r="E66" s="3"/>
    </row>
    <row r="67" spans="1:5" s="9" customFormat="1" ht="39" customHeight="1">
      <c r="A67" s="58" t="s">
        <v>1017</v>
      </c>
      <c r="B67" s="53" t="s">
        <v>13</v>
      </c>
      <c r="C67" s="8"/>
      <c r="D67" s="42">
        <f>D68+D71</f>
        <v>120.1</v>
      </c>
      <c r="E67" s="4"/>
    </row>
    <row r="68" spans="1:5" s="9" customFormat="1" ht="32.25" customHeight="1" hidden="1">
      <c r="A68" s="91" t="s">
        <v>545</v>
      </c>
      <c r="B68" s="99" t="s">
        <v>13</v>
      </c>
      <c r="C68" s="93" t="s">
        <v>546</v>
      </c>
      <c r="D68" s="100">
        <f>D69</f>
        <v>0</v>
      </c>
      <c r="E68" s="4"/>
    </row>
    <row r="69" spans="1:5" s="9" customFormat="1" ht="63" hidden="1">
      <c r="A69" s="97" t="s">
        <v>696</v>
      </c>
      <c r="B69" s="99" t="s">
        <v>13</v>
      </c>
      <c r="C69" s="98" t="s">
        <v>549</v>
      </c>
      <c r="D69" s="100">
        <f>D70</f>
        <v>0</v>
      </c>
      <c r="E69" s="4"/>
    </row>
    <row r="70" spans="1:5" s="9" customFormat="1" ht="94.5" hidden="1">
      <c r="A70" s="97" t="s">
        <v>695</v>
      </c>
      <c r="B70" s="99" t="s">
        <v>13</v>
      </c>
      <c r="C70" s="98" t="s">
        <v>550</v>
      </c>
      <c r="D70" s="100">
        <v>0</v>
      </c>
      <c r="E70" s="4"/>
    </row>
    <row r="71" spans="1:5" ht="16.5" customHeight="1">
      <c r="A71" s="33" t="s">
        <v>526</v>
      </c>
      <c r="B71" s="51" t="s">
        <v>13</v>
      </c>
      <c r="C71" s="18" t="s">
        <v>527</v>
      </c>
      <c r="D71" s="63">
        <f>D72</f>
        <v>120.1</v>
      </c>
      <c r="E71" s="3"/>
    </row>
    <row r="72" spans="1:5" ht="78.75">
      <c r="A72" s="26" t="s">
        <v>528</v>
      </c>
      <c r="B72" s="51" t="s">
        <v>13</v>
      </c>
      <c r="C72" s="18" t="s">
        <v>529</v>
      </c>
      <c r="D72" s="63">
        <f>D73</f>
        <v>120.1</v>
      </c>
      <c r="E72" s="3"/>
    </row>
    <row r="73" spans="1:5" ht="64.5" customHeight="1">
      <c r="A73" s="29" t="s">
        <v>530</v>
      </c>
      <c r="B73" s="51" t="s">
        <v>13</v>
      </c>
      <c r="C73" s="8" t="s">
        <v>531</v>
      </c>
      <c r="D73" s="39">
        <f>D74</f>
        <v>120.1</v>
      </c>
      <c r="E73" s="3"/>
    </row>
    <row r="74" spans="1:5" ht="141" customHeight="1">
      <c r="A74" s="29" t="s">
        <v>533</v>
      </c>
      <c r="B74" s="51" t="s">
        <v>13</v>
      </c>
      <c r="C74" s="8" t="s">
        <v>532</v>
      </c>
      <c r="D74" s="39">
        <v>120.1</v>
      </c>
      <c r="E74" s="3"/>
    </row>
    <row r="75" spans="1:5" ht="27.75" customHeight="1">
      <c r="A75" s="58" t="s">
        <v>189</v>
      </c>
      <c r="B75" s="53" t="s">
        <v>190</v>
      </c>
      <c r="C75" s="8"/>
      <c r="D75" s="42">
        <f>D76+D83</f>
        <v>128.5</v>
      </c>
      <c r="E75" s="3"/>
    </row>
    <row r="76" spans="1:5" ht="32.25" customHeight="1">
      <c r="A76" s="91" t="s">
        <v>545</v>
      </c>
      <c r="B76" s="92" t="s">
        <v>190</v>
      </c>
      <c r="C76" s="98" t="s">
        <v>546</v>
      </c>
      <c r="D76" s="103">
        <f>D81+D77</f>
        <v>128.5</v>
      </c>
      <c r="E76" s="3"/>
    </row>
    <row r="77" spans="1:5" ht="78.75">
      <c r="A77" s="22" t="s">
        <v>716</v>
      </c>
      <c r="B77" s="92" t="s">
        <v>190</v>
      </c>
      <c r="C77" s="98" t="s">
        <v>555</v>
      </c>
      <c r="D77" s="103">
        <f>D78</f>
        <v>125.9</v>
      </c>
      <c r="E77" s="3"/>
    </row>
    <row r="78" spans="1:5" ht="110.25">
      <c r="A78" s="22" t="s">
        <v>717</v>
      </c>
      <c r="B78" s="92" t="s">
        <v>190</v>
      </c>
      <c r="C78" s="98" t="s">
        <v>556</v>
      </c>
      <c r="D78" s="103">
        <f>D79+D80</f>
        <v>125.9</v>
      </c>
      <c r="E78" s="3"/>
    </row>
    <row r="79" spans="1:5" ht="142.5" customHeight="1">
      <c r="A79" s="91" t="s">
        <v>790</v>
      </c>
      <c r="B79" s="92" t="s">
        <v>190</v>
      </c>
      <c r="C79" s="98" t="s">
        <v>789</v>
      </c>
      <c r="D79" s="103">
        <v>125.9</v>
      </c>
      <c r="E79" s="3"/>
    </row>
    <row r="80" spans="1:5" ht="110.25" hidden="1">
      <c r="A80" s="22" t="s">
        <v>815</v>
      </c>
      <c r="B80" s="92" t="s">
        <v>190</v>
      </c>
      <c r="C80" s="98" t="s">
        <v>593</v>
      </c>
      <c r="D80" s="103"/>
      <c r="E80" s="3"/>
    </row>
    <row r="81" spans="1:5" ht="126">
      <c r="A81" s="91" t="s">
        <v>680</v>
      </c>
      <c r="B81" s="92" t="s">
        <v>190</v>
      </c>
      <c r="C81" s="98" t="s">
        <v>681</v>
      </c>
      <c r="D81" s="103">
        <f>D82</f>
        <v>2.6</v>
      </c>
      <c r="E81" s="3"/>
    </row>
    <row r="82" spans="1:5" ht="157.5">
      <c r="A82" s="91" t="s">
        <v>682</v>
      </c>
      <c r="B82" s="92" t="s">
        <v>190</v>
      </c>
      <c r="C82" s="98" t="s">
        <v>679</v>
      </c>
      <c r="D82" s="103">
        <v>2.6</v>
      </c>
      <c r="E82" s="3"/>
    </row>
    <row r="83" spans="1:5" ht="31.5" hidden="1">
      <c r="A83" s="33" t="s">
        <v>526</v>
      </c>
      <c r="B83" s="51" t="s">
        <v>190</v>
      </c>
      <c r="C83" s="18" t="s">
        <v>527</v>
      </c>
      <c r="D83" s="63">
        <f>D84</f>
        <v>0</v>
      </c>
      <c r="E83" s="3"/>
    </row>
    <row r="84" spans="1:5" ht="78.75" hidden="1">
      <c r="A84" s="26" t="s">
        <v>528</v>
      </c>
      <c r="B84" s="51" t="s">
        <v>190</v>
      </c>
      <c r="C84" s="18" t="s">
        <v>529</v>
      </c>
      <c r="D84" s="63">
        <f>D85</f>
        <v>0</v>
      </c>
      <c r="E84" s="3"/>
    </row>
    <row r="85" spans="1:5" ht="78.75" hidden="1">
      <c r="A85" s="29" t="s">
        <v>530</v>
      </c>
      <c r="B85" s="51" t="s">
        <v>190</v>
      </c>
      <c r="C85" s="8" t="s">
        <v>531</v>
      </c>
      <c r="D85" s="39">
        <f>D86</f>
        <v>0</v>
      </c>
      <c r="E85" s="3"/>
    </row>
    <row r="86" spans="1:5" ht="157.5" hidden="1">
      <c r="A86" s="29" t="s">
        <v>533</v>
      </c>
      <c r="B86" s="51" t="s">
        <v>190</v>
      </c>
      <c r="C86" s="8" t="s">
        <v>532</v>
      </c>
      <c r="D86" s="39">
        <v>0</v>
      </c>
      <c r="E86" s="3"/>
    </row>
    <row r="87" spans="1:5" ht="51.75" customHeight="1">
      <c r="A87" s="58" t="s">
        <v>179</v>
      </c>
      <c r="B87" s="53" t="s">
        <v>98</v>
      </c>
      <c r="C87" s="7"/>
      <c r="D87" s="42">
        <f>D88</f>
        <v>7.5</v>
      </c>
      <c r="E87" s="3"/>
    </row>
    <row r="88" spans="1:5" ht="16.5" customHeight="1">
      <c r="A88" s="33" t="s">
        <v>526</v>
      </c>
      <c r="B88" s="51" t="s">
        <v>98</v>
      </c>
      <c r="C88" s="18" t="s">
        <v>527</v>
      </c>
      <c r="D88" s="63">
        <f>D89</f>
        <v>7.5</v>
      </c>
      <c r="E88" s="3"/>
    </row>
    <row r="89" spans="1:5" ht="78.75">
      <c r="A89" s="26" t="s">
        <v>528</v>
      </c>
      <c r="B89" s="51" t="s">
        <v>98</v>
      </c>
      <c r="C89" s="18" t="s">
        <v>529</v>
      </c>
      <c r="D89" s="63">
        <f>D90</f>
        <v>7.5</v>
      </c>
      <c r="E89" s="3"/>
    </row>
    <row r="90" spans="1:5" ht="64.5" customHeight="1">
      <c r="A90" s="29" t="s">
        <v>530</v>
      </c>
      <c r="B90" s="51" t="s">
        <v>98</v>
      </c>
      <c r="C90" s="8" t="s">
        <v>531</v>
      </c>
      <c r="D90" s="39">
        <f>D91</f>
        <v>7.5</v>
      </c>
      <c r="E90" s="3"/>
    </row>
    <row r="91" spans="1:5" ht="141.75" customHeight="1">
      <c r="A91" s="29" t="s">
        <v>533</v>
      </c>
      <c r="B91" s="51" t="s">
        <v>98</v>
      </c>
      <c r="C91" s="8" t="s">
        <v>532</v>
      </c>
      <c r="D91" s="39">
        <v>7.5</v>
      </c>
      <c r="E91" s="3"/>
    </row>
    <row r="92" spans="1:5" ht="39" customHeight="1">
      <c r="A92" s="58" t="s">
        <v>381</v>
      </c>
      <c r="B92" s="53" t="s">
        <v>202</v>
      </c>
      <c r="C92" s="7"/>
      <c r="D92" s="42">
        <f>D93</f>
        <v>28238.5</v>
      </c>
      <c r="E92" s="3"/>
    </row>
    <row r="93" spans="1:5" ht="33" customHeight="1">
      <c r="A93" s="33" t="s">
        <v>203</v>
      </c>
      <c r="B93" s="55">
        <v>100</v>
      </c>
      <c r="C93" s="32" t="s">
        <v>204</v>
      </c>
      <c r="D93" s="44">
        <f>D94+D96+D98+D100</f>
        <v>28238.5</v>
      </c>
      <c r="E93" s="3"/>
    </row>
    <row r="94" spans="1:5" ht="78.75" customHeight="1">
      <c r="A94" s="33" t="s">
        <v>205</v>
      </c>
      <c r="B94" s="55">
        <v>100</v>
      </c>
      <c r="C94" s="32" t="s">
        <v>206</v>
      </c>
      <c r="D94" s="44">
        <f>D95</f>
        <v>13036.5</v>
      </c>
      <c r="E94" s="3"/>
    </row>
    <row r="95" spans="1:5" ht="110.25" customHeight="1">
      <c r="A95" s="33" t="s">
        <v>494</v>
      </c>
      <c r="B95" s="55">
        <v>100</v>
      </c>
      <c r="C95" s="32" t="s">
        <v>495</v>
      </c>
      <c r="D95" s="44">
        <v>13036.5</v>
      </c>
      <c r="E95" s="3"/>
    </row>
    <row r="96" spans="1:5" ht="93.75" customHeight="1">
      <c r="A96" s="33" t="s">
        <v>207</v>
      </c>
      <c r="B96" s="55">
        <v>100</v>
      </c>
      <c r="C96" s="32" t="s">
        <v>208</v>
      </c>
      <c r="D96" s="44">
        <f>D97</f>
        <v>91.7</v>
      </c>
      <c r="E96" s="3"/>
    </row>
    <row r="97" spans="1:5" ht="126.75" customHeight="1">
      <c r="A97" s="33" t="s">
        <v>496</v>
      </c>
      <c r="B97" s="55">
        <v>100</v>
      </c>
      <c r="C97" s="32" t="s">
        <v>497</v>
      </c>
      <c r="D97" s="44">
        <v>91.7</v>
      </c>
      <c r="E97" s="3"/>
    </row>
    <row r="98" spans="1:5" ht="80.25" customHeight="1">
      <c r="A98" s="33" t="s">
        <v>209</v>
      </c>
      <c r="B98" s="55">
        <v>100</v>
      </c>
      <c r="C98" s="32" t="s">
        <v>210</v>
      </c>
      <c r="D98" s="44">
        <f>D99</f>
        <v>17333.3</v>
      </c>
      <c r="E98" s="3"/>
    </row>
    <row r="99" spans="1:5" ht="126">
      <c r="A99" s="33" t="s">
        <v>498</v>
      </c>
      <c r="B99" s="55">
        <v>100</v>
      </c>
      <c r="C99" s="32" t="s">
        <v>499</v>
      </c>
      <c r="D99" s="44">
        <v>17333.3</v>
      </c>
      <c r="E99" s="3"/>
    </row>
    <row r="100" spans="1:5" ht="78.75">
      <c r="A100" s="33" t="s">
        <v>211</v>
      </c>
      <c r="B100" s="55">
        <v>100</v>
      </c>
      <c r="C100" s="32" t="s">
        <v>212</v>
      </c>
      <c r="D100" s="44">
        <f>D101</f>
        <v>-2223</v>
      </c>
      <c r="E100" s="3"/>
    </row>
    <row r="101" spans="1:5" ht="126">
      <c r="A101" s="33" t="s">
        <v>500</v>
      </c>
      <c r="B101" s="55">
        <v>100</v>
      </c>
      <c r="C101" s="32" t="s">
        <v>501</v>
      </c>
      <c r="D101" s="44">
        <v>-2223</v>
      </c>
      <c r="E101" s="3"/>
    </row>
    <row r="102" spans="1:5" ht="15.75" customHeight="1">
      <c r="A102" s="58" t="s">
        <v>362</v>
      </c>
      <c r="B102" s="53" t="s">
        <v>363</v>
      </c>
      <c r="C102" s="7"/>
      <c r="D102" s="42">
        <f>D103+D107</f>
        <v>3104.9</v>
      </c>
      <c r="E102" s="3"/>
    </row>
    <row r="103" spans="1:5" ht="33.75" customHeight="1">
      <c r="A103" s="26" t="s">
        <v>50</v>
      </c>
      <c r="B103" s="55">
        <v>104</v>
      </c>
      <c r="C103" s="8" t="s">
        <v>96</v>
      </c>
      <c r="D103" s="48">
        <f>SUM(D104)</f>
        <v>2601.8</v>
      </c>
      <c r="E103" s="3"/>
    </row>
    <row r="104" spans="1:5" ht="81" customHeight="1">
      <c r="A104" s="26" t="s">
        <v>140</v>
      </c>
      <c r="B104" s="55">
        <v>104</v>
      </c>
      <c r="C104" s="8" t="s">
        <v>16</v>
      </c>
      <c r="D104" s="48">
        <f>SUM(D105)</f>
        <v>2601.8</v>
      </c>
      <c r="E104" s="3"/>
    </row>
    <row r="105" spans="1:5" ht="188.25" customHeight="1">
      <c r="A105" s="33" t="s">
        <v>192</v>
      </c>
      <c r="B105" s="55">
        <v>104</v>
      </c>
      <c r="C105" s="32" t="s">
        <v>141</v>
      </c>
      <c r="D105" s="48">
        <f>SUM(D106)</f>
        <v>2601.8</v>
      </c>
      <c r="E105" s="3"/>
    </row>
    <row r="106" spans="1:5" ht="219.75" customHeight="1">
      <c r="A106" s="33" t="s">
        <v>347</v>
      </c>
      <c r="B106" s="55">
        <v>104</v>
      </c>
      <c r="C106" s="32" t="s">
        <v>346</v>
      </c>
      <c r="D106" s="48">
        <v>2601.8</v>
      </c>
      <c r="E106" s="3"/>
    </row>
    <row r="107" spans="1:5" ht="126">
      <c r="A107" s="29" t="s">
        <v>537</v>
      </c>
      <c r="B107" s="51" t="s">
        <v>363</v>
      </c>
      <c r="C107" s="8" t="s">
        <v>538</v>
      </c>
      <c r="D107" s="48">
        <f>SUM(D108)</f>
        <v>503.1</v>
      </c>
      <c r="E107" s="3"/>
    </row>
    <row r="108" spans="1:5" ht="94.5">
      <c r="A108" s="29" t="s">
        <v>539</v>
      </c>
      <c r="B108" s="51" t="s">
        <v>363</v>
      </c>
      <c r="C108" s="8" t="s">
        <v>540</v>
      </c>
      <c r="D108" s="48">
        <f>SUM(D109)</f>
        <v>503.1</v>
      </c>
      <c r="E108" s="3"/>
    </row>
    <row r="109" spans="1:5" ht="78.75" customHeight="1">
      <c r="A109" s="29" t="s">
        <v>542</v>
      </c>
      <c r="B109" s="51" t="s">
        <v>363</v>
      </c>
      <c r="C109" s="8" t="s">
        <v>541</v>
      </c>
      <c r="D109" s="48">
        <v>503.1</v>
      </c>
      <c r="E109" s="3"/>
    </row>
    <row r="110" spans="1:5" ht="39.75" customHeight="1">
      <c r="A110" s="109" t="s">
        <v>441</v>
      </c>
      <c r="B110" s="53" t="s">
        <v>14</v>
      </c>
      <c r="C110" s="85"/>
      <c r="D110" s="80">
        <f>D111</f>
        <v>2</v>
      </c>
      <c r="E110" s="3"/>
    </row>
    <row r="111" spans="1:5" ht="16.5" customHeight="1">
      <c r="A111" s="33" t="s">
        <v>526</v>
      </c>
      <c r="B111" s="52" t="s">
        <v>14</v>
      </c>
      <c r="C111" s="18" t="s">
        <v>527</v>
      </c>
      <c r="D111" s="63">
        <f>D112</f>
        <v>2</v>
      </c>
      <c r="E111" s="3"/>
    </row>
    <row r="112" spans="1:5" ht="78.75">
      <c r="A112" s="26" t="s">
        <v>528</v>
      </c>
      <c r="B112" s="52" t="s">
        <v>14</v>
      </c>
      <c r="C112" s="18" t="s">
        <v>529</v>
      </c>
      <c r="D112" s="63">
        <f>D113</f>
        <v>2</v>
      </c>
      <c r="E112" s="3"/>
    </row>
    <row r="113" spans="1:5" ht="64.5" customHeight="1">
      <c r="A113" s="29" t="s">
        <v>530</v>
      </c>
      <c r="B113" s="52" t="s">
        <v>14</v>
      </c>
      <c r="C113" s="8" t="s">
        <v>531</v>
      </c>
      <c r="D113" s="39">
        <f>D114</f>
        <v>2</v>
      </c>
      <c r="E113" s="3"/>
    </row>
    <row r="114" spans="1:5" ht="141" customHeight="1">
      <c r="A114" s="91" t="s">
        <v>533</v>
      </c>
      <c r="B114" s="99" t="s">
        <v>14</v>
      </c>
      <c r="C114" s="98" t="s">
        <v>532</v>
      </c>
      <c r="D114" s="114">
        <v>2</v>
      </c>
      <c r="E114" s="3"/>
    </row>
    <row r="115" spans="1:4" ht="40.5" customHeight="1">
      <c r="A115" s="112" t="s">
        <v>5</v>
      </c>
      <c r="B115" s="115" t="s">
        <v>14</v>
      </c>
      <c r="C115" s="104"/>
      <c r="D115" s="77">
        <f>D116+D119+D122</f>
        <v>1.5</v>
      </c>
    </row>
    <row r="116" spans="1:5" ht="31.5" customHeight="1" hidden="1">
      <c r="A116" s="91" t="s">
        <v>545</v>
      </c>
      <c r="B116" s="99" t="s">
        <v>14</v>
      </c>
      <c r="C116" s="93" t="s">
        <v>546</v>
      </c>
      <c r="D116" s="94">
        <f>D117</f>
        <v>0</v>
      </c>
      <c r="E116" s="3"/>
    </row>
    <row r="117" spans="1:5" ht="78.75" hidden="1">
      <c r="A117" s="95" t="s">
        <v>707</v>
      </c>
      <c r="B117" s="99" t="s">
        <v>14</v>
      </c>
      <c r="C117" s="96" t="s">
        <v>543</v>
      </c>
      <c r="D117" s="94">
        <f>D118</f>
        <v>0</v>
      </c>
      <c r="E117" s="3"/>
    </row>
    <row r="118" spans="1:5" ht="94.5" hidden="1">
      <c r="A118" s="97" t="s">
        <v>708</v>
      </c>
      <c r="B118" s="99" t="s">
        <v>14</v>
      </c>
      <c r="C118" s="98" t="s">
        <v>544</v>
      </c>
      <c r="D118" s="94">
        <v>0</v>
      </c>
      <c r="E118" s="3"/>
    </row>
    <row r="119" spans="1:5" ht="126" hidden="1">
      <c r="A119" s="91" t="s">
        <v>537</v>
      </c>
      <c r="B119" s="99" t="s">
        <v>14</v>
      </c>
      <c r="C119" s="98" t="s">
        <v>538</v>
      </c>
      <c r="D119" s="94">
        <f>D120</f>
        <v>0</v>
      </c>
      <c r="E119" s="3"/>
    </row>
    <row r="120" spans="1:5" ht="94.5" hidden="1">
      <c r="A120" s="91" t="s">
        <v>539</v>
      </c>
      <c r="B120" s="99" t="s">
        <v>14</v>
      </c>
      <c r="C120" s="98" t="s">
        <v>540</v>
      </c>
      <c r="D120" s="94">
        <f>D121</f>
        <v>0</v>
      </c>
      <c r="E120" s="3"/>
    </row>
    <row r="121" spans="1:5" ht="78.75" customHeight="1" hidden="1">
      <c r="A121" s="91" t="s">
        <v>542</v>
      </c>
      <c r="B121" s="99" t="s">
        <v>14</v>
      </c>
      <c r="C121" s="98" t="s">
        <v>541</v>
      </c>
      <c r="D121" s="94">
        <v>0</v>
      </c>
      <c r="E121" s="3"/>
    </row>
    <row r="122" spans="1:5" ht="16.5" customHeight="1">
      <c r="A122" s="95" t="s">
        <v>526</v>
      </c>
      <c r="B122" s="99" t="s">
        <v>14</v>
      </c>
      <c r="C122" s="111" t="s">
        <v>527</v>
      </c>
      <c r="D122" s="94">
        <f>D123</f>
        <v>1.5</v>
      </c>
      <c r="E122" s="3"/>
    </row>
    <row r="123" spans="1:5" ht="78.75">
      <c r="A123" s="116" t="s">
        <v>528</v>
      </c>
      <c r="B123" s="99" t="s">
        <v>14</v>
      </c>
      <c r="C123" s="111" t="s">
        <v>529</v>
      </c>
      <c r="D123" s="94">
        <f>D124</f>
        <v>1.5</v>
      </c>
      <c r="E123" s="3"/>
    </row>
    <row r="124" spans="1:5" ht="64.5" customHeight="1">
      <c r="A124" s="91" t="s">
        <v>530</v>
      </c>
      <c r="B124" s="99" t="s">
        <v>14</v>
      </c>
      <c r="C124" s="98" t="s">
        <v>531</v>
      </c>
      <c r="D124" s="114">
        <f>D125</f>
        <v>1.5</v>
      </c>
      <c r="E124" s="3"/>
    </row>
    <row r="125" spans="1:5" ht="141" customHeight="1">
      <c r="A125" s="91" t="s">
        <v>533</v>
      </c>
      <c r="B125" s="99" t="s">
        <v>14</v>
      </c>
      <c r="C125" s="98" t="s">
        <v>532</v>
      </c>
      <c r="D125" s="114">
        <v>1.5</v>
      </c>
      <c r="E125" s="3"/>
    </row>
    <row r="126" spans="1:5" ht="39" customHeight="1">
      <c r="A126" s="112" t="s">
        <v>18</v>
      </c>
      <c r="B126" s="53" t="s">
        <v>19</v>
      </c>
      <c r="C126" s="86"/>
      <c r="D126" s="42">
        <f>D127</f>
        <v>361.2</v>
      </c>
      <c r="E126" s="3"/>
    </row>
    <row r="127" spans="1:5" ht="15.75" customHeight="1">
      <c r="A127" s="33" t="s">
        <v>526</v>
      </c>
      <c r="B127" s="51" t="s">
        <v>19</v>
      </c>
      <c r="C127" s="27" t="s">
        <v>527</v>
      </c>
      <c r="D127" s="41">
        <f>D128</f>
        <v>361.2</v>
      </c>
      <c r="E127" s="3"/>
    </row>
    <row r="128" spans="1:5" ht="79.5" customHeight="1">
      <c r="A128" s="29" t="s">
        <v>528</v>
      </c>
      <c r="B128" s="51" t="s">
        <v>19</v>
      </c>
      <c r="C128" s="8" t="s">
        <v>529</v>
      </c>
      <c r="D128" s="41">
        <f>D129</f>
        <v>361.2</v>
      </c>
      <c r="E128" s="3"/>
    </row>
    <row r="129" spans="1:5" ht="64.5" customHeight="1">
      <c r="A129" s="29" t="s">
        <v>530</v>
      </c>
      <c r="B129" s="51" t="s">
        <v>19</v>
      </c>
      <c r="C129" s="8" t="s">
        <v>531</v>
      </c>
      <c r="D129" s="41">
        <f>D130</f>
        <v>361.2</v>
      </c>
      <c r="E129" s="3"/>
    </row>
    <row r="130" spans="1:5" ht="141" customHeight="1">
      <c r="A130" s="29" t="s">
        <v>533</v>
      </c>
      <c r="B130" s="51" t="s">
        <v>19</v>
      </c>
      <c r="C130" s="8" t="s">
        <v>532</v>
      </c>
      <c r="D130" s="41">
        <v>361.2</v>
      </c>
      <c r="E130" s="3"/>
    </row>
    <row r="131" spans="1:5" ht="56.25" customHeight="1" hidden="1">
      <c r="A131" s="112" t="s">
        <v>3</v>
      </c>
      <c r="B131" s="53" t="s">
        <v>19</v>
      </c>
      <c r="C131" s="85"/>
      <c r="D131" s="42">
        <f>D132+D137</f>
        <v>0</v>
      </c>
      <c r="E131" s="3"/>
    </row>
    <row r="132" spans="1:5" ht="33.75" customHeight="1" hidden="1">
      <c r="A132" s="91" t="s">
        <v>545</v>
      </c>
      <c r="B132" s="92" t="s">
        <v>19</v>
      </c>
      <c r="C132" s="98" t="s">
        <v>546</v>
      </c>
      <c r="D132" s="103">
        <f>D133+D135</f>
        <v>0</v>
      </c>
      <c r="E132" s="3"/>
    </row>
    <row r="133" spans="1:5" ht="77.25" customHeight="1" hidden="1">
      <c r="A133" s="91" t="s">
        <v>714</v>
      </c>
      <c r="B133" s="92" t="s">
        <v>19</v>
      </c>
      <c r="C133" s="98" t="s">
        <v>551</v>
      </c>
      <c r="D133" s="103">
        <f>D134</f>
        <v>0</v>
      </c>
      <c r="E133" s="3"/>
    </row>
    <row r="134" spans="1:5" ht="111.75" customHeight="1" hidden="1">
      <c r="A134" s="91" t="s">
        <v>715</v>
      </c>
      <c r="B134" s="92" t="s">
        <v>19</v>
      </c>
      <c r="C134" s="98" t="s">
        <v>552</v>
      </c>
      <c r="D134" s="103">
        <v>0</v>
      </c>
      <c r="E134" s="3"/>
    </row>
    <row r="135" spans="1:5" ht="78.75" hidden="1">
      <c r="A135" s="97" t="s">
        <v>716</v>
      </c>
      <c r="B135" s="92" t="s">
        <v>19</v>
      </c>
      <c r="C135" s="98" t="s">
        <v>555</v>
      </c>
      <c r="D135" s="103">
        <f>D136</f>
        <v>0</v>
      </c>
      <c r="E135" s="3"/>
    </row>
    <row r="136" spans="1:5" ht="111.75" customHeight="1" hidden="1">
      <c r="A136" s="97" t="s">
        <v>717</v>
      </c>
      <c r="B136" s="92" t="s">
        <v>19</v>
      </c>
      <c r="C136" s="98" t="s">
        <v>556</v>
      </c>
      <c r="D136" s="103">
        <v>0</v>
      </c>
      <c r="E136" s="3"/>
    </row>
    <row r="137" spans="1:5" ht="15.75" customHeight="1" hidden="1">
      <c r="A137" s="33" t="s">
        <v>526</v>
      </c>
      <c r="B137" s="51" t="s">
        <v>19</v>
      </c>
      <c r="C137" s="27" t="s">
        <v>527</v>
      </c>
      <c r="D137" s="41">
        <f>D138</f>
        <v>0</v>
      </c>
      <c r="E137" s="3"/>
    </row>
    <row r="138" spans="1:5" ht="78.75" customHeight="1" hidden="1">
      <c r="A138" s="29" t="s">
        <v>528</v>
      </c>
      <c r="B138" s="51" t="s">
        <v>19</v>
      </c>
      <c r="C138" s="8" t="s">
        <v>529</v>
      </c>
      <c r="D138" s="41">
        <f>D139</f>
        <v>0</v>
      </c>
      <c r="E138" s="3"/>
    </row>
    <row r="139" spans="1:5" ht="63" customHeight="1" hidden="1">
      <c r="A139" s="29" t="s">
        <v>530</v>
      </c>
      <c r="B139" s="51" t="s">
        <v>19</v>
      </c>
      <c r="C139" s="8" t="s">
        <v>531</v>
      </c>
      <c r="D139" s="41">
        <f>D140</f>
        <v>0</v>
      </c>
      <c r="E139" s="3"/>
    </row>
    <row r="140" spans="1:5" ht="157.5" hidden="1">
      <c r="A140" s="29" t="s">
        <v>533</v>
      </c>
      <c r="B140" s="51" t="s">
        <v>19</v>
      </c>
      <c r="C140" s="8" t="s">
        <v>532</v>
      </c>
      <c r="D140" s="41">
        <v>0</v>
      </c>
      <c r="E140" s="3"/>
    </row>
    <row r="141" spans="1:5" ht="25.5" hidden="1">
      <c r="A141" s="58" t="s">
        <v>365</v>
      </c>
      <c r="B141" s="53" t="s">
        <v>364</v>
      </c>
      <c r="C141" s="7"/>
      <c r="D141" s="80">
        <f>D142</f>
        <v>0</v>
      </c>
      <c r="E141" s="3"/>
    </row>
    <row r="142" spans="1:5" ht="126" hidden="1">
      <c r="A142" s="133" t="s">
        <v>537</v>
      </c>
      <c r="B142" s="134" t="s">
        <v>364</v>
      </c>
      <c r="C142" s="96" t="s">
        <v>538</v>
      </c>
      <c r="D142" s="103">
        <f>SUM(D143)</f>
        <v>0</v>
      </c>
      <c r="E142" s="3"/>
    </row>
    <row r="143" spans="1:5" ht="94.5" hidden="1">
      <c r="A143" s="133" t="s">
        <v>539</v>
      </c>
      <c r="B143" s="134" t="s">
        <v>364</v>
      </c>
      <c r="C143" s="96" t="s">
        <v>540</v>
      </c>
      <c r="D143" s="103">
        <f>SUM(D144)</f>
        <v>0</v>
      </c>
      <c r="E143" s="3"/>
    </row>
    <row r="144" spans="1:5" ht="94.5" hidden="1">
      <c r="A144" s="133" t="s">
        <v>542</v>
      </c>
      <c r="B144" s="134" t="s">
        <v>364</v>
      </c>
      <c r="C144" s="96" t="s">
        <v>541</v>
      </c>
      <c r="D144" s="103">
        <v>0</v>
      </c>
      <c r="E144" s="3"/>
    </row>
    <row r="145" spans="1:5" ht="38.25">
      <c r="A145" s="59" t="s">
        <v>684</v>
      </c>
      <c r="B145" s="53" t="s">
        <v>683</v>
      </c>
      <c r="C145" s="11"/>
      <c r="D145" s="80">
        <f>D146</f>
        <v>65.7</v>
      </c>
      <c r="E145" s="3"/>
    </row>
    <row r="146" spans="1:5" ht="16.5" customHeight="1">
      <c r="A146" s="33" t="s">
        <v>526</v>
      </c>
      <c r="B146" s="51" t="s">
        <v>683</v>
      </c>
      <c r="C146" s="27" t="s">
        <v>527</v>
      </c>
      <c r="D146" s="41">
        <f>D147</f>
        <v>65.7</v>
      </c>
      <c r="E146" s="3"/>
    </row>
    <row r="147" spans="1:5" ht="78.75">
      <c r="A147" s="29" t="s">
        <v>528</v>
      </c>
      <c r="B147" s="51" t="s">
        <v>683</v>
      </c>
      <c r="C147" s="8" t="s">
        <v>529</v>
      </c>
      <c r="D147" s="41">
        <f>D148</f>
        <v>65.7</v>
      </c>
      <c r="E147" s="3"/>
    </row>
    <row r="148" spans="1:5" ht="63.75" customHeight="1">
      <c r="A148" s="29" t="s">
        <v>530</v>
      </c>
      <c r="B148" s="51" t="s">
        <v>683</v>
      </c>
      <c r="C148" s="8" t="s">
        <v>531</v>
      </c>
      <c r="D148" s="41">
        <f>D149</f>
        <v>65.7</v>
      </c>
      <c r="E148" s="3"/>
    </row>
    <row r="149" spans="1:5" ht="142.5" customHeight="1">
      <c r="A149" s="29" t="s">
        <v>533</v>
      </c>
      <c r="B149" s="51" t="s">
        <v>683</v>
      </c>
      <c r="C149" s="8" t="s">
        <v>532</v>
      </c>
      <c r="D149" s="41">
        <v>65.7</v>
      </c>
      <c r="E149" s="3"/>
    </row>
    <row r="150" spans="1:5" ht="25.5" hidden="1">
      <c r="A150" s="59" t="s">
        <v>20</v>
      </c>
      <c r="B150" s="53" t="s">
        <v>21</v>
      </c>
      <c r="C150" s="11"/>
      <c r="D150" s="80">
        <f>D151</f>
        <v>0</v>
      </c>
      <c r="E150" s="3"/>
    </row>
    <row r="151" spans="1:5" ht="31.5" hidden="1">
      <c r="A151" s="33" t="s">
        <v>526</v>
      </c>
      <c r="B151" s="51" t="s">
        <v>21</v>
      </c>
      <c r="C151" s="27" t="s">
        <v>527</v>
      </c>
      <c r="D151" s="41">
        <f>D152</f>
        <v>0</v>
      </c>
      <c r="E151" s="3"/>
    </row>
    <row r="152" spans="1:5" ht="78.75" hidden="1">
      <c r="A152" s="29" t="s">
        <v>528</v>
      </c>
      <c r="B152" s="51" t="s">
        <v>21</v>
      </c>
      <c r="C152" s="8" t="s">
        <v>529</v>
      </c>
      <c r="D152" s="41">
        <f>D153</f>
        <v>0</v>
      </c>
      <c r="E152" s="3"/>
    </row>
    <row r="153" spans="1:5" ht="78.75" hidden="1">
      <c r="A153" s="29" t="s">
        <v>530</v>
      </c>
      <c r="B153" s="51" t="s">
        <v>21</v>
      </c>
      <c r="C153" s="8" t="s">
        <v>531</v>
      </c>
      <c r="D153" s="41">
        <f>D154</f>
        <v>0</v>
      </c>
      <c r="E153" s="3"/>
    </row>
    <row r="154" spans="1:5" ht="157.5" hidden="1">
      <c r="A154" s="29" t="s">
        <v>533</v>
      </c>
      <c r="B154" s="51" t="s">
        <v>21</v>
      </c>
      <c r="C154" s="8" t="s">
        <v>532</v>
      </c>
      <c r="D154" s="41">
        <v>0</v>
      </c>
      <c r="E154" s="3"/>
    </row>
    <row r="155" spans="1:5" ht="51" customHeight="1">
      <c r="A155" s="58" t="s">
        <v>177</v>
      </c>
      <c r="B155" s="53" t="s">
        <v>37</v>
      </c>
      <c r="C155" s="8"/>
      <c r="D155" s="42">
        <f>D156+D159+D162</f>
        <v>5</v>
      </c>
      <c r="E155" s="3"/>
    </row>
    <row r="156" spans="1:5" ht="31.5" customHeight="1" hidden="1">
      <c r="A156" s="91" t="s">
        <v>545</v>
      </c>
      <c r="B156" s="92" t="s">
        <v>37</v>
      </c>
      <c r="C156" s="93" t="s">
        <v>546</v>
      </c>
      <c r="D156" s="105">
        <f>D157</f>
        <v>0</v>
      </c>
      <c r="E156" s="3"/>
    </row>
    <row r="157" spans="1:5" ht="63" hidden="1">
      <c r="A157" s="95" t="s">
        <v>709</v>
      </c>
      <c r="B157" s="92" t="s">
        <v>37</v>
      </c>
      <c r="C157" s="96" t="s">
        <v>557</v>
      </c>
      <c r="D157" s="105">
        <f>D158</f>
        <v>0</v>
      </c>
      <c r="E157" s="3"/>
    </row>
    <row r="158" spans="1:5" ht="79.5" customHeight="1" hidden="1">
      <c r="A158" s="95" t="s">
        <v>710</v>
      </c>
      <c r="B158" s="92" t="s">
        <v>37</v>
      </c>
      <c r="C158" s="96" t="s">
        <v>558</v>
      </c>
      <c r="D158" s="105">
        <v>0</v>
      </c>
      <c r="E158" s="3"/>
    </row>
    <row r="159" spans="1:5" ht="126" hidden="1">
      <c r="A159" s="95" t="s">
        <v>537</v>
      </c>
      <c r="B159" s="92" t="s">
        <v>37</v>
      </c>
      <c r="C159" s="96" t="s">
        <v>538</v>
      </c>
      <c r="D159" s="105">
        <f>D160</f>
        <v>0</v>
      </c>
      <c r="E159" s="3"/>
    </row>
    <row r="160" spans="1:5" ht="94.5" hidden="1">
      <c r="A160" s="95" t="s">
        <v>539</v>
      </c>
      <c r="B160" s="92" t="s">
        <v>37</v>
      </c>
      <c r="C160" s="96" t="s">
        <v>540</v>
      </c>
      <c r="D160" s="105">
        <f>D161</f>
        <v>0</v>
      </c>
      <c r="E160" s="3"/>
    </row>
    <row r="161" spans="1:5" ht="79.5" customHeight="1" hidden="1">
      <c r="A161" s="95" t="s">
        <v>542</v>
      </c>
      <c r="B161" s="92" t="s">
        <v>37</v>
      </c>
      <c r="C161" s="96" t="s">
        <v>541</v>
      </c>
      <c r="D161" s="105">
        <v>0</v>
      </c>
      <c r="E161" s="3"/>
    </row>
    <row r="162" spans="1:5" ht="15.75" customHeight="1">
      <c r="A162" s="33" t="s">
        <v>526</v>
      </c>
      <c r="B162" s="51" t="s">
        <v>37</v>
      </c>
      <c r="C162" s="8" t="s">
        <v>527</v>
      </c>
      <c r="D162" s="48">
        <f>D163</f>
        <v>5</v>
      </c>
      <c r="E162" s="3"/>
    </row>
    <row r="163" spans="1:5" ht="78.75">
      <c r="A163" s="29" t="s">
        <v>528</v>
      </c>
      <c r="B163" s="51" t="s">
        <v>37</v>
      </c>
      <c r="C163" s="8" t="s">
        <v>529</v>
      </c>
      <c r="D163" s="48">
        <f>D164</f>
        <v>5</v>
      </c>
      <c r="E163" s="3"/>
    </row>
    <row r="164" spans="1:5" ht="64.5" customHeight="1">
      <c r="A164" s="29" t="s">
        <v>530</v>
      </c>
      <c r="B164" s="51" t="s">
        <v>37</v>
      </c>
      <c r="C164" s="8" t="s">
        <v>531</v>
      </c>
      <c r="D164" s="48">
        <f>D165</f>
        <v>5</v>
      </c>
      <c r="E164" s="3"/>
    </row>
    <row r="165" spans="1:5" ht="141" customHeight="1">
      <c r="A165" s="29" t="s">
        <v>533</v>
      </c>
      <c r="B165" s="51" t="s">
        <v>37</v>
      </c>
      <c r="C165" s="8" t="s">
        <v>532</v>
      </c>
      <c r="D165" s="41">
        <v>5</v>
      </c>
      <c r="E165" s="3"/>
    </row>
    <row r="166" spans="1:5" ht="38.25">
      <c r="A166" s="59" t="s">
        <v>403</v>
      </c>
      <c r="B166" s="53" t="s">
        <v>402</v>
      </c>
      <c r="C166" s="17"/>
      <c r="D166" s="42">
        <f>D167+D170</f>
        <v>5</v>
      </c>
      <c r="E166" s="3"/>
    </row>
    <row r="167" spans="1:5" ht="126" hidden="1">
      <c r="A167" s="95" t="s">
        <v>537</v>
      </c>
      <c r="B167" s="99" t="s">
        <v>402</v>
      </c>
      <c r="C167" s="96" t="s">
        <v>538</v>
      </c>
      <c r="D167" s="105">
        <f>D168</f>
        <v>0</v>
      </c>
      <c r="E167" s="3"/>
    </row>
    <row r="168" spans="1:5" ht="94.5" hidden="1">
      <c r="A168" s="95" t="s">
        <v>539</v>
      </c>
      <c r="B168" s="99" t="s">
        <v>402</v>
      </c>
      <c r="C168" s="96" t="s">
        <v>540</v>
      </c>
      <c r="D168" s="105">
        <f>D169</f>
        <v>0</v>
      </c>
      <c r="E168" s="3"/>
    </row>
    <row r="169" spans="1:5" ht="78" customHeight="1" hidden="1">
      <c r="A169" s="95" t="s">
        <v>542</v>
      </c>
      <c r="B169" s="99" t="s">
        <v>402</v>
      </c>
      <c r="C169" s="96" t="s">
        <v>541</v>
      </c>
      <c r="D169" s="105">
        <v>0</v>
      </c>
      <c r="E169" s="3"/>
    </row>
    <row r="170" spans="1:5" ht="17.25" customHeight="1">
      <c r="A170" s="33" t="s">
        <v>526</v>
      </c>
      <c r="B170" s="52" t="s">
        <v>402</v>
      </c>
      <c r="C170" s="8" t="s">
        <v>527</v>
      </c>
      <c r="D170" s="48">
        <f>D171</f>
        <v>5</v>
      </c>
      <c r="E170" s="3"/>
    </row>
    <row r="171" spans="1:5" ht="78.75">
      <c r="A171" s="29" t="s">
        <v>528</v>
      </c>
      <c r="B171" s="52" t="s">
        <v>402</v>
      </c>
      <c r="C171" s="8" t="s">
        <v>529</v>
      </c>
      <c r="D171" s="48">
        <f>D172</f>
        <v>5</v>
      </c>
      <c r="E171" s="3"/>
    </row>
    <row r="172" spans="1:5" ht="64.5" customHeight="1">
      <c r="A172" s="29" t="s">
        <v>530</v>
      </c>
      <c r="B172" s="52" t="s">
        <v>402</v>
      </c>
      <c r="C172" s="8" t="s">
        <v>531</v>
      </c>
      <c r="D172" s="48">
        <f>D173</f>
        <v>5</v>
      </c>
      <c r="E172" s="3"/>
    </row>
    <row r="173" spans="1:5" ht="142.5" customHeight="1">
      <c r="A173" s="29" t="s">
        <v>533</v>
      </c>
      <c r="B173" s="52" t="s">
        <v>402</v>
      </c>
      <c r="C173" s="8" t="s">
        <v>532</v>
      </c>
      <c r="D173" s="41">
        <v>5</v>
      </c>
      <c r="E173" s="3"/>
    </row>
    <row r="174" spans="1:5" ht="38.25" customHeight="1">
      <c r="A174" s="58" t="s">
        <v>180</v>
      </c>
      <c r="B174" s="53" t="s">
        <v>38</v>
      </c>
      <c r="C174" s="7"/>
      <c r="D174" s="80">
        <f>D175+D227+D240+D246+D252+D259+D274+D279+D285+D292+D306+D309+D201</f>
        <v>5011466.099999999</v>
      </c>
      <c r="E174" s="3"/>
    </row>
    <row r="175" spans="1:5" ht="15.75" customHeight="1">
      <c r="A175" s="19" t="s">
        <v>75</v>
      </c>
      <c r="B175" s="51" t="s">
        <v>38</v>
      </c>
      <c r="C175" s="36" t="s">
        <v>39</v>
      </c>
      <c r="D175" s="43">
        <f>SUM(D176,D183,D189,D194,D197)</f>
        <v>4068024.0999999996</v>
      </c>
      <c r="E175" s="3"/>
    </row>
    <row r="176" spans="1:8" ht="80.25" customHeight="1">
      <c r="A176" s="33" t="s">
        <v>133</v>
      </c>
      <c r="B176" s="56" t="s">
        <v>38</v>
      </c>
      <c r="C176" s="32" t="s">
        <v>40</v>
      </c>
      <c r="D176" s="40">
        <f>SUM(D177:D182)</f>
        <v>3780848.3000000003</v>
      </c>
      <c r="E176" s="3"/>
      <c r="H176" s="73"/>
    </row>
    <row r="177" spans="1:8" ht="111.75" customHeight="1">
      <c r="A177" s="26" t="s">
        <v>240</v>
      </c>
      <c r="B177" s="10" t="s">
        <v>38</v>
      </c>
      <c r="C177" s="32" t="s">
        <v>241</v>
      </c>
      <c r="D177" s="40">
        <v>3771623.1</v>
      </c>
      <c r="E177" s="3"/>
      <c r="H177" s="73"/>
    </row>
    <row r="178" spans="1:8" ht="94.5" customHeight="1">
      <c r="A178" s="26" t="s">
        <v>242</v>
      </c>
      <c r="B178" s="10" t="s">
        <v>38</v>
      </c>
      <c r="C178" s="32" t="s">
        <v>243</v>
      </c>
      <c r="D178" s="40">
        <v>3383.9</v>
      </c>
      <c r="E178" s="3"/>
      <c r="H178" s="73"/>
    </row>
    <row r="179" spans="1:8" ht="94.5" customHeight="1">
      <c r="A179" s="26" t="s">
        <v>479</v>
      </c>
      <c r="B179" s="54" t="s">
        <v>38</v>
      </c>
      <c r="C179" s="32" t="s">
        <v>478</v>
      </c>
      <c r="D179" s="40">
        <v>0.2</v>
      </c>
      <c r="E179" s="3"/>
      <c r="H179" s="73"/>
    </row>
    <row r="180" spans="1:8" ht="109.5" customHeight="1">
      <c r="A180" s="26" t="s">
        <v>244</v>
      </c>
      <c r="B180" s="56" t="s">
        <v>38</v>
      </c>
      <c r="C180" s="32" t="s">
        <v>247</v>
      </c>
      <c r="D180" s="40">
        <v>5857.1</v>
      </c>
      <c r="E180" s="3"/>
      <c r="H180" s="73"/>
    </row>
    <row r="181" spans="1:8" ht="94.5" customHeight="1">
      <c r="A181" s="26" t="s">
        <v>245</v>
      </c>
      <c r="B181" s="56" t="s">
        <v>38</v>
      </c>
      <c r="C181" s="32" t="s">
        <v>248</v>
      </c>
      <c r="D181" s="40">
        <v>-14.2</v>
      </c>
      <c r="E181" s="3"/>
      <c r="H181" s="73"/>
    </row>
    <row r="182" spans="1:8" ht="111.75" customHeight="1">
      <c r="A182" s="26" t="s">
        <v>246</v>
      </c>
      <c r="B182" s="56" t="s">
        <v>38</v>
      </c>
      <c r="C182" s="32" t="s">
        <v>249</v>
      </c>
      <c r="D182" s="40">
        <v>-1.8</v>
      </c>
      <c r="E182" s="3"/>
      <c r="H182" s="73"/>
    </row>
    <row r="183" spans="1:5" ht="110.25" customHeight="1">
      <c r="A183" s="33" t="s">
        <v>233</v>
      </c>
      <c r="B183" s="56" t="s">
        <v>38</v>
      </c>
      <c r="C183" s="32" t="s">
        <v>41</v>
      </c>
      <c r="D183" s="40">
        <f>SUM(D184:D188)</f>
        <v>67080.8</v>
      </c>
      <c r="E183" s="3"/>
    </row>
    <row r="184" spans="1:5" ht="140.25" customHeight="1">
      <c r="A184" s="33" t="s">
        <v>250</v>
      </c>
      <c r="B184" s="56" t="s">
        <v>38</v>
      </c>
      <c r="C184" s="32" t="s">
        <v>252</v>
      </c>
      <c r="D184" s="40">
        <v>66906.5</v>
      </c>
      <c r="E184" s="3"/>
    </row>
    <row r="185" spans="1:5" ht="126.75" customHeight="1">
      <c r="A185" s="33" t="s">
        <v>251</v>
      </c>
      <c r="B185" s="56" t="s">
        <v>38</v>
      </c>
      <c r="C185" s="32" t="s">
        <v>253</v>
      </c>
      <c r="D185" s="40">
        <v>131.7</v>
      </c>
      <c r="E185" s="3"/>
    </row>
    <row r="186" spans="1:5" ht="126.75" customHeight="1" hidden="1">
      <c r="A186" s="33" t="s">
        <v>560</v>
      </c>
      <c r="B186" s="56" t="s">
        <v>38</v>
      </c>
      <c r="C186" s="32" t="s">
        <v>559</v>
      </c>
      <c r="D186" s="40">
        <v>0</v>
      </c>
      <c r="E186" s="3"/>
    </row>
    <row r="187" spans="1:5" ht="143.25" customHeight="1">
      <c r="A187" s="33" t="s">
        <v>254</v>
      </c>
      <c r="B187" s="56" t="s">
        <v>38</v>
      </c>
      <c r="C187" s="32" t="s">
        <v>256</v>
      </c>
      <c r="D187" s="40">
        <v>42.6</v>
      </c>
      <c r="E187" s="3"/>
    </row>
    <row r="188" spans="1:5" ht="126.75" customHeight="1" hidden="1">
      <c r="A188" s="33" t="s">
        <v>255</v>
      </c>
      <c r="B188" s="56" t="s">
        <v>38</v>
      </c>
      <c r="C188" s="32" t="s">
        <v>257</v>
      </c>
      <c r="D188" s="40">
        <v>0</v>
      </c>
      <c r="E188" s="3"/>
    </row>
    <row r="189" spans="1:5" ht="48" customHeight="1">
      <c r="A189" s="33" t="s">
        <v>234</v>
      </c>
      <c r="B189" s="51" t="s">
        <v>38</v>
      </c>
      <c r="C189" s="32" t="s">
        <v>89</v>
      </c>
      <c r="D189" s="40">
        <f>SUM(D190:D193)</f>
        <v>40558.399999999994</v>
      </c>
      <c r="E189" s="3"/>
    </row>
    <row r="190" spans="1:5" ht="79.5" customHeight="1">
      <c r="A190" s="33" t="s">
        <v>258</v>
      </c>
      <c r="B190" s="51" t="s">
        <v>38</v>
      </c>
      <c r="C190" s="32" t="s">
        <v>262</v>
      </c>
      <c r="D190" s="40">
        <v>40075.6</v>
      </c>
      <c r="E190" s="3"/>
    </row>
    <row r="191" spans="1:5" ht="65.25" customHeight="1">
      <c r="A191" s="33" t="s">
        <v>259</v>
      </c>
      <c r="B191" s="51" t="s">
        <v>38</v>
      </c>
      <c r="C191" s="32" t="s">
        <v>263</v>
      </c>
      <c r="D191" s="40">
        <v>348.2</v>
      </c>
      <c r="E191" s="3"/>
    </row>
    <row r="192" spans="1:5" ht="80.25" customHeight="1">
      <c r="A192" s="33" t="s">
        <v>260</v>
      </c>
      <c r="B192" s="51" t="s">
        <v>38</v>
      </c>
      <c r="C192" s="32" t="s">
        <v>264</v>
      </c>
      <c r="D192" s="40">
        <v>134.6</v>
      </c>
      <c r="E192" s="3"/>
    </row>
    <row r="193" spans="1:5" ht="49.5" customHeight="1" hidden="1">
      <c r="A193" s="33" t="s">
        <v>261</v>
      </c>
      <c r="B193" s="51" t="s">
        <v>38</v>
      </c>
      <c r="C193" s="32" t="s">
        <v>265</v>
      </c>
      <c r="D193" s="40">
        <v>0</v>
      </c>
      <c r="E193" s="3"/>
    </row>
    <row r="194" spans="1:5" ht="94.5" customHeight="1">
      <c r="A194" s="33" t="s">
        <v>235</v>
      </c>
      <c r="B194" s="56" t="s">
        <v>38</v>
      </c>
      <c r="C194" s="32" t="s">
        <v>55</v>
      </c>
      <c r="D194" s="40">
        <f>SUM(D195:D196)</f>
        <v>6831.3</v>
      </c>
      <c r="E194" s="3"/>
    </row>
    <row r="195" spans="1:5" ht="129" customHeight="1">
      <c r="A195" s="33" t="s">
        <v>266</v>
      </c>
      <c r="B195" s="56" t="s">
        <v>38</v>
      </c>
      <c r="C195" s="32" t="s">
        <v>268</v>
      </c>
      <c r="D195" s="40">
        <v>6831.3</v>
      </c>
      <c r="E195" s="3"/>
    </row>
    <row r="196" spans="1:5" ht="110.25" hidden="1">
      <c r="A196" s="33" t="s">
        <v>267</v>
      </c>
      <c r="B196" s="56" t="s">
        <v>38</v>
      </c>
      <c r="C196" s="32" t="s">
        <v>269</v>
      </c>
      <c r="D196" s="40">
        <v>0</v>
      </c>
      <c r="E196" s="3"/>
    </row>
    <row r="197" spans="1:5" ht="96" customHeight="1">
      <c r="A197" s="33" t="s">
        <v>871</v>
      </c>
      <c r="B197" s="56" t="s">
        <v>38</v>
      </c>
      <c r="C197" s="32" t="s">
        <v>864</v>
      </c>
      <c r="D197" s="40">
        <f>D198+D199+D200</f>
        <v>172705.3</v>
      </c>
      <c r="E197" s="3"/>
    </row>
    <row r="198" spans="1:5" ht="126" customHeight="1">
      <c r="A198" s="33" t="s">
        <v>867</v>
      </c>
      <c r="B198" s="56" t="s">
        <v>38</v>
      </c>
      <c r="C198" s="32" t="s">
        <v>866</v>
      </c>
      <c r="D198" s="40">
        <v>172347.9</v>
      </c>
      <c r="E198" s="3"/>
    </row>
    <row r="199" spans="1:5" ht="113.25" customHeight="1">
      <c r="A199" s="33" t="s">
        <v>868</v>
      </c>
      <c r="B199" s="56" t="s">
        <v>38</v>
      </c>
      <c r="C199" s="32" t="s">
        <v>870</v>
      </c>
      <c r="D199" s="40">
        <v>124.8</v>
      </c>
      <c r="E199" s="3"/>
    </row>
    <row r="200" spans="1:5" ht="96" customHeight="1">
      <c r="A200" s="33" t="s">
        <v>869</v>
      </c>
      <c r="B200" s="56" t="s">
        <v>38</v>
      </c>
      <c r="C200" s="32" t="s">
        <v>865</v>
      </c>
      <c r="D200" s="40">
        <v>232.6</v>
      </c>
      <c r="E200" s="3"/>
    </row>
    <row r="201" spans="1:5" ht="31.5">
      <c r="A201" s="136" t="s">
        <v>916</v>
      </c>
      <c r="B201" s="142" t="s">
        <v>38</v>
      </c>
      <c r="C201" s="24" t="s">
        <v>917</v>
      </c>
      <c r="D201" s="40">
        <f>D202+D212+D223</f>
        <v>306658.10000000003</v>
      </c>
      <c r="E201" s="3"/>
    </row>
    <row r="202" spans="1:5" ht="31.5">
      <c r="A202" s="136" t="s">
        <v>888</v>
      </c>
      <c r="B202" s="142" t="s">
        <v>38</v>
      </c>
      <c r="C202" s="24" t="s">
        <v>918</v>
      </c>
      <c r="D202" s="40">
        <f>D203+D208</f>
        <v>209817.7</v>
      </c>
      <c r="E202" s="3"/>
    </row>
    <row r="203" spans="1:5" ht="31.5">
      <c r="A203" s="144" t="s">
        <v>888</v>
      </c>
      <c r="B203" s="142" t="s">
        <v>38</v>
      </c>
      <c r="C203" s="24" t="s">
        <v>872</v>
      </c>
      <c r="D203" s="40">
        <f>D205+D206+D207+D204</f>
        <v>209801.30000000002</v>
      </c>
      <c r="E203" s="3"/>
    </row>
    <row r="204" spans="1:5" ht="63.75" customHeight="1">
      <c r="A204" s="136" t="s">
        <v>889</v>
      </c>
      <c r="B204" s="142" t="s">
        <v>38</v>
      </c>
      <c r="C204" s="24" t="s">
        <v>920</v>
      </c>
      <c r="D204" s="40">
        <v>206985.1</v>
      </c>
      <c r="E204" s="3"/>
    </row>
    <row r="205" spans="1:5" ht="63">
      <c r="A205" s="144" t="s">
        <v>889</v>
      </c>
      <c r="B205" s="142" t="s">
        <v>38</v>
      </c>
      <c r="C205" s="24" t="s">
        <v>873</v>
      </c>
      <c r="D205" s="40">
        <v>2730.9</v>
      </c>
      <c r="E205" s="3"/>
    </row>
    <row r="206" spans="1:5" ht="62.25" customHeight="1">
      <c r="A206" s="145" t="s">
        <v>890</v>
      </c>
      <c r="B206" s="142" t="s">
        <v>38</v>
      </c>
      <c r="C206" s="24" t="s">
        <v>874</v>
      </c>
      <c r="D206" s="40">
        <v>105.2</v>
      </c>
      <c r="E206" s="3"/>
    </row>
    <row r="207" spans="1:5" ht="47.25">
      <c r="A207" s="145" t="s">
        <v>891</v>
      </c>
      <c r="B207" s="142" t="s">
        <v>38</v>
      </c>
      <c r="C207" s="24" t="s">
        <v>875</v>
      </c>
      <c r="D207" s="40">
        <v>-19.9</v>
      </c>
      <c r="E207" s="3"/>
    </row>
    <row r="208" spans="1:5" ht="45" customHeight="1">
      <c r="A208" s="144" t="s">
        <v>892</v>
      </c>
      <c r="B208" s="142" t="s">
        <v>38</v>
      </c>
      <c r="C208" s="24" t="s">
        <v>876</v>
      </c>
      <c r="D208" s="40">
        <f>D209+D210+D211</f>
        <v>16.400000000000002</v>
      </c>
      <c r="E208" s="3"/>
    </row>
    <row r="209" spans="1:5" ht="79.5" customHeight="1">
      <c r="A209" s="144" t="s">
        <v>893</v>
      </c>
      <c r="B209" s="142" t="s">
        <v>38</v>
      </c>
      <c r="C209" s="24" t="s">
        <v>877</v>
      </c>
      <c r="D209" s="40">
        <v>13.6</v>
      </c>
      <c r="E209" s="3"/>
    </row>
    <row r="210" spans="1:5" ht="62.25" customHeight="1">
      <c r="A210" s="144" t="s">
        <v>894</v>
      </c>
      <c r="B210" s="142" t="s">
        <v>38</v>
      </c>
      <c r="C210" s="24" t="s">
        <v>878</v>
      </c>
      <c r="D210" s="40">
        <v>2.7</v>
      </c>
      <c r="E210" s="3"/>
    </row>
    <row r="211" spans="1:5" ht="78" customHeight="1">
      <c r="A211" s="145" t="s">
        <v>895</v>
      </c>
      <c r="B211" s="142" t="s">
        <v>38</v>
      </c>
      <c r="C211" s="24" t="s">
        <v>879</v>
      </c>
      <c r="D211" s="40">
        <v>0.1</v>
      </c>
      <c r="E211" s="3"/>
    </row>
    <row r="212" spans="1:5" ht="48.75" customHeight="1">
      <c r="A212" s="145" t="s">
        <v>919</v>
      </c>
      <c r="B212" s="142" t="s">
        <v>38</v>
      </c>
      <c r="C212" s="24" t="s">
        <v>927</v>
      </c>
      <c r="D212" s="40">
        <f>D213+D218</f>
        <v>96835</v>
      </c>
      <c r="E212" s="3"/>
    </row>
    <row r="213" spans="1:5" ht="63" customHeight="1">
      <c r="A213" s="144" t="s">
        <v>896</v>
      </c>
      <c r="B213" s="142" t="s">
        <v>38</v>
      </c>
      <c r="C213" s="24" t="s">
        <v>880</v>
      </c>
      <c r="D213" s="40">
        <f>D214+D215+D216+D217</f>
        <v>96844.6</v>
      </c>
      <c r="E213" s="3"/>
    </row>
    <row r="214" spans="1:5" ht="95.25" customHeight="1">
      <c r="A214" s="144" t="s">
        <v>897</v>
      </c>
      <c r="B214" s="142" t="s">
        <v>38</v>
      </c>
      <c r="C214" s="24" t="s">
        <v>881</v>
      </c>
      <c r="D214" s="40">
        <v>95082.5</v>
      </c>
      <c r="E214" s="3"/>
    </row>
    <row r="215" spans="1:5" ht="78.75">
      <c r="A215" s="144" t="s">
        <v>898</v>
      </c>
      <c r="B215" s="142" t="s">
        <v>38</v>
      </c>
      <c r="C215" s="24" t="s">
        <v>882</v>
      </c>
      <c r="D215" s="40">
        <v>1772.1</v>
      </c>
      <c r="E215" s="3"/>
    </row>
    <row r="216" spans="1:5" ht="95.25" customHeight="1">
      <c r="A216" s="145" t="s">
        <v>899</v>
      </c>
      <c r="B216" s="142" t="s">
        <v>38</v>
      </c>
      <c r="C216" s="24" t="s">
        <v>883</v>
      </c>
      <c r="D216" s="40">
        <v>28.4</v>
      </c>
      <c r="E216" s="3"/>
    </row>
    <row r="217" spans="1:5" ht="78.75">
      <c r="A217" s="145" t="s">
        <v>900</v>
      </c>
      <c r="B217" s="142" t="s">
        <v>38</v>
      </c>
      <c r="C217" s="24" t="s">
        <v>901</v>
      </c>
      <c r="D217" s="40">
        <v>-38.4</v>
      </c>
      <c r="E217" s="3"/>
    </row>
    <row r="218" spans="1:5" ht="63">
      <c r="A218" s="144" t="s">
        <v>902</v>
      </c>
      <c r="B218" s="142" t="s">
        <v>38</v>
      </c>
      <c r="C218" s="24" t="s">
        <v>884</v>
      </c>
      <c r="D218" s="40">
        <f>D219+D220+D221+D222</f>
        <v>-9.6</v>
      </c>
      <c r="E218" s="3"/>
    </row>
    <row r="219" spans="1:5" ht="94.5">
      <c r="A219" s="144" t="s">
        <v>903</v>
      </c>
      <c r="B219" s="142" t="s">
        <v>38</v>
      </c>
      <c r="C219" s="24" t="s">
        <v>885</v>
      </c>
      <c r="D219" s="40">
        <v>-9.6</v>
      </c>
      <c r="E219" s="3"/>
    </row>
    <row r="220" spans="1:5" ht="63">
      <c r="A220" s="144" t="s">
        <v>904</v>
      </c>
      <c r="B220" s="142" t="s">
        <v>38</v>
      </c>
      <c r="C220" s="24" t="s">
        <v>886</v>
      </c>
      <c r="D220" s="40">
        <v>-0.1</v>
      </c>
      <c r="E220" s="3"/>
    </row>
    <row r="221" spans="1:5" ht="78.75" hidden="1">
      <c r="A221" s="145" t="s">
        <v>906</v>
      </c>
      <c r="B221" s="142" t="s">
        <v>38</v>
      </c>
      <c r="C221" s="24" t="s">
        <v>887</v>
      </c>
      <c r="D221" s="40">
        <v>0</v>
      </c>
      <c r="E221" s="3"/>
    </row>
    <row r="222" spans="1:5" ht="94.5">
      <c r="A222" s="145" t="s">
        <v>907</v>
      </c>
      <c r="B222" s="142" t="s">
        <v>38</v>
      </c>
      <c r="C222" s="24" t="s">
        <v>905</v>
      </c>
      <c r="D222" s="40">
        <v>0.1</v>
      </c>
      <c r="E222" s="3"/>
    </row>
    <row r="223" spans="1:5" ht="47.25">
      <c r="A223" s="144" t="s">
        <v>912</v>
      </c>
      <c r="B223" s="142" t="s">
        <v>38</v>
      </c>
      <c r="C223" s="24" t="s">
        <v>908</v>
      </c>
      <c r="D223" s="40">
        <f>D224+D225+D226</f>
        <v>5.3999999999999995</v>
      </c>
      <c r="E223" s="3"/>
    </row>
    <row r="224" spans="1:5" ht="78.75">
      <c r="A224" s="144" t="s">
        <v>913</v>
      </c>
      <c r="B224" s="142" t="s">
        <v>38</v>
      </c>
      <c r="C224" s="24" t="s">
        <v>909</v>
      </c>
      <c r="D224" s="40">
        <v>-3.5</v>
      </c>
      <c r="E224" s="3"/>
    </row>
    <row r="225" spans="1:5" ht="50.25" customHeight="1">
      <c r="A225" s="144" t="s">
        <v>914</v>
      </c>
      <c r="B225" s="142" t="s">
        <v>38</v>
      </c>
      <c r="C225" s="24" t="s">
        <v>910</v>
      </c>
      <c r="D225" s="40">
        <v>8.7</v>
      </c>
      <c r="E225" s="3"/>
    </row>
    <row r="226" spans="1:5" ht="78.75">
      <c r="A226" s="145" t="s">
        <v>915</v>
      </c>
      <c r="B226" s="142" t="s">
        <v>38</v>
      </c>
      <c r="C226" s="24" t="s">
        <v>911</v>
      </c>
      <c r="D226" s="40">
        <v>0.2</v>
      </c>
      <c r="E226" s="3"/>
    </row>
    <row r="227" spans="1:5" ht="31.5" customHeight="1">
      <c r="A227" s="26" t="s">
        <v>57</v>
      </c>
      <c r="B227" s="56" t="s">
        <v>38</v>
      </c>
      <c r="C227" s="24" t="s">
        <v>135</v>
      </c>
      <c r="D227" s="41">
        <f>D228+D235</f>
        <v>40117.9</v>
      </c>
      <c r="E227" s="3"/>
    </row>
    <row r="228" spans="1:5" ht="33" customHeight="1">
      <c r="A228" s="25" t="s">
        <v>57</v>
      </c>
      <c r="B228" s="56" t="s">
        <v>42</v>
      </c>
      <c r="C228" s="24" t="s">
        <v>116</v>
      </c>
      <c r="D228" s="40">
        <f>D229+D230+D231+D232+D233</f>
        <v>40135.5</v>
      </c>
      <c r="E228" s="3"/>
    </row>
    <row r="229" spans="1:5" ht="64.5" customHeight="1">
      <c r="A229" s="25" t="s">
        <v>275</v>
      </c>
      <c r="B229" s="56" t="s">
        <v>38</v>
      </c>
      <c r="C229" s="24" t="s">
        <v>270</v>
      </c>
      <c r="D229" s="40">
        <v>39071.3</v>
      </c>
      <c r="E229" s="3"/>
    </row>
    <row r="230" spans="1:5" ht="33" customHeight="1">
      <c r="A230" s="25" t="s">
        <v>276</v>
      </c>
      <c r="B230" s="56" t="s">
        <v>38</v>
      </c>
      <c r="C230" s="24" t="s">
        <v>271</v>
      </c>
      <c r="D230" s="40">
        <v>659</v>
      </c>
      <c r="E230" s="3"/>
    </row>
    <row r="231" spans="1:5" ht="33" customHeight="1" hidden="1">
      <c r="A231" s="25" t="s">
        <v>394</v>
      </c>
      <c r="B231" s="56" t="s">
        <v>38</v>
      </c>
      <c r="C231" s="24" t="s">
        <v>393</v>
      </c>
      <c r="D231" s="40">
        <v>0</v>
      </c>
      <c r="E231" s="3"/>
    </row>
    <row r="232" spans="1:5" ht="66" customHeight="1">
      <c r="A232" s="25" t="s">
        <v>277</v>
      </c>
      <c r="B232" s="56" t="s">
        <v>38</v>
      </c>
      <c r="C232" s="24" t="s">
        <v>272</v>
      </c>
      <c r="D232" s="40">
        <v>399.5</v>
      </c>
      <c r="E232" s="3"/>
    </row>
    <row r="233" spans="1:5" ht="33.75" customHeight="1">
      <c r="A233" s="25" t="s">
        <v>278</v>
      </c>
      <c r="B233" s="56" t="s">
        <v>38</v>
      </c>
      <c r="C233" s="24" t="s">
        <v>273</v>
      </c>
      <c r="D233" s="40">
        <v>5.7</v>
      </c>
      <c r="E233" s="3"/>
    </row>
    <row r="234" spans="1:5" ht="65.25" customHeight="1" hidden="1">
      <c r="A234" s="25" t="s">
        <v>279</v>
      </c>
      <c r="B234" s="56" t="s">
        <v>38</v>
      </c>
      <c r="C234" s="24" t="s">
        <v>274</v>
      </c>
      <c r="D234" s="40">
        <v>0</v>
      </c>
      <c r="E234" s="3"/>
    </row>
    <row r="235" spans="1:5" ht="48" customHeight="1">
      <c r="A235" s="25" t="s">
        <v>134</v>
      </c>
      <c r="B235" s="56" t="s">
        <v>38</v>
      </c>
      <c r="C235" s="24" t="s">
        <v>117</v>
      </c>
      <c r="D235" s="40">
        <f>D236+D237+D238</f>
        <v>-17.599999999999998</v>
      </c>
      <c r="E235" s="3"/>
    </row>
    <row r="236" spans="1:5" ht="78.75">
      <c r="A236" s="25" t="s">
        <v>280</v>
      </c>
      <c r="B236" s="56" t="s">
        <v>38</v>
      </c>
      <c r="C236" s="24" t="s">
        <v>284</v>
      </c>
      <c r="D236" s="40">
        <v>-33.8</v>
      </c>
      <c r="E236" s="3"/>
    </row>
    <row r="237" spans="1:5" ht="48.75" customHeight="1">
      <c r="A237" s="25" t="s">
        <v>281</v>
      </c>
      <c r="B237" s="56" t="s">
        <v>38</v>
      </c>
      <c r="C237" s="24" t="s">
        <v>285</v>
      </c>
      <c r="D237" s="40">
        <v>16.8</v>
      </c>
      <c r="E237" s="3"/>
    </row>
    <row r="238" spans="1:5" ht="78.75">
      <c r="A238" s="25" t="s">
        <v>282</v>
      </c>
      <c r="B238" s="56" t="s">
        <v>38</v>
      </c>
      <c r="C238" s="24" t="s">
        <v>286</v>
      </c>
      <c r="D238" s="40">
        <v>-0.6</v>
      </c>
      <c r="E238" s="3"/>
    </row>
    <row r="239" spans="1:5" ht="47.25" hidden="1">
      <c r="A239" s="25" t="s">
        <v>283</v>
      </c>
      <c r="B239" s="56" t="s">
        <v>38</v>
      </c>
      <c r="C239" s="24" t="s">
        <v>287</v>
      </c>
      <c r="D239" s="40">
        <v>0</v>
      </c>
      <c r="E239" s="3"/>
    </row>
    <row r="240" spans="1:5" ht="15.75" customHeight="1">
      <c r="A240" s="26" t="s">
        <v>56</v>
      </c>
      <c r="B240" s="56" t="s">
        <v>38</v>
      </c>
      <c r="C240" s="18" t="s">
        <v>136</v>
      </c>
      <c r="D240" s="40">
        <f>SUM(D241,D245)</f>
        <v>138008.6</v>
      </c>
      <c r="E240" s="3"/>
    </row>
    <row r="241" spans="1:5" ht="15" customHeight="1">
      <c r="A241" s="25" t="s">
        <v>56</v>
      </c>
      <c r="B241" s="56" t="s">
        <v>42</v>
      </c>
      <c r="C241" s="24" t="s">
        <v>118</v>
      </c>
      <c r="D241" s="40">
        <f>SUM(D242:D244)</f>
        <v>138008.6</v>
      </c>
      <c r="E241" s="3"/>
    </row>
    <row r="242" spans="1:5" ht="47.25" customHeight="1">
      <c r="A242" s="25" t="s">
        <v>288</v>
      </c>
      <c r="B242" s="56" t="s">
        <v>38</v>
      </c>
      <c r="C242" s="24" t="s">
        <v>291</v>
      </c>
      <c r="D242" s="40">
        <v>138005.2</v>
      </c>
      <c r="E242" s="3"/>
    </row>
    <row r="243" spans="1:5" ht="31.5">
      <c r="A243" s="25" t="s">
        <v>289</v>
      </c>
      <c r="B243" s="56" t="s">
        <v>38</v>
      </c>
      <c r="C243" s="24" t="s">
        <v>292</v>
      </c>
      <c r="D243" s="40">
        <v>3.4</v>
      </c>
      <c r="E243" s="3"/>
    </row>
    <row r="244" spans="1:5" ht="46.5" customHeight="1" hidden="1">
      <c r="A244" s="25" t="s">
        <v>290</v>
      </c>
      <c r="B244" s="56" t="s">
        <v>38</v>
      </c>
      <c r="C244" s="24" t="s">
        <v>293</v>
      </c>
      <c r="D244" s="40">
        <v>0</v>
      </c>
      <c r="E244" s="3"/>
    </row>
    <row r="245" spans="1:5" ht="33" customHeight="1" hidden="1">
      <c r="A245" s="25" t="s">
        <v>158</v>
      </c>
      <c r="B245" s="56" t="s">
        <v>38</v>
      </c>
      <c r="C245" s="24" t="s">
        <v>119</v>
      </c>
      <c r="D245" s="40">
        <v>0</v>
      </c>
      <c r="E245" s="3"/>
    </row>
    <row r="246" spans="1:5" ht="31.5" customHeight="1">
      <c r="A246" s="25" t="s">
        <v>168</v>
      </c>
      <c r="B246" s="56" t="s">
        <v>38</v>
      </c>
      <c r="C246" s="24" t="s">
        <v>170</v>
      </c>
      <c r="D246" s="40">
        <f>SUM(D247)</f>
        <v>88116</v>
      </c>
      <c r="E246" s="3"/>
    </row>
    <row r="247" spans="1:5" ht="31.5" customHeight="1">
      <c r="A247" s="25" t="s">
        <v>169</v>
      </c>
      <c r="B247" s="56" t="s">
        <v>42</v>
      </c>
      <c r="C247" s="24" t="s">
        <v>171</v>
      </c>
      <c r="D247" s="40">
        <f>D248+D249+D250+D251</f>
        <v>88116</v>
      </c>
      <c r="E247" s="3"/>
    </row>
    <row r="248" spans="1:5" ht="63.75" customHeight="1">
      <c r="A248" s="25" t="s">
        <v>294</v>
      </c>
      <c r="B248" s="56" t="s">
        <v>38</v>
      </c>
      <c r="C248" s="24" t="s">
        <v>296</v>
      </c>
      <c r="D248" s="40">
        <v>88026.5</v>
      </c>
      <c r="E248" s="3"/>
    </row>
    <row r="249" spans="1:5" ht="48.75" customHeight="1">
      <c r="A249" s="25" t="s">
        <v>295</v>
      </c>
      <c r="B249" s="56" t="s">
        <v>38</v>
      </c>
      <c r="C249" s="24" t="s">
        <v>297</v>
      </c>
      <c r="D249" s="40">
        <v>48.7</v>
      </c>
      <c r="E249" s="3"/>
    </row>
    <row r="250" spans="1:5" ht="32.25" customHeight="1" hidden="1">
      <c r="A250" s="26" t="s">
        <v>415</v>
      </c>
      <c r="B250" s="56" t="s">
        <v>38</v>
      </c>
      <c r="C250" s="18" t="s">
        <v>416</v>
      </c>
      <c r="D250" s="41">
        <v>0</v>
      </c>
      <c r="E250" s="3"/>
    </row>
    <row r="251" spans="1:5" ht="47.25">
      <c r="A251" s="26" t="s">
        <v>502</v>
      </c>
      <c r="B251" s="56" t="s">
        <v>38</v>
      </c>
      <c r="C251" s="18" t="s">
        <v>417</v>
      </c>
      <c r="D251" s="41">
        <v>40.8</v>
      </c>
      <c r="E251" s="3"/>
    </row>
    <row r="252" spans="1:5" ht="15.75" customHeight="1">
      <c r="A252" s="22" t="s">
        <v>59</v>
      </c>
      <c r="B252" s="56" t="s">
        <v>42</v>
      </c>
      <c r="C252" s="24" t="s">
        <v>90</v>
      </c>
      <c r="D252" s="41">
        <f>SUM(D253)</f>
        <v>131966.3</v>
      </c>
      <c r="E252" s="3"/>
    </row>
    <row r="253" spans="1:5" ht="47.25" customHeight="1">
      <c r="A253" s="26" t="s">
        <v>76</v>
      </c>
      <c r="B253" s="56" t="s">
        <v>42</v>
      </c>
      <c r="C253" s="24" t="s">
        <v>91</v>
      </c>
      <c r="D253" s="40">
        <f>SUM(D254:D258)</f>
        <v>131966.3</v>
      </c>
      <c r="E253" s="3"/>
    </row>
    <row r="254" spans="1:5" ht="78.75" customHeight="1">
      <c r="A254" s="26" t="s">
        <v>298</v>
      </c>
      <c r="B254" s="56" t="s">
        <v>38</v>
      </c>
      <c r="C254" s="18" t="s">
        <v>302</v>
      </c>
      <c r="D254" s="40">
        <v>131243.9</v>
      </c>
      <c r="E254" s="3"/>
    </row>
    <row r="255" spans="1:5" ht="63" customHeight="1">
      <c r="A255" s="26" t="s">
        <v>299</v>
      </c>
      <c r="B255" s="56" t="s">
        <v>38</v>
      </c>
      <c r="C255" s="18" t="s">
        <v>303</v>
      </c>
      <c r="D255" s="40">
        <v>721.3</v>
      </c>
      <c r="E255" s="3"/>
    </row>
    <row r="256" spans="1:5" ht="78.75" customHeight="1" hidden="1">
      <c r="A256" s="26" t="s">
        <v>300</v>
      </c>
      <c r="B256" s="56" t="s">
        <v>38</v>
      </c>
      <c r="C256" s="18" t="s">
        <v>304</v>
      </c>
      <c r="D256" s="40">
        <v>0</v>
      </c>
      <c r="E256" s="3"/>
    </row>
    <row r="257" spans="1:5" ht="47.25" customHeight="1">
      <c r="A257" s="26" t="s">
        <v>301</v>
      </c>
      <c r="B257" s="56" t="s">
        <v>38</v>
      </c>
      <c r="C257" s="18" t="s">
        <v>305</v>
      </c>
      <c r="D257" s="40">
        <v>1.1</v>
      </c>
      <c r="E257" s="3"/>
    </row>
    <row r="258" spans="1:5" ht="81" customHeight="1" hidden="1">
      <c r="A258" s="26" t="s">
        <v>405</v>
      </c>
      <c r="B258" s="56" t="s">
        <v>38</v>
      </c>
      <c r="C258" s="18" t="s">
        <v>404</v>
      </c>
      <c r="D258" s="40">
        <v>0</v>
      </c>
      <c r="E258" s="3"/>
    </row>
    <row r="259" spans="1:5" ht="15.75" customHeight="1">
      <c r="A259" s="26" t="s">
        <v>77</v>
      </c>
      <c r="B259" s="56" t="s">
        <v>38</v>
      </c>
      <c r="C259" s="24" t="s">
        <v>58</v>
      </c>
      <c r="D259" s="41">
        <f>SUM(D260,D266)</f>
        <v>140187.7</v>
      </c>
      <c r="E259" s="3"/>
    </row>
    <row r="260" spans="1:5" ht="17.25" customHeight="1">
      <c r="A260" s="25" t="s">
        <v>221</v>
      </c>
      <c r="B260" s="56" t="s">
        <v>38</v>
      </c>
      <c r="C260" s="24" t="s">
        <v>222</v>
      </c>
      <c r="D260" s="41">
        <f>SUM(D261)</f>
        <v>115049.3</v>
      </c>
      <c r="E260" s="3"/>
    </row>
    <row r="261" spans="1:5" ht="34.5" customHeight="1">
      <c r="A261" s="25" t="s">
        <v>223</v>
      </c>
      <c r="B261" s="56" t="s">
        <v>42</v>
      </c>
      <c r="C261" s="24" t="s">
        <v>224</v>
      </c>
      <c r="D261" s="40">
        <f>SUM(D262:D265)</f>
        <v>115049.3</v>
      </c>
      <c r="E261" s="3"/>
    </row>
    <row r="262" spans="1:5" ht="66" customHeight="1">
      <c r="A262" s="25" t="s">
        <v>306</v>
      </c>
      <c r="B262" s="56" t="s">
        <v>38</v>
      </c>
      <c r="C262" s="24" t="s">
        <v>310</v>
      </c>
      <c r="D262" s="40">
        <v>112857.3</v>
      </c>
      <c r="E262" s="3"/>
    </row>
    <row r="263" spans="1:5" ht="48.75" customHeight="1">
      <c r="A263" s="25" t="s">
        <v>307</v>
      </c>
      <c r="B263" s="56" t="s">
        <v>38</v>
      </c>
      <c r="C263" s="24" t="s">
        <v>311</v>
      </c>
      <c r="D263" s="40">
        <v>2128.7</v>
      </c>
      <c r="E263" s="3"/>
    </row>
    <row r="264" spans="1:5" ht="65.25" customHeight="1">
      <c r="A264" s="25" t="s">
        <v>308</v>
      </c>
      <c r="B264" s="56" t="s">
        <v>38</v>
      </c>
      <c r="C264" s="24" t="s">
        <v>312</v>
      </c>
      <c r="D264" s="40">
        <v>63.2</v>
      </c>
      <c r="E264" s="3"/>
    </row>
    <row r="265" spans="1:5" ht="47.25">
      <c r="A265" s="25" t="s">
        <v>309</v>
      </c>
      <c r="B265" s="56" t="s">
        <v>38</v>
      </c>
      <c r="C265" s="24" t="s">
        <v>313</v>
      </c>
      <c r="D265" s="40">
        <v>0.1</v>
      </c>
      <c r="E265" s="3"/>
    </row>
    <row r="266" spans="1:5" ht="16.5" customHeight="1">
      <c r="A266" s="25" t="s">
        <v>225</v>
      </c>
      <c r="B266" s="56" t="s">
        <v>42</v>
      </c>
      <c r="C266" s="24" t="s">
        <v>226</v>
      </c>
      <c r="D266" s="41">
        <f>SUM(D267)</f>
        <v>25138.4</v>
      </c>
      <c r="E266" s="3"/>
    </row>
    <row r="267" spans="1:5" ht="30.75" customHeight="1">
      <c r="A267" s="25" t="s">
        <v>227</v>
      </c>
      <c r="B267" s="56" t="s">
        <v>42</v>
      </c>
      <c r="C267" s="24" t="s">
        <v>228</v>
      </c>
      <c r="D267" s="40">
        <f>SUM(D268:D273)</f>
        <v>25138.4</v>
      </c>
      <c r="E267" s="3"/>
    </row>
    <row r="268" spans="1:5" ht="64.5" customHeight="1">
      <c r="A268" s="25" t="s">
        <v>314</v>
      </c>
      <c r="B268" s="56" t="s">
        <v>38</v>
      </c>
      <c r="C268" s="24" t="s">
        <v>318</v>
      </c>
      <c r="D268" s="40">
        <v>24799.2</v>
      </c>
      <c r="E268" s="3"/>
    </row>
    <row r="269" spans="1:5" ht="49.5" customHeight="1">
      <c r="A269" s="25" t="s">
        <v>315</v>
      </c>
      <c r="B269" s="56" t="s">
        <v>38</v>
      </c>
      <c r="C269" s="24" t="s">
        <v>319</v>
      </c>
      <c r="D269" s="40">
        <v>339.4</v>
      </c>
      <c r="E269" s="3"/>
    </row>
    <row r="270" spans="1:5" ht="32.25" customHeight="1" hidden="1">
      <c r="A270" s="25" t="s">
        <v>227</v>
      </c>
      <c r="B270" s="56" t="s">
        <v>38</v>
      </c>
      <c r="C270" s="24" t="s">
        <v>418</v>
      </c>
      <c r="D270" s="40">
        <v>0</v>
      </c>
      <c r="E270" s="3"/>
    </row>
    <row r="271" spans="1:5" ht="64.5" customHeight="1">
      <c r="A271" s="25" t="s">
        <v>316</v>
      </c>
      <c r="B271" s="56" t="s">
        <v>38</v>
      </c>
      <c r="C271" s="24" t="s">
        <v>320</v>
      </c>
      <c r="D271" s="40">
        <v>-0.2</v>
      </c>
      <c r="E271" s="3"/>
    </row>
    <row r="272" spans="1:5" ht="47.25">
      <c r="A272" s="25" t="s">
        <v>317</v>
      </c>
      <c r="B272" s="56" t="s">
        <v>38</v>
      </c>
      <c r="C272" s="24" t="s">
        <v>321</v>
      </c>
      <c r="D272" s="40">
        <v>0</v>
      </c>
      <c r="E272" s="3"/>
    </row>
    <row r="273" spans="1:5" ht="78.75" customHeight="1" hidden="1">
      <c r="A273" s="25" t="s">
        <v>390</v>
      </c>
      <c r="B273" s="56" t="s">
        <v>38</v>
      </c>
      <c r="C273" s="24" t="s">
        <v>389</v>
      </c>
      <c r="D273" s="40">
        <v>0</v>
      </c>
      <c r="E273" s="3"/>
    </row>
    <row r="274" spans="1:5" ht="32.25" customHeight="1">
      <c r="A274" s="19" t="s">
        <v>191</v>
      </c>
      <c r="B274" s="51" t="s">
        <v>38</v>
      </c>
      <c r="C274" s="8" t="s">
        <v>99</v>
      </c>
      <c r="D274" s="41">
        <f>SUM(D275)</f>
        <v>98415</v>
      </c>
      <c r="E274" s="3"/>
    </row>
    <row r="275" spans="1:5" ht="48" customHeight="1">
      <c r="A275" s="19" t="s">
        <v>95</v>
      </c>
      <c r="B275" s="51" t="s">
        <v>38</v>
      </c>
      <c r="C275" s="8" t="s">
        <v>15</v>
      </c>
      <c r="D275" s="40">
        <f>SUM(D276:D278)</f>
        <v>98415</v>
      </c>
      <c r="E275" s="3"/>
    </row>
    <row r="276" spans="1:5" ht="63" customHeight="1">
      <c r="A276" s="19" t="s">
        <v>921</v>
      </c>
      <c r="B276" s="51" t="s">
        <v>38</v>
      </c>
      <c r="C276" s="8" t="s">
        <v>922</v>
      </c>
      <c r="D276" s="40">
        <v>90618</v>
      </c>
      <c r="E276" s="3"/>
    </row>
    <row r="277" spans="1:5" ht="78.75" customHeight="1">
      <c r="A277" s="19" t="s">
        <v>923</v>
      </c>
      <c r="B277" s="51" t="s">
        <v>38</v>
      </c>
      <c r="C277" s="8" t="s">
        <v>924</v>
      </c>
      <c r="D277" s="40">
        <v>7751.7</v>
      </c>
      <c r="E277" s="3"/>
    </row>
    <row r="278" spans="1:5" ht="48" customHeight="1">
      <c r="A278" s="19" t="s">
        <v>366</v>
      </c>
      <c r="B278" s="51" t="s">
        <v>38</v>
      </c>
      <c r="C278" s="8" t="s">
        <v>367</v>
      </c>
      <c r="D278" s="40">
        <v>45.3</v>
      </c>
      <c r="E278" s="3"/>
    </row>
    <row r="279" spans="1:5" ht="31.5">
      <c r="A279" s="26" t="s">
        <v>79</v>
      </c>
      <c r="B279" s="55">
        <v>182</v>
      </c>
      <c r="C279" s="12" t="s">
        <v>60</v>
      </c>
      <c r="D279" s="41">
        <f>D280</f>
        <v>-41.9</v>
      </c>
      <c r="E279" s="3"/>
    </row>
    <row r="280" spans="1:5" ht="47.25">
      <c r="A280" s="25" t="s">
        <v>63</v>
      </c>
      <c r="B280" s="56" t="s">
        <v>42</v>
      </c>
      <c r="C280" s="24" t="s">
        <v>64</v>
      </c>
      <c r="D280" s="40">
        <f>SUM(D281:D284)</f>
        <v>-41.9</v>
      </c>
      <c r="E280" s="3"/>
    </row>
    <row r="281" spans="1:5" ht="78.75">
      <c r="A281" s="25" t="s">
        <v>322</v>
      </c>
      <c r="B281" s="56" t="s">
        <v>38</v>
      </c>
      <c r="C281" s="24" t="s">
        <v>325</v>
      </c>
      <c r="D281" s="40">
        <v>-50.2</v>
      </c>
      <c r="E281" s="3"/>
    </row>
    <row r="282" spans="1:5" ht="48" customHeight="1">
      <c r="A282" s="25" t="s">
        <v>323</v>
      </c>
      <c r="B282" s="56" t="s">
        <v>38</v>
      </c>
      <c r="C282" s="24" t="s">
        <v>326</v>
      </c>
      <c r="D282" s="40">
        <v>-2.5</v>
      </c>
      <c r="E282" s="3"/>
    </row>
    <row r="283" spans="1:5" ht="48.75" customHeight="1">
      <c r="A283" s="25" t="s">
        <v>926</v>
      </c>
      <c r="B283" s="56" t="s">
        <v>38</v>
      </c>
      <c r="C283" s="24" t="s">
        <v>925</v>
      </c>
      <c r="D283" s="40">
        <v>3.1</v>
      </c>
      <c r="E283" s="3"/>
    </row>
    <row r="284" spans="1:5" ht="78.75">
      <c r="A284" s="25" t="s">
        <v>324</v>
      </c>
      <c r="B284" s="56" t="s">
        <v>38</v>
      </c>
      <c r="C284" s="24" t="s">
        <v>327</v>
      </c>
      <c r="D284" s="40">
        <v>7.7</v>
      </c>
      <c r="E284" s="3"/>
    </row>
    <row r="285" spans="1:5" ht="15.75">
      <c r="A285" s="25" t="s">
        <v>87</v>
      </c>
      <c r="B285" s="56" t="s">
        <v>38</v>
      </c>
      <c r="C285" s="24" t="s">
        <v>65</v>
      </c>
      <c r="D285" s="41">
        <f>SUM(D286)</f>
        <v>-96.7</v>
      </c>
      <c r="E285" s="3"/>
    </row>
    <row r="286" spans="1:5" ht="31.5">
      <c r="A286" s="26" t="s">
        <v>86</v>
      </c>
      <c r="B286" s="55">
        <v>182</v>
      </c>
      <c r="C286" s="12" t="s">
        <v>61</v>
      </c>
      <c r="D286" s="41">
        <f>SUM(D287)</f>
        <v>-96.7</v>
      </c>
      <c r="E286" s="3"/>
    </row>
    <row r="287" spans="1:5" ht="32.25" customHeight="1">
      <c r="A287" s="25" t="s">
        <v>33</v>
      </c>
      <c r="B287" s="56" t="s">
        <v>42</v>
      </c>
      <c r="C287" s="24" t="s">
        <v>137</v>
      </c>
      <c r="D287" s="40">
        <f>SUM(D288:D291)</f>
        <v>-96.7</v>
      </c>
      <c r="E287" s="3"/>
    </row>
    <row r="288" spans="1:5" ht="63.75" customHeight="1">
      <c r="A288" s="25" t="s">
        <v>328</v>
      </c>
      <c r="B288" s="56" t="s">
        <v>38</v>
      </c>
      <c r="C288" s="24" t="s">
        <v>331</v>
      </c>
      <c r="D288" s="40">
        <v>-81.4</v>
      </c>
      <c r="E288" s="3"/>
    </row>
    <row r="289" spans="1:5" ht="47.25">
      <c r="A289" s="25" t="s">
        <v>329</v>
      </c>
      <c r="B289" s="56" t="s">
        <v>38</v>
      </c>
      <c r="C289" s="24" t="s">
        <v>332</v>
      </c>
      <c r="D289" s="40">
        <v>-15.3</v>
      </c>
      <c r="E289" s="3"/>
    </row>
    <row r="290" spans="1:5" ht="62.25" customHeight="1">
      <c r="A290" s="25" t="s">
        <v>330</v>
      </c>
      <c r="B290" s="56" t="s">
        <v>38</v>
      </c>
      <c r="C290" s="24" t="s">
        <v>333</v>
      </c>
      <c r="D290" s="40">
        <v>0</v>
      </c>
      <c r="E290" s="3"/>
    </row>
    <row r="291" spans="1:5" ht="47.25" hidden="1">
      <c r="A291" s="25" t="s">
        <v>386</v>
      </c>
      <c r="B291" s="56" t="s">
        <v>38</v>
      </c>
      <c r="C291" s="24" t="s">
        <v>385</v>
      </c>
      <c r="D291" s="40">
        <v>0</v>
      </c>
      <c r="E291" s="3"/>
    </row>
    <row r="292" spans="1:5" ht="31.5" hidden="1">
      <c r="A292" s="26" t="s">
        <v>80</v>
      </c>
      <c r="B292" s="55">
        <v>182</v>
      </c>
      <c r="C292" s="6" t="s">
        <v>62</v>
      </c>
      <c r="D292" s="70">
        <f>SUM(D293,D298,D301)</f>
        <v>-0.4</v>
      </c>
      <c r="E292" s="3"/>
    </row>
    <row r="293" spans="1:5" ht="15.75" hidden="1">
      <c r="A293" s="25" t="s">
        <v>67</v>
      </c>
      <c r="B293" s="56" t="s">
        <v>42</v>
      </c>
      <c r="C293" s="24" t="s">
        <v>68</v>
      </c>
      <c r="D293" s="68">
        <f>SUM(D294)</f>
        <v>0</v>
      </c>
      <c r="E293" s="3"/>
    </row>
    <row r="294" spans="1:5" ht="31.5" customHeight="1" hidden="1">
      <c r="A294" s="25" t="s">
        <v>66</v>
      </c>
      <c r="B294" s="56" t="s">
        <v>42</v>
      </c>
      <c r="C294" s="24" t="s">
        <v>138</v>
      </c>
      <c r="D294" s="40">
        <f>SUM(D295:D297)</f>
        <v>0</v>
      </c>
      <c r="E294" s="3"/>
    </row>
    <row r="295" spans="1:5" ht="63.75" customHeight="1" hidden="1">
      <c r="A295" s="25" t="s">
        <v>334</v>
      </c>
      <c r="B295" s="56" t="s">
        <v>38</v>
      </c>
      <c r="C295" s="24" t="s">
        <v>336</v>
      </c>
      <c r="D295" s="40">
        <v>0</v>
      </c>
      <c r="E295" s="3"/>
    </row>
    <row r="296" spans="1:5" ht="31.5" hidden="1">
      <c r="A296" s="25" t="s">
        <v>335</v>
      </c>
      <c r="B296" s="56" t="s">
        <v>38</v>
      </c>
      <c r="C296" s="24" t="s">
        <v>337</v>
      </c>
      <c r="D296" s="40">
        <v>0</v>
      </c>
      <c r="E296" s="3"/>
    </row>
    <row r="297" spans="1:5" ht="63" hidden="1">
      <c r="A297" s="25" t="s">
        <v>407</v>
      </c>
      <c r="B297" s="56" t="s">
        <v>38</v>
      </c>
      <c r="C297" s="24" t="s">
        <v>406</v>
      </c>
      <c r="D297" s="40">
        <v>0</v>
      </c>
      <c r="E297" s="3"/>
    </row>
    <row r="298" spans="1:5" ht="47.25">
      <c r="A298" s="19" t="s">
        <v>69</v>
      </c>
      <c r="B298" s="51" t="s">
        <v>38</v>
      </c>
      <c r="C298" s="8" t="s">
        <v>70</v>
      </c>
      <c r="D298" s="70">
        <f>SUM(D299)</f>
        <v>0</v>
      </c>
      <c r="E298" s="3"/>
    </row>
    <row r="299" spans="1:5" ht="63">
      <c r="A299" s="25" t="s">
        <v>122</v>
      </c>
      <c r="B299" s="56" t="s">
        <v>42</v>
      </c>
      <c r="C299" s="24" t="s">
        <v>139</v>
      </c>
      <c r="D299" s="40">
        <f>SUM(D300)</f>
        <v>0</v>
      </c>
      <c r="E299" s="3"/>
    </row>
    <row r="300" spans="1:5" ht="94.5">
      <c r="A300" s="25" t="s">
        <v>338</v>
      </c>
      <c r="B300" s="56" t="s">
        <v>38</v>
      </c>
      <c r="C300" s="24" t="s">
        <v>339</v>
      </c>
      <c r="D300" s="40">
        <v>0</v>
      </c>
      <c r="E300" s="3"/>
    </row>
    <row r="301" spans="1:5" ht="15.75">
      <c r="A301" s="19" t="s">
        <v>71</v>
      </c>
      <c r="B301" s="51" t="s">
        <v>38</v>
      </c>
      <c r="C301" s="34" t="s">
        <v>72</v>
      </c>
      <c r="D301" s="68">
        <f>SUM(D302)</f>
        <v>-0.4</v>
      </c>
      <c r="E301" s="3"/>
    </row>
    <row r="302" spans="1:5" ht="31.5">
      <c r="A302" s="25" t="s">
        <v>73</v>
      </c>
      <c r="B302" s="56" t="s">
        <v>42</v>
      </c>
      <c r="C302" s="13" t="s">
        <v>157</v>
      </c>
      <c r="D302" s="68">
        <f>SUM(D303:D305)</f>
        <v>-0.4</v>
      </c>
      <c r="E302" s="3"/>
    </row>
    <row r="303" spans="1:5" ht="63">
      <c r="A303" s="25" t="s">
        <v>340</v>
      </c>
      <c r="B303" s="56" t="s">
        <v>38</v>
      </c>
      <c r="C303" s="13" t="s">
        <v>343</v>
      </c>
      <c r="D303" s="40">
        <v>-0.4</v>
      </c>
      <c r="E303" s="3"/>
    </row>
    <row r="304" spans="1:5" ht="47.25" hidden="1">
      <c r="A304" s="25" t="s">
        <v>341</v>
      </c>
      <c r="B304" s="56" t="s">
        <v>38</v>
      </c>
      <c r="C304" s="13" t="s">
        <v>344</v>
      </c>
      <c r="D304" s="40">
        <v>0</v>
      </c>
      <c r="E304" s="3"/>
    </row>
    <row r="305" spans="1:5" ht="63" hidden="1">
      <c r="A305" s="25" t="s">
        <v>342</v>
      </c>
      <c r="B305" s="56" t="s">
        <v>38</v>
      </c>
      <c r="C305" s="13" t="s">
        <v>345</v>
      </c>
      <c r="D305" s="40">
        <v>0</v>
      </c>
      <c r="E305" s="3"/>
    </row>
    <row r="306" spans="1:5" ht="33" customHeight="1" hidden="1">
      <c r="A306" s="91" t="s">
        <v>545</v>
      </c>
      <c r="B306" s="106" t="s">
        <v>38</v>
      </c>
      <c r="C306" s="93" t="s">
        <v>546</v>
      </c>
      <c r="D306" s="105">
        <f>D307</f>
        <v>0</v>
      </c>
      <c r="E306" s="3"/>
    </row>
    <row r="307" spans="1:5" ht="78.75" hidden="1">
      <c r="A307" s="97" t="s">
        <v>718</v>
      </c>
      <c r="B307" s="106" t="s">
        <v>38</v>
      </c>
      <c r="C307" s="98" t="s">
        <v>561</v>
      </c>
      <c r="D307" s="105">
        <f>D308</f>
        <v>0</v>
      </c>
      <c r="E307" s="3"/>
    </row>
    <row r="308" spans="1:5" ht="126" hidden="1">
      <c r="A308" s="97" t="s">
        <v>687</v>
      </c>
      <c r="B308" s="106" t="s">
        <v>38</v>
      </c>
      <c r="C308" s="98" t="s">
        <v>562</v>
      </c>
      <c r="D308" s="105">
        <v>0</v>
      </c>
      <c r="E308" s="3"/>
    </row>
    <row r="309" spans="1:5" ht="16.5" customHeight="1">
      <c r="A309" s="33" t="s">
        <v>526</v>
      </c>
      <c r="B309" s="56" t="s">
        <v>38</v>
      </c>
      <c r="C309" s="8" t="s">
        <v>527</v>
      </c>
      <c r="D309" s="48">
        <f>D310</f>
        <v>111.4</v>
      </c>
      <c r="E309" s="3"/>
    </row>
    <row r="310" spans="1:5" ht="78.75">
      <c r="A310" s="29" t="s">
        <v>528</v>
      </c>
      <c r="B310" s="56" t="s">
        <v>38</v>
      </c>
      <c r="C310" s="8" t="s">
        <v>529</v>
      </c>
      <c r="D310" s="48">
        <f>D311+D313</f>
        <v>111.4</v>
      </c>
      <c r="E310" s="3"/>
    </row>
    <row r="311" spans="1:5" ht="63" customHeight="1">
      <c r="A311" s="29" t="s">
        <v>530</v>
      </c>
      <c r="B311" s="56" t="s">
        <v>38</v>
      </c>
      <c r="C311" s="8" t="s">
        <v>531</v>
      </c>
      <c r="D311" s="48">
        <f>D312</f>
        <v>52.6</v>
      </c>
      <c r="E311" s="3"/>
    </row>
    <row r="312" spans="1:5" ht="142.5" customHeight="1">
      <c r="A312" s="29" t="s">
        <v>533</v>
      </c>
      <c r="B312" s="56" t="s">
        <v>38</v>
      </c>
      <c r="C312" s="8" t="s">
        <v>532</v>
      </c>
      <c r="D312" s="41">
        <v>52.6</v>
      </c>
      <c r="E312" s="3"/>
    </row>
    <row r="313" spans="1:84" s="141" customFormat="1" ht="78.75">
      <c r="A313" s="29" t="s">
        <v>563</v>
      </c>
      <c r="B313" s="51" t="s">
        <v>38</v>
      </c>
      <c r="C313" s="8" t="s">
        <v>564</v>
      </c>
      <c r="D313" s="40">
        <v>58.8</v>
      </c>
      <c r="E313" s="3"/>
      <c r="F313" s="66"/>
      <c r="G313" s="66"/>
      <c r="H313" s="66"/>
      <c r="I313" s="66"/>
      <c r="J313" s="66"/>
      <c r="K313" s="66"/>
      <c r="L313" s="66"/>
      <c r="M313" s="66"/>
      <c r="N313" s="66"/>
      <c r="O313" s="66"/>
      <c r="P313" s="66"/>
      <c r="Q313" s="66"/>
      <c r="R313" s="66"/>
      <c r="S313" s="66"/>
      <c r="T313" s="66"/>
      <c r="U313" s="66"/>
      <c r="V313" s="66"/>
      <c r="W313" s="66"/>
      <c r="X313" s="66"/>
      <c r="Y313" s="66"/>
      <c r="Z313" s="66"/>
      <c r="AA313" s="66"/>
      <c r="AB313" s="66"/>
      <c r="AC313" s="66"/>
      <c r="AD313" s="66"/>
      <c r="AE313" s="66"/>
      <c r="AF313" s="66"/>
      <c r="AG313" s="66"/>
      <c r="AH313" s="66"/>
      <c r="AI313" s="66"/>
      <c r="AJ313" s="66"/>
      <c r="AK313" s="66"/>
      <c r="AL313" s="66"/>
      <c r="AM313" s="66"/>
      <c r="AN313" s="66"/>
      <c r="AO313" s="66"/>
      <c r="AP313" s="66"/>
      <c r="AQ313" s="66"/>
      <c r="AR313" s="66"/>
      <c r="AS313" s="66"/>
      <c r="AT313" s="66"/>
      <c r="AU313" s="66"/>
      <c r="AV313" s="66"/>
      <c r="AW313" s="66"/>
      <c r="AX313" s="66"/>
      <c r="AY313" s="66"/>
      <c r="AZ313" s="66"/>
      <c r="BA313" s="66"/>
      <c r="BB313" s="66"/>
      <c r="BC313" s="66"/>
      <c r="BD313" s="66"/>
      <c r="BE313" s="66"/>
      <c r="BF313" s="66"/>
      <c r="BG313" s="66"/>
      <c r="BH313" s="66"/>
      <c r="BI313" s="66"/>
      <c r="BJ313" s="66"/>
      <c r="BK313" s="66"/>
      <c r="BL313" s="66"/>
      <c r="BM313" s="66"/>
      <c r="BN313" s="66"/>
      <c r="BO313" s="66"/>
      <c r="BP313" s="66"/>
      <c r="BQ313" s="66"/>
      <c r="BR313" s="66"/>
      <c r="BS313" s="66"/>
      <c r="BT313" s="66"/>
      <c r="BU313" s="66"/>
      <c r="BV313" s="66"/>
      <c r="BW313" s="66"/>
      <c r="BX313" s="66"/>
      <c r="BY313" s="66"/>
      <c r="BZ313" s="66"/>
      <c r="CA313" s="66"/>
      <c r="CB313" s="66"/>
      <c r="CC313" s="66"/>
      <c r="CD313" s="66"/>
      <c r="CE313" s="66"/>
      <c r="CF313" s="66"/>
    </row>
    <row r="314" spans="1:8" ht="26.25" customHeight="1">
      <c r="A314" s="58" t="s">
        <v>159</v>
      </c>
      <c r="B314" s="53" t="s">
        <v>74</v>
      </c>
      <c r="C314" s="147"/>
      <c r="D314" s="69">
        <f>D315</f>
        <v>57.6</v>
      </c>
      <c r="E314" s="3"/>
      <c r="H314" s="73"/>
    </row>
    <row r="315" spans="1:5" ht="17.25" customHeight="1">
      <c r="A315" s="33" t="s">
        <v>526</v>
      </c>
      <c r="B315" s="51" t="s">
        <v>74</v>
      </c>
      <c r="C315" s="8" t="s">
        <v>527</v>
      </c>
      <c r="D315" s="48">
        <f>D316</f>
        <v>57.6</v>
      </c>
      <c r="E315" s="3"/>
    </row>
    <row r="316" spans="1:5" ht="78.75" customHeight="1">
      <c r="A316" s="29" t="s">
        <v>528</v>
      </c>
      <c r="B316" s="51" t="s">
        <v>74</v>
      </c>
      <c r="C316" s="8" t="s">
        <v>529</v>
      </c>
      <c r="D316" s="48">
        <f>D317</f>
        <v>57.6</v>
      </c>
      <c r="E316" s="3"/>
    </row>
    <row r="317" spans="1:5" ht="63.75" customHeight="1">
      <c r="A317" s="29" t="s">
        <v>530</v>
      </c>
      <c r="B317" s="51" t="s">
        <v>74</v>
      </c>
      <c r="C317" s="8" t="s">
        <v>531</v>
      </c>
      <c r="D317" s="48">
        <f>D318</f>
        <v>57.6</v>
      </c>
      <c r="E317" s="3"/>
    </row>
    <row r="318" spans="1:5" ht="141.75" customHeight="1">
      <c r="A318" s="29" t="s">
        <v>533</v>
      </c>
      <c r="B318" s="51" t="s">
        <v>74</v>
      </c>
      <c r="C318" s="8" t="s">
        <v>532</v>
      </c>
      <c r="D318" s="41">
        <v>57.6</v>
      </c>
      <c r="E318" s="3"/>
    </row>
    <row r="319" spans="1:5" ht="40.5" customHeight="1">
      <c r="A319" s="59" t="s">
        <v>354</v>
      </c>
      <c r="B319" s="53" t="s">
        <v>74</v>
      </c>
      <c r="C319" s="7"/>
      <c r="D319" s="71">
        <f>D320+D325</f>
        <v>81.1</v>
      </c>
      <c r="E319" s="3"/>
    </row>
    <row r="320" spans="1:5" ht="34.5" customHeight="1" hidden="1">
      <c r="A320" s="29" t="s">
        <v>545</v>
      </c>
      <c r="B320" s="56" t="s">
        <v>74</v>
      </c>
      <c r="C320" s="24" t="s">
        <v>546</v>
      </c>
      <c r="D320" s="68">
        <f>D321+D323</f>
        <v>0</v>
      </c>
      <c r="E320" s="3"/>
    </row>
    <row r="321" spans="1:5" ht="78.75" hidden="1">
      <c r="A321" s="29" t="s">
        <v>714</v>
      </c>
      <c r="B321" s="52" t="s">
        <v>74</v>
      </c>
      <c r="C321" s="8" t="s">
        <v>551</v>
      </c>
      <c r="D321" s="68">
        <f>D322</f>
        <v>0</v>
      </c>
      <c r="E321" s="3"/>
    </row>
    <row r="322" spans="1:5" ht="110.25" hidden="1">
      <c r="A322" s="29" t="s">
        <v>715</v>
      </c>
      <c r="B322" s="52" t="s">
        <v>74</v>
      </c>
      <c r="C322" s="8" t="s">
        <v>552</v>
      </c>
      <c r="D322" s="68">
        <v>0</v>
      </c>
      <c r="E322" s="3"/>
    </row>
    <row r="323" spans="1:5" ht="78.75" hidden="1">
      <c r="A323" s="22" t="s">
        <v>707</v>
      </c>
      <c r="B323" s="52" t="s">
        <v>74</v>
      </c>
      <c r="C323" s="8" t="s">
        <v>543</v>
      </c>
      <c r="D323" s="68">
        <f>D324</f>
        <v>0</v>
      </c>
      <c r="E323" s="3"/>
    </row>
    <row r="324" spans="1:5" ht="95.25" customHeight="1" hidden="1">
      <c r="A324" s="22" t="s">
        <v>708</v>
      </c>
      <c r="B324" s="52" t="s">
        <v>74</v>
      </c>
      <c r="C324" s="8" t="s">
        <v>544</v>
      </c>
      <c r="D324" s="68">
        <v>0</v>
      </c>
      <c r="E324" s="3"/>
    </row>
    <row r="325" spans="1:5" ht="16.5" customHeight="1">
      <c r="A325" s="33" t="s">
        <v>526</v>
      </c>
      <c r="B325" s="51" t="s">
        <v>74</v>
      </c>
      <c r="C325" s="8" t="s">
        <v>527</v>
      </c>
      <c r="D325" s="48">
        <f>D326</f>
        <v>81.1</v>
      </c>
      <c r="E325" s="3"/>
    </row>
    <row r="326" spans="1:5" ht="78" customHeight="1">
      <c r="A326" s="29" t="s">
        <v>528</v>
      </c>
      <c r="B326" s="51" t="s">
        <v>74</v>
      </c>
      <c r="C326" s="8" t="s">
        <v>529</v>
      </c>
      <c r="D326" s="48">
        <f>D327</f>
        <v>81.1</v>
      </c>
      <c r="E326" s="3"/>
    </row>
    <row r="327" spans="1:5" ht="63" customHeight="1">
      <c r="A327" s="29" t="s">
        <v>530</v>
      </c>
      <c r="B327" s="51" t="s">
        <v>74</v>
      </c>
      <c r="C327" s="8" t="s">
        <v>531</v>
      </c>
      <c r="D327" s="48">
        <f>D328</f>
        <v>81.1</v>
      </c>
      <c r="E327" s="3"/>
    </row>
    <row r="328" spans="1:5" ht="142.5" customHeight="1">
      <c r="A328" s="29" t="s">
        <v>533</v>
      </c>
      <c r="B328" s="51" t="s">
        <v>74</v>
      </c>
      <c r="C328" s="8" t="s">
        <v>532</v>
      </c>
      <c r="D328" s="103">
        <v>81.1</v>
      </c>
      <c r="E328" s="3"/>
    </row>
    <row r="329" spans="1:5" ht="26.25" customHeight="1">
      <c r="A329" s="58" t="s">
        <v>566</v>
      </c>
      <c r="B329" s="53" t="s">
        <v>565</v>
      </c>
      <c r="C329" s="7"/>
      <c r="D329" s="69">
        <f>D330</f>
        <v>693.4000000000001</v>
      </c>
      <c r="E329" s="3"/>
    </row>
    <row r="330" spans="1:5" ht="33" customHeight="1">
      <c r="A330" s="29" t="s">
        <v>545</v>
      </c>
      <c r="B330" s="51" t="s">
        <v>565</v>
      </c>
      <c r="C330" s="24" t="s">
        <v>546</v>
      </c>
      <c r="D330" s="68">
        <f>D331+D334+D341+D347+D350+D354+D345</f>
        <v>693.4000000000001</v>
      </c>
      <c r="E330" s="3"/>
    </row>
    <row r="331" spans="1:5" ht="63">
      <c r="A331" s="25" t="s">
        <v>719</v>
      </c>
      <c r="B331" s="51" t="s">
        <v>565</v>
      </c>
      <c r="C331" s="24" t="s">
        <v>567</v>
      </c>
      <c r="D331" s="68">
        <f>D332</f>
        <v>53.9</v>
      </c>
      <c r="E331" s="3"/>
    </row>
    <row r="332" spans="1:5" ht="80.25" customHeight="1">
      <c r="A332" s="29" t="s">
        <v>720</v>
      </c>
      <c r="B332" s="51" t="s">
        <v>565</v>
      </c>
      <c r="C332" s="8" t="s">
        <v>568</v>
      </c>
      <c r="D332" s="68">
        <f>D333</f>
        <v>53.9</v>
      </c>
      <c r="E332" s="3"/>
    </row>
    <row r="333" spans="1:5" ht="126" customHeight="1">
      <c r="A333" s="29" t="s">
        <v>816</v>
      </c>
      <c r="B333" s="51" t="s">
        <v>565</v>
      </c>
      <c r="C333" s="8" t="s">
        <v>569</v>
      </c>
      <c r="D333" s="68">
        <v>53.9</v>
      </c>
      <c r="E333" s="3"/>
    </row>
    <row r="334" spans="1:5" ht="80.25" customHeight="1">
      <c r="A334" s="29" t="s">
        <v>714</v>
      </c>
      <c r="B334" s="51" t="s">
        <v>565</v>
      </c>
      <c r="C334" s="8" t="s">
        <v>551</v>
      </c>
      <c r="D334" s="68">
        <f>D335</f>
        <v>88</v>
      </c>
      <c r="E334" s="3"/>
    </row>
    <row r="335" spans="1:5" ht="110.25">
      <c r="A335" s="29" t="s">
        <v>715</v>
      </c>
      <c r="B335" s="51" t="s">
        <v>565</v>
      </c>
      <c r="C335" s="8" t="s">
        <v>552</v>
      </c>
      <c r="D335" s="68">
        <f>SUM(D336:D340)</f>
        <v>88</v>
      </c>
      <c r="E335" s="3"/>
    </row>
    <row r="336" spans="1:5" ht="188.25" customHeight="1">
      <c r="A336" s="29" t="s">
        <v>1018</v>
      </c>
      <c r="B336" s="51" t="s">
        <v>565</v>
      </c>
      <c r="C336" s="8" t="s">
        <v>584</v>
      </c>
      <c r="D336" s="68">
        <v>2</v>
      </c>
      <c r="E336" s="3"/>
    </row>
    <row r="337" spans="1:5" ht="157.5">
      <c r="A337" s="29" t="s">
        <v>817</v>
      </c>
      <c r="B337" s="51" t="s">
        <v>565</v>
      </c>
      <c r="C337" s="8" t="s">
        <v>585</v>
      </c>
      <c r="D337" s="68">
        <v>4</v>
      </c>
      <c r="E337" s="3"/>
    </row>
    <row r="338" spans="1:5" ht="129" customHeight="1">
      <c r="A338" s="29" t="s">
        <v>792</v>
      </c>
      <c r="B338" s="51" t="s">
        <v>565</v>
      </c>
      <c r="C338" s="8" t="s">
        <v>791</v>
      </c>
      <c r="D338" s="68">
        <v>2.4</v>
      </c>
      <c r="E338" s="3"/>
    </row>
    <row r="339" spans="1:5" ht="110.25">
      <c r="A339" s="29" t="s">
        <v>818</v>
      </c>
      <c r="B339" s="51" t="s">
        <v>565</v>
      </c>
      <c r="C339" s="8" t="s">
        <v>570</v>
      </c>
      <c r="D339" s="68">
        <v>47.7</v>
      </c>
      <c r="E339" s="3"/>
    </row>
    <row r="340" spans="1:5" ht="157.5">
      <c r="A340" s="29" t="s">
        <v>817</v>
      </c>
      <c r="B340" s="51" t="s">
        <v>565</v>
      </c>
      <c r="C340" s="8" t="s">
        <v>571</v>
      </c>
      <c r="D340" s="68">
        <v>31.9</v>
      </c>
      <c r="E340" s="3"/>
    </row>
    <row r="341" spans="1:5" ht="63">
      <c r="A341" s="22" t="s">
        <v>721</v>
      </c>
      <c r="B341" s="51" t="s">
        <v>565</v>
      </c>
      <c r="C341" s="18" t="s">
        <v>572</v>
      </c>
      <c r="D341" s="68">
        <f>D342</f>
        <v>6.3</v>
      </c>
      <c r="E341" s="3"/>
    </row>
    <row r="342" spans="1:5" ht="80.25" customHeight="1">
      <c r="A342" s="25" t="s">
        <v>722</v>
      </c>
      <c r="B342" s="51" t="s">
        <v>565</v>
      </c>
      <c r="C342" s="13" t="s">
        <v>573</v>
      </c>
      <c r="D342" s="68">
        <f>D343+D344</f>
        <v>6.3</v>
      </c>
      <c r="E342" s="3"/>
    </row>
    <row r="343" spans="1:5" ht="96.75" customHeight="1">
      <c r="A343" s="25" t="s">
        <v>819</v>
      </c>
      <c r="B343" s="51" t="s">
        <v>565</v>
      </c>
      <c r="C343" s="13" t="s">
        <v>587</v>
      </c>
      <c r="D343" s="68">
        <v>0.3</v>
      </c>
      <c r="E343" s="3"/>
    </row>
    <row r="344" spans="1:5" ht="94.5">
      <c r="A344" s="25" t="s">
        <v>820</v>
      </c>
      <c r="B344" s="51" t="s">
        <v>565</v>
      </c>
      <c r="C344" s="13" t="s">
        <v>574</v>
      </c>
      <c r="D344" s="68">
        <v>6</v>
      </c>
      <c r="E344" s="3"/>
    </row>
    <row r="345" spans="1:5" ht="81.75" customHeight="1" hidden="1">
      <c r="A345" s="25" t="s">
        <v>736</v>
      </c>
      <c r="B345" s="51" t="s">
        <v>565</v>
      </c>
      <c r="C345" s="13" t="s">
        <v>734</v>
      </c>
      <c r="D345" s="68">
        <f>D346</f>
        <v>0</v>
      </c>
      <c r="E345" s="3"/>
    </row>
    <row r="346" spans="1:5" ht="79.5" customHeight="1" hidden="1">
      <c r="A346" s="25" t="s">
        <v>821</v>
      </c>
      <c r="B346" s="51" t="s">
        <v>565</v>
      </c>
      <c r="C346" s="13" t="s">
        <v>735</v>
      </c>
      <c r="D346" s="68">
        <v>0</v>
      </c>
      <c r="E346" s="3"/>
    </row>
    <row r="347" spans="1:5" ht="78.75">
      <c r="A347" s="22" t="s">
        <v>716</v>
      </c>
      <c r="B347" s="51" t="s">
        <v>565</v>
      </c>
      <c r="C347" s="8" t="s">
        <v>555</v>
      </c>
      <c r="D347" s="68">
        <f>D348</f>
        <v>0</v>
      </c>
      <c r="E347" s="3"/>
    </row>
    <row r="348" spans="1:5" ht="110.25">
      <c r="A348" s="22" t="s">
        <v>717</v>
      </c>
      <c r="B348" s="51" t="s">
        <v>565</v>
      </c>
      <c r="C348" s="8" t="s">
        <v>556</v>
      </c>
      <c r="D348" s="68">
        <f>D349</f>
        <v>0</v>
      </c>
      <c r="E348" s="3"/>
    </row>
    <row r="349" spans="1:5" ht="127.5" customHeight="1">
      <c r="A349" s="22" t="s">
        <v>822</v>
      </c>
      <c r="B349" s="51" t="s">
        <v>565</v>
      </c>
      <c r="C349" s="8" t="s">
        <v>575</v>
      </c>
      <c r="D349" s="68">
        <v>0</v>
      </c>
      <c r="E349" s="3"/>
    </row>
    <row r="350" spans="1:5" ht="63">
      <c r="A350" s="33" t="s">
        <v>709</v>
      </c>
      <c r="B350" s="51" t="s">
        <v>565</v>
      </c>
      <c r="C350" s="32" t="s">
        <v>557</v>
      </c>
      <c r="D350" s="68">
        <f>D351</f>
        <v>250.1</v>
      </c>
      <c r="E350" s="3"/>
    </row>
    <row r="351" spans="1:5" ht="80.25" customHeight="1">
      <c r="A351" s="33" t="s">
        <v>710</v>
      </c>
      <c r="B351" s="51" t="s">
        <v>565</v>
      </c>
      <c r="C351" s="32" t="s">
        <v>558</v>
      </c>
      <c r="D351" s="68">
        <f>D352+D353</f>
        <v>250.1</v>
      </c>
      <c r="E351" s="3"/>
    </row>
    <row r="352" spans="1:5" ht="110.25">
      <c r="A352" s="33" t="s">
        <v>823</v>
      </c>
      <c r="B352" s="51" t="s">
        <v>565</v>
      </c>
      <c r="C352" s="32" t="s">
        <v>576</v>
      </c>
      <c r="D352" s="68">
        <v>0</v>
      </c>
      <c r="E352" s="3"/>
    </row>
    <row r="353" spans="1:5" ht="94.5">
      <c r="A353" s="33" t="s">
        <v>788</v>
      </c>
      <c r="B353" s="51" t="s">
        <v>565</v>
      </c>
      <c r="C353" s="32" t="s">
        <v>606</v>
      </c>
      <c r="D353" s="68">
        <v>250.1</v>
      </c>
      <c r="E353" s="3"/>
    </row>
    <row r="354" spans="1:5" ht="78.75">
      <c r="A354" s="22" t="s">
        <v>707</v>
      </c>
      <c r="B354" s="51" t="s">
        <v>565</v>
      </c>
      <c r="C354" s="8" t="s">
        <v>543</v>
      </c>
      <c r="D354" s="68">
        <f>D355</f>
        <v>295.1</v>
      </c>
      <c r="E354" s="3"/>
    </row>
    <row r="355" spans="1:5" ht="94.5">
      <c r="A355" s="22" t="s">
        <v>708</v>
      </c>
      <c r="B355" s="51" t="s">
        <v>565</v>
      </c>
      <c r="C355" s="8" t="s">
        <v>544</v>
      </c>
      <c r="D355" s="68">
        <f>SUM(D356:D358)</f>
        <v>295.1</v>
      </c>
      <c r="E355" s="3"/>
    </row>
    <row r="356" spans="1:5" ht="141.75" hidden="1">
      <c r="A356" s="22" t="s">
        <v>782</v>
      </c>
      <c r="B356" s="51" t="s">
        <v>565</v>
      </c>
      <c r="C356" s="8" t="s">
        <v>577</v>
      </c>
      <c r="D356" s="68">
        <v>0</v>
      </c>
      <c r="E356" s="3"/>
    </row>
    <row r="357" spans="1:5" ht="111.75" customHeight="1">
      <c r="A357" s="22" t="s">
        <v>824</v>
      </c>
      <c r="B357" s="51" t="s">
        <v>565</v>
      </c>
      <c r="C357" s="8" t="s">
        <v>578</v>
      </c>
      <c r="D357" s="68">
        <v>6.5</v>
      </c>
      <c r="E357" s="3"/>
    </row>
    <row r="358" spans="1:5" ht="96" customHeight="1">
      <c r="A358" s="22" t="s">
        <v>825</v>
      </c>
      <c r="B358" s="51" t="s">
        <v>565</v>
      </c>
      <c r="C358" s="8" t="s">
        <v>579</v>
      </c>
      <c r="D358" s="68">
        <v>288.6</v>
      </c>
      <c r="E358" s="3"/>
    </row>
    <row r="359" spans="1:5" ht="14.25" customHeight="1">
      <c r="A359" s="59" t="s">
        <v>686</v>
      </c>
      <c r="B359" s="53" t="s">
        <v>685</v>
      </c>
      <c r="C359" s="7"/>
      <c r="D359" s="71">
        <f>D360</f>
        <v>0</v>
      </c>
      <c r="E359" s="3"/>
    </row>
    <row r="360" spans="1:5" ht="33" customHeight="1">
      <c r="A360" s="29" t="s">
        <v>545</v>
      </c>
      <c r="B360" s="51" t="s">
        <v>685</v>
      </c>
      <c r="C360" s="24" t="s">
        <v>546</v>
      </c>
      <c r="D360" s="68">
        <f>D361</f>
        <v>0</v>
      </c>
      <c r="E360" s="3"/>
    </row>
    <row r="361" spans="1:5" ht="126">
      <c r="A361" s="95" t="s">
        <v>687</v>
      </c>
      <c r="B361" s="106" t="s">
        <v>685</v>
      </c>
      <c r="C361" s="96" t="s">
        <v>562</v>
      </c>
      <c r="D361" s="78">
        <f>D362</f>
        <v>0</v>
      </c>
      <c r="E361" s="3"/>
    </row>
    <row r="362" spans="1:5" ht="127.5" customHeight="1">
      <c r="A362" s="95" t="s">
        <v>826</v>
      </c>
      <c r="B362" s="106" t="s">
        <v>685</v>
      </c>
      <c r="C362" s="96" t="s">
        <v>597</v>
      </c>
      <c r="D362" s="78">
        <v>0</v>
      </c>
      <c r="E362" s="3"/>
    </row>
    <row r="363" spans="1:5" ht="27" customHeight="1">
      <c r="A363" s="59" t="s">
        <v>928</v>
      </c>
      <c r="B363" s="53" t="s">
        <v>929</v>
      </c>
      <c r="C363" s="7"/>
      <c r="D363" s="71">
        <f>D364</f>
        <v>52</v>
      </c>
      <c r="E363" s="3"/>
    </row>
    <row r="364" spans="1:5" ht="32.25" customHeight="1">
      <c r="A364" s="29" t="s">
        <v>545</v>
      </c>
      <c r="B364" s="51" t="s">
        <v>929</v>
      </c>
      <c r="C364" s="24" t="s">
        <v>546</v>
      </c>
      <c r="D364" s="68">
        <f>D365</f>
        <v>52</v>
      </c>
      <c r="E364" s="3"/>
    </row>
    <row r="365" spans="1:5" ht="63">
      <c r="A365" s="29" t="s">
        <v>728</v>
      </c>
      <c r="B365" s="51" t="s">
        <v>929</v>
      </c>
      <c r="C365" s="24" t="s">
        <v>598</v>
      </c>
      <c r="D365" s="68">
        <f>D366</f>
        <v>52</v>
      </c>
      <c r="E365" s="3"/>
    </row>
    <row r="366" spans="1:5" ht="94.5">
      <c r="A366" s="33" t="s">
        <v>729</v>
      </c>
      <c r="B366" s="56" t="s">
        <v>929</v>
      </c>
      <c r="C366" s="32" t="s">
        <v>599</v>
      </c>
      <c r="D366" s="68">
        <f>D367</f>
        <v>52</v>
      </c>
      <c r="E366" s="3"/>
    </row>
    <row r="367" spans="1:5" ht="141" customHeight="1">
      <c r="A367" s="33" t="s">
        <v>853</v>
      </c>
      <c r="B367" s="56" t="s">
        <v>929</v>
      </c>
      <c r="C367" s="32" t="s">
        <v>600</v>
      </c>
      <c r="D367" s="68">
        <v>52</v>
      </c>
      <c r="E367" s="3"/>
    </row>
    <row r="368" spans="1:5" ht="40.5" customHeight="1">
      <c r="A368" s="59" t="s">
        <v>6</v>
      </c>
      <c r="B368" s="53" t="s">
        <v>43</v>
      </c>
      <c r="C368" s="7"/>
      <c r="D368" s="71">
        <f>D369+D372</f>
        <v>22.1</v>
      </c>
      <c r="E368" s="3"/>
    </row>
    <row r="369" spans="1:5" ht="30.75" customHeight="1" hidden="1">
      <c r="A369" s="95" t="s">
        <v>537</v>
      </c>
      <c r="B369" s="92" t="s">
        <v>43</v>
      </c>
      <c r="C369" s="96" t="s">
        <v>538</v>
      </c>
      <c r="D369" s="78">
        <f>D370</f>
        <v>0</v>
      </c>
      <c r="E369" s="3"/>
    </row>
    <row r="370" spans="1:5" ht="48" customHeight="1" hidden="1">
      <c r="A370" s="95" t="s">
        <v>539</v>
      </c>
      <c r="B370" s="106" t="s">
        <v>43</v>
      </c>
      <c r="C370" s="96" t="s">
        <v>540</v>
      </c>
      <c r="D370" s="78">
        <f>D371</f>
        <v>0</v>
      </c>
      <c r="E370" s="3"/>
    </row>
    <row r="371" spans="1:5" ht="78.75" customHeight="1" hidden="1">
      <c r="A371" s="95" t="s">
        <v>542</v>
      </c>
      <c r="B371" s="106" t="s">
        <v>43</v>
      </c>
      <c r="C371" s="96" t="s">
        <v>541</v>
      </c>
      <c r="D371" s="78">
        <v>0</v>
      </c>
      <c r="E371" s="3"/>
    </row>
    <row r="372" spans="1:5" ht="18" customHeight="1">
      <c r="A372" s="95" t="s">
        <v>526</v>
      </c>
      <c r="B372" s="92" t="s">
        <v>43</v>
      </c>
      <c r="C372" s="98" t="s">
        <v>527</v>
      </c>
      <c r="D372" s="105">
        <f>D373</f>
        <v>22.1</v>
      </c>
      <c r="E372" s="3"/>
    </row>
    <row r="373" spans="1:5" ht="78.75" customHeight="1">
      <c r="A373" s="91" t="s">
        <v>528</v>
      </c>
      <c r="B373" s="92" t="s">
        <v>43</v>
      </c>
      <c r="C373" s="98" t="s">
        <v>529</v>
      </c>
      <c r="D373" s="105">
        <f>D374</f>
        <v>22.1</v>
      </c>
      <c r="E373" s="3"/>
    </row>
    <row r="374" spans="1:5" ht="63" customHeight="1">
      <c r="A374" s="91" t="s">
        <v>530</v>
      </c>
      <c r="B374" s="92" t="s">
        <v>43</v>
      </c>
      <c r="C374" s="98" t="s">
        <v>531</v>
      </c>
      <c r="D374" s="105">
        <f>D375</f>
        <v>22.1</v>
      </c>
      <c r="E374" s="3"/>
    </row>
    <row r="375" spans="1:5" ht="141.75" customHeight="1">
      <c r="A375" s="91" t="s">
        <v>533</v>
      </c>
      <c r="B375" s="92" t="s">
        <v>43</v>
      </c>
      <c r="C375" s="98" t="s">
        <v>532</v>
      </c>
      <c r="D375" s="103">
        <v>22.1</v>
      </c>
      <c r="E375" s="3"/>
    </row>
    <row r="376" spans="1:5" ht="38.25" hidden="1">
      <c r="A376" s="107" t="s">
        <v>492</v>
      </c>
      <c r="B376" s="108" t="s">
        <v>480</v>
      </c>
      <c r="C376" s="98"/>
      <c r="D376" s="77">
        <f>D377</f>
        <v>0</v>
      </c>
      <c r="E376" s="3"/>
    </row>
    <row r="377" spans="1:5" ht="47.25" hidden="1">
      <c r="A377" s="91" t="s">
        <v>545</v>
      </c>
      <c r="B377" s="92" t="s">
        <v>480</v>
      </c>
      <c r="C377" s="93" t="s">
        <v>546</v>
      </c>
      <c r="D377" s="78">
        <f>D378</f>
        <v>0</v>
      </c>
      <c r="E377" s="3"/>
    </row>
    <row r="378" spans="1:5" ht="78.75" hidden="1">
      <c r="A378" s="91" t="s">
        <v>714</v>
      </c>
      <c r="B378" s="92" t="s">
        <v>480</v>
      </c>
      <c r="C378" s="98" t="s">
        <v>551</v>
      </c>
      <c r="D378" s="78">
        <f>D379</f>
        <v>0</v>
      </c>
      <c r="E378" s="3"/>
    </row>
    <row r="379" spans="1:5" ht="110.25" hidden="1">
      <c r="A379" s="91" t="s">
        <v>715</v>
      </c>
      <c r="B379" s="92" t="s">
        <v>480</v>
      </c>
      <c r="C379" s="98" t="s">
        <v>552</v>
      </c>
      <c r="D379" s="78">
        <v>0</v>
      </c>
      <c r="E379" s="3"/>
    </row>
    <row r="380" spans="1:5" ht="53.25" customHeight="1">
      <c r="A380" s="109" t="s">
        <v>2</v>
      </c>
      <c r="B380" s="110" t="s">
        <v>44</v>
      </c>
      <c r="C380" s="85"/>
      <c r="D380" s="77">
        <f>D381+D388</f>
        <v>4.5</v>
      </c>
      <c r="E380" s="3"/>
    </row>
    <row r="381" spans="1:5" ht="32.25" customHeight="1" hidden="1">
      <c r="A381" s="91" t="s">
        <v>545</v>
      </c>
      <c r="B381" s="92" t="s">
        <v>44</v>
      </c>
      <c r="C381" s="93" t="s">
        <v>546</v>
      </c>
      <c r="D381" s="78">
        <f>D382+D384+D386</f>
        <v>0</v>
      </c>
      <c r="E381" s="3"/>
    </row>
    <row r="382" spans="1:5" ht="63" hidden="1">
      <c r="A382" s="97" t="s">
        <v>721</v>
      </c>
      <c r="B382" s="92" t="s">
        <v>44</v>
      </c>
      <c r="C382" s="111" t="s">
        <v>572</v>
      </c>
      <c r="D382" s="78">
        <f>D383</f>
        <v>0</v>
      </c>
      <c r="E382" s="3"/>
    </row>
    <row r="383" spans="1:5" ht="78.75" hidden="1">
      <c r="A383" s="101" t="s">
        <v>723</v>
      </c>
      <c r="B383" s="92" t="s">
        <v>44</v>
      </c>
      <c r="C383" s="102" t="s">
        <v>580</v>
      </c>
      <c r="D383" s="78">
        <v>0</v>
      </c>
      <c r="E383" s="3"/>
    </row>
    <row r="384" spans="1:5" ht="63" hidden="1">
      <c r="A384" s="95" t="s">
        <v>709</v>
      </c>
      <c r="B384" s="92" t="s">
        <v>44</v>
      </c>
      <c r="C384" s="96" t="s">
        <v>557</v>
      </c>
      <c r="D384" s="78">
        <f>D385</f>
        <v>0</v>
      </c>
      <c r="E384" s="3"/>
    </row>
    <row r="385" spans="1:5" ht="80.25" customHeight="1" hidden="1">
      <c r="A385" s="95" t="s">
        <v>710</v>
      </c>
      <c r="B385" s="92" t="s">
        <v>44</v>
      </c>
      <c r="C385" s="96" t="s">
        <v>558</v>
      </c>
      <c r="D385" s="78">
        <v>0</v>
      </c>
      <c r="E385" s="3"/>
    </row>
    <row r="386" spans="1:5" ht="78.75" hidden="1">
      <c r="A386" s="97" t="s">
        <v>707</v>
      </c>
      <c r="B386" s="92" t="s">
        <v>44</v>
      </c>
      <c r="C386" s="98" t="s">
        <v>543</v>
      </c>
      <c r="D386" s="78">
        <f>D387</f>
        <v>0</v>
      </c>
      <c r="E386" s="3"/>
    </row>
    <row r="387" spans="1:5" ht="94.5" hidden="1">
      <c r="A387" s="97" t="s">
        <v>708</v>
      </c>
      <c r="B387" s="92" t="s">
        <v>44</v>
      </c>
      <c r="C387" s="98" t="s">
        <v>544</v>
      </c>
      <c r="D387" s="78">
        <v>0</v>
      </c>
      <c r="E387" s="3"/>
    </row>
    <row r="388" spans="1:5" ht="17.25" customHeight="1">
      <c r="A388" s="95" t="s">
        <v>526</v>
      </c>
      <c r="B388" s="92" t="s">
        <v>44</v>
      </c>
      <c r="C388" s="98" t="s">
        <v>527</v>
      </c>
      <c r="D388" s="105">
        <f>D389</f>
        <v>4.5</v>
      </c>
      <c r="E388" s="3"/>
    </row>
    <row r="389" spans="1:5" ht="78.75">
      <c r="A389" s="91" t="s">
        <v>528</v>
      </c>
      <c r="B389" s="92" t="s">
        <v>44</v>
      </c>
      <c r="C389" s="98" t="s">
        <v>529</v>
      </c>
      <c r="D389" s="105">
        <f>D390</f>
        <v>4.5</v>
      </c>
      <c r="E389" s="3"/>
    </row>
    <row r="390" spans="1:5" ht="63" customHeight="1">
      <c r="A390" s="91" t="s">
        <v>530</v>
      </c>
      <c r="B390" s="92" t="s">
        <v>44</v>
      </c>
      <c r="C390" s="98" t="s">
        <v>531</v>
      </c>
      <c r="D390" s="105">
        <f>D391</f>
        <v>4.5</v>
      </c>
      <c r="E390" s="3"/>
    </row>
    <row r="391" spans="1:5" ht="141.75" customHeight="1">
      <c r="A391" s="91" t="s">
        <v>533</v>
      </c>
      <c r="B391" s="92" t="s">
        <v>44</v>
      </c>
      <c r="C391" s="98" t="s">
        <v>532</v>
      </c>
      <c r="D391" s="103">
        <v>4.5</v>
      </c>
      <c r="E391" s="3"/>
    </row>
    <row r="392" spans="1:5" ht="39" customHeight="1">
      <c r="A392" s="109" t="s">
        <v>442</v>
      </c>
      <c r="B392" s="110" t="s">
        <v>45</v>
      </c>
      <c r="C392" s="85"/>
      <c r="D392" s="77">
        <f>D393</f>
        <v>22.9</v>
      </c>
      <c r="E392" s="3"/>
    </row>
    <row r="393" spans="1:5" ht="15.75" customHeight="1">
      <c r="A393" s="95" t="s">
        <v>526</v>
      </c>
      <c r="B393" s="92" t="s">
        <v>45</v>
      </c>
      <c r="C393" s="98" t="s">
        <v>527</v>
      </c>
      <c r="D393" s="78">
        <f>D394</f>
        <v>22.9</v>
      </c>
      <c r="E393" s="3"/>
    </row>
    <row r="394" spans="1:5" ht="78.75">
      <c r="A394" s="91" t="s">
        <v>528</v>
      </c>
      <c r="B394" s="92" t="s">
        <v>45</v>
      </c>
      <c r="C394" s="98" t="s">
        <v>529</v>
      </c>
      <c r="D394" s="78">
        <f>D395</f>
        <v>22.9</v>
      </c>
      <c r="E394" s="3"/>
    </row>
    <row r="395" spans="1:5" ht="63" customHeight="1">
      <c r="A395" s="91" t="s">
        <v>530</v>
      </c>
      <c r="B395" s="92" t="s">
        <v>45</v>
      </c>
      <c r="C395" s="98" t="s">
        <v>531</v>
      </c>
      <c r="D395" s="78">
        <f>D396</f>
        <v>22.9</v>
      </c>
      <c r="E395" s="3"/>
    </row>
    <row r="396" spans="1:5" ht="142.5" customHeight="1">
      <c r="A396" s="91" t="s">
        <v>533</v>
      </c>
      <c r="B396" s="92" t="s">
        <v>45</v>
      </c>
      <c r="C396" s="98" t="s">
        <v>532</v>
      </c>
      <c r="D396" s="78">
        <v>22.9</v>
      </c>
      <c r="E396" s="3"/>
    </row>
    <row r="397" spans="1:5" ht="25.5" customHeight="1">
      <c r="A397" s="109" t="s">
        <v>46</v>
      </c>
      <c r="B397" s="110" t="s">
        <v>47</v>
      </c>
      <c r="C397" s="85"/>
      <c r="D397" s="77">
        <f>D398+D408</f>
        <v>3376.8</v>
      </c>
      <c r="E397" s="3"/>
    </row>
    <row r="398" spans="1:5" ht="32.25" customHeight="1">
      <c r="A398" s="91" t="s">
        <v>545</v>
      </c>
      <c r="B398" s="92" t="s">
        <v>47</v>
      </c>
      <c r="C398" s="93" t="s">
        <v>546</v>
      </c>
      <c r="D398" s="78">
        <f>D399+D402</f>
        <v>367.8</v>
      </c>
      <c r="E398" s="3"/>
    </row>
    <row r="399" spans="1:5" ht="63" customHeight="1">
      <c r="A399" s="95" t="s">
        <v>776</v>
      </c>
      <c r="B399" s="92" t="s">
        <v>47</v>
      </c>
      <c r="C399" s="96" t="s">
        <v>775</v>
      </c>
      <c r="D399" s="78">
        <f>D400</f>
        <v>0.5</v>
      </c>
      <c r="E399" s="3"/>
    </row>
    <row r="400" spans="1:5" ht="94.5">
      <c r="A400" s="95" t="s">
        <v>1015</v>
      </c>
      <c r="B400" s="92" t="s">
        <v>47</v>
      </c>
      <c r="C400" s="96" t="s">
        <v>1014</v>
      </c>
      <c r="D400" s="78">
        <f>D401</f>
        <v>0.5</v>
      </c>
      <c r="E400" s="3"/>
    </row>
    <row r="401" spans="1:5" ht="94.5">
      <c r="A401" s="95" t="s">
        <v>841</v>
      </c>
      <c r="B401" s="92" t="s">
        <v>47</v>
      </c>
      <c r="C401" s="96" t="s">
        <v>795</v>
      </c>
      <c r="D401" s="78">
        <v>0.5</v>
      </c>
      <c r="E401" s="3"/>
    </row>
    <row r="402" spans="1:5" ht="63">
      <c r="A402" s="95" t="s">
        <v>709</v>
      </c>
      <c r="B402" s="92" t="s">
        <v>47</v>
      </c>
      <c r="C402" s="96" t="s">
        <v>557</v>
      </c>
      <c r="D402" s="78">
        <f>D403</f>
        <v>367.3</v>
      </c>
      <c r="E402" s="3"/>
    </row>
    <row r="403" spans="1:5" ht="80.25" customHeight="1">
      <c r="A403" s="95" t="s">
        <v>710</v>
      </c>
      <c r="B403" s="92" t="s">
        <v>47</v>
      </c>
      <c r="C403" s="96" t="s">
        <v>558</v>
      </c>
      <c r="D403" s="78">
        <f>D405+D404+D406+D407</f>
        <v>367.3</v>
      </c>
      <c r="E403" s="3"/>
    </row>
    <row r="404" spans="1:5" ht="204.75">
      <c r="A404" s="95" t="s">
        <v>827</v>
      </c>
      <c r="B404" s="92" t="s">
        <v>47</v>
      </c>
      <c r="C404" s="96" t="s">
        <v>602</v>
      </c>
      <c r="D404" s="78">
        <v>210.7</v>
      </c>
      <c r="E404" s="3"/>
    </row>
    <row r="405" spans="1:5" ht="99.75" customHeight="1">
      <c r="A405" s="95" t="s">
        <v>725</v>
      </c>
      <c r="B405" s="92" t="s">
        <v>47</v>
      </c>
      <c r="C405" s="96" t="s">
        <v>603</v>
      </c>
      <c r="D405" s="78">
        <v>33.4</v>
      </c>
      <c r="E405" s="3"/>
    </row>
    <row r="406" spans="1:5" ht="173.25">
      <c r="A406" s="95" t="s">
        <v>737</v>
      </c>
      <c r="B406" s="92" t="s">
        <v>47</v>
      </c>
      <c r="C406" s="96" t="s">
        <v>605</v>
      </c>
      <c r="D406" s="78">
        <v>98.2</v>
      </c>
      <c r="E406" s="3"/>
    </row>
    <row r="407" spans="1:5" ht="94.5">
      <c r="A407" s="95" t="s">
        <v>788</v>
      </c>
      <c r="B407" s="92" t="s">
        <v>47</v>
      </c>
      <c r="C407" s="96" t="s">
        <v>606</v>
      </c>
      <c r="D407" s="78">
        <v>25</v>
      </c>
      <c r="E407" s="3"/>
    </row>
    <row r="408" spans="1:5" ht="15" customHeight="1">
      <c r="A408" s="95" t="s">
        <v>526</v>
      </c>
      <c r="B408" s="92" t="s">
        <v>47</v>
      </c>
      <c r="C408" s="98" t="s">
        <v>527</v>
      </c>
      <c r="D408" s="78">
        <f>D409</f>
        <v>3009</v>
      </c>
      <c r="E408" s="3"/>
    </row>
    <row r="409" spans="1:5" ht="78.75">
      <c r="A409" s="91" t="s">
        <v>528</v>
      </c>
      <c r="B409" s="92" t="s">
        <v>47</v>
      </c>
      <c r="C409" s="98" t="s">
        <v>529</v>
      </c>
      <c r="D409" s="78">
        <f>D410</f>
        <v>3009</v>
      </c>
      <c r="E409" s="3"/>
    </row>
    <row r="410" spans="1:5" ht="63" customHeight="1">
      <c r="A410" s="91" t="s">
        <v>530</v>
      </c>
      <c r="B410" s="92" t="s">
        <v>47</v>
      </c>
      <c r="C410" s="98" t="s">
        <v>531</v>
      </c>
      <c r="D410" s="78">
        <f>D411</f>
        <v>3009</v>
      </c>
      <c r="E410" s="3"/>
    </row>
    <row r="411" spans="1:5" ht="141.75" customHeight="1">
      <c r="A411" s="91" t="s">
        <v>533</v>
      </c>
      <c r="B411" s="92" t="s">
        <v>47</v>
      </c>
      <c r="C411" s="98" t="s">
        <v>532</v>
      </c>
      <c r="D411" s="78">
        <v>3009</v>
      </c>
      <c r="E411" s="3"/>
    </row>
    <row r="412" spans="1:5" ht="15.75" customHeight="1">
      <c r="A412" s="109" t="s">
        <v>120</v>
      </c>
      <c r="B412" s="110" t="s">
        <v>121</v>
      </c>
      <c r="C412" s="85"/>
      <c r="D412" s="77">
        <f>SUM(D413)</f>
        <v>71.4</v>
      </c>
      <c r="E412" s="3"/>
    </row>
    <row r="413" spans="1:5" ht="16.5" customHeight="1">
      <c r="A413" s="95" t="s">
        <v>526</v>
      </c>
      <c r="B413" s="92" t="s">
        <v>121</v>
      </c>
      <c r="C413" s="98" t="s">
        <v>527</v>
      </c>
      <c r="D413" s="78">
        <f>D414</f>
        <v>71.4</v>
      </c>
      <c r="E413" s="3"/>
    </row>
    <row r="414" spans="1:5" ht="78.75">
      <c r="A414" s="91" t="s">
        <v>528</v>
      </c>
      <c r="B414" s="92" t="s">
        <v>121</v>
      </c>
      <c r="C414" s="98" t="s">
        <v>529</v>
      </c>
      <c r="D414" s="78">
        <f>D415</f>
        <v>71.4</v>
      </c>
      <c r="E414" s="3"/>
    </row>
    <row r="415" spans="1:5" ht="63" customHeight="1">
      <c r="A415" s="91" t="s">
        <v>530</v>
      </c>
      <c r="B415" s="92" t="s">
        <v>121</v>
      </c>
      <c r="C415" s="98" t="s">
        <v>531</v>
      </c>
      <c r="D415" s="78">
        <f>D416</f>
        <v>71.4</v>
      </c>
      <c r="E415" s="3"/>
    </row>
    <row r="416" spans="1:5" ht="141" customHeight="1">
      <c r="A416" s="91" t="s">
        <v>533</v>
      </c>
      <c r="B416" s="92" t="s">
        <v>121</v>
      </c>
      <c r="C416" s="98" t="s">
        <v>532</v>
      </c>
      <c r="D416" s="78">
        <v>71.4</v>
      </c>
      <c r="E416" s="3"/>
    </row>
    <row r="417" spans="1:5" ht="26.25" customHeight="1">
      <c r="A417" s="112" t="s">
        <v>582</v>
      </c>
      <c r="B417" s="110" t="s">
        <v>581</v>
      </c>
      <c r="C417" s="85"/>
      <c r="D417" s="113">
        <f>D418</f>
        <v>18755.199999999997</v>
      </c>
      <c r="E417" s="3"/>
    </row>
    <row r="418" spans="1:5" ht="31.5" customHeight="1">
      <c r="A418" s="91" t="s">
        <v>545</v>
      </c>
      <c r="B418" s="99" t="s">
        <v>581</v>
      </c>
      <c r="C418" s="93" t="s">
        <v>546</v>
      </c>
      <c r="D418" s="78">
        <f>D419+D426+D433+D439+D445+D448+D451+D455+D458+D466+D473+D478+D480+D491</f>
        <v>18755.199999999997</v>
      </c>
      <c r="E418" s="3"/>
    </row>
    <row r="419" spans="1:5" ht="63">
      <c r="A419" s="101" t="s">
        <v>719</v>
      </c>
      <c r="B419" s="99" t="s">
        <v>581</v>
      </c>
      <c r="C419" s="93" t="s">
        <v>567</v>
      </c>
      <c r="D419" s="78">
        <f>D420</f>
        <v>79.6</v>
      </c>
      <c r="E419" s="3"/>
    </row>
    <row r="420" spans="1:5" ht="79.5" customHeight="1">
      <c r="A420" s="91" t="s">
        <v>720</v>
      </c>
      <c r="B420" s="99" t="s">
        <v>581</v>
      </c>
      <c r="C420" s="98" t="s">
        <v>568</v>
      </c>
      <c r="D420" s="78">
        <f>SUM(D421:D425)</f>
        <v>79.6</v>
      </c>
      <c r="E420" s="3"/>
    </row>
    <row r="421" spans="1:5" ht="126" customHeight="1">
      <c r="A421" s="91" t="s">
        <v>784</v>
      </c>
      <c r="B421" s="99" t="s">
        <v>581</v>
      </c>
      <c r="C421" s="98" t="s">
        <v>783</v>
      </c>
      <c r="D421" s="78">
        <v>5</v>
      </c>
      <c r="E421" s="3"/>
    </row>
    <row r="422" spans="1:5" ht="110.25">
      <c r="A422" s="91" t="s">
        <v>828</v>
      </c>
      <c r="B422" s="99" t="s">
        <v>581</v>
      </c>
      <c r="C422" s="98" t="s">
        <v>793</v>
      </c>
      <c r="D422" s="78">
        <v>30</v>
      </c>
      <c r="E422" s="3"/>
    </row>
    <row r="423" spans="1:5" ht="109.5" customHeight="1">
      <c r="A423" s="29" t="s">
        <v>931</v>
      </c>
      <c r="B423" s="99" t="s">
        <v>581</v>
      </c>
      <c r="C423" s="98" t="s">
        <v>930</v>
      </c>
      <c r="D423" s="78">
        <v>0.5</v>
      </c>
      <c r="E423" s="3"/>
    </row>
    <row r="424" spans="1:5" ht="111" customHeight="1">
      <c r="A424" s="91" t="s">
        <v>829</v>
      </c>
      <c r="B424" s="99" t="s">
        <v>581</v>
      </c>
      <c r="C424" s="98" t="s">
        <v>805</v>
      </c>
      <c r="D424" s="78">
        <v>0</v>
      </c>
      <c r="E424" s="3"/>
    </row>
    <row r="425" spans="1:5" ht="94.5" customHeight="1">
      <c r="A425" s="91" t="s">
        <v>830</v>
      </c>
      <c r="B425" s="99" t="s">
        <v>581</v>
      </c>
      <c r="C425" s="98" t="s">
        <v>583</v>
      </c>
      <c r="D425" s="78">
        <v>44.1</v>
      </c>
      <c r="E425" s="3"/>
    </row>
    <row r="426" spans="1:5" ht="78.75">
      <c r="A426" s="91" t="s">
        <v>714</v>
      </c>
      <c r="B426" s="99" t="s">
        <v>581</v>
      </c>
      <c r="C426" s="98" t="s">
        <v>551</v>
      </c>
      <c r="D426" s="78">
        <f>D427</f>
        <v>970.8000000000001</v>
      </c>
      <c r="E426" s="3"/>
    </row>
    <row r="427" spans="1:5" ht="110.25">
      <c r="A427" s="91" t="s">
        <v>715</v>
      </c>
      <c r="B427" s="99" t="s">
        <v>581</v>
      </c>
      <c r="C427" s="98" t="s">
        <v>552</v>
      </c>
      <c r="D427" s="78">
        <f>SUM(D428:D432)</f>
        <v>970.8000000000001</v>
      </c>
      <c r="E427" s="3"/>
    </row>
    <row r="428" spans="1:5" ht="190.5" customHeight="1">
      <c r="A428" s="29" t="s">
        <v>831</v>
      </c>
      <c r="B428" s="52" t="s">
        <v>581</v>
      </c>
      <c r="C428" s="8" t="s">
        <v>584</v>
      </c>
      <c r="D428" s="78">
        <v>67.6</v>
      </c>
      <c r="E428" s="3"/>
    </row>
    <row r="429" spans="1:5" ht="157.5">
      <c r="A429" s="29" t="s">
        <v>832</v>
      </c>
      <c r="B429" s="52" t="s">
        <v>581</v>
      </c>
      <c r="C429" s="8" t="s">
        <v>585</v>
      </c>
      <c r="D429" s="78">
        <v>101.7</v>
      </c>
      <c r="E429" s="3"/>
    </row>
    <row r="430" spans="1:5" ht="203.25" customHeight="1">
      <c r="A430" s="29" t="s">
        <v>833</v>
      </c>
      <c r="B430" s="52" t="s">
        <v>581</v>
      </c>
      <c r="C430" s="8" t="s">
        <v>586</v>
      </c>
      <c r="D430" s="78">
        <v>26.4</v>
      </c>
      <c r="E430" s="3"/>
    </row>
    <row r="431" spans="1:5" ht="110.25">
      <c r="A431" s="29" t="s">
        <v>818</v>
      </c>
      <c r="B431" s="52" t="s">
        <v>581</v>
      </c>
      <c r="C431" s="8" t="s">
        <v>570</v>
      </c>
      <c r="D431" s="78">
        <v>693.1</v>
      </c>
      <c r="E431" s="3"/>
    </row>
    <row r="432" spans="1:5" ht="110.25" customHeight="1">
      <c r="A432" s="29" t="s">
        <v>834</v>
      </c>
      <c r="B432" s="52" t="s">
        <v>581</v>
      </c>
      <c r="C432" s="8" t="s">
        <v>571</v>
      </c>
      <c r="D432" s="78">
        <v>82</v>
      </c>
      <c r="E432" s="3"/>
    </row>
    <row r="433" spans="1:5" ht="63">
      <c r="A433" s="22" t="s">
        <v>721</v>
      </c>
      <c r="B433" s="52" t="s">
        <v>581</v>
      </c>
      <c r="C433" s="18" t="s">
        <v>572</v>
      </c>
      <c r="D433" s="78">
        <f>D434</f>
        <v>311</v>
      </c>
      <c r="E433" s="3"/>
    </row>
    <row r="434" spans="1:5" ht="81" customHeight="1">
      <c r="A434" s="25" t="s">
        <v>722</v>
      </c>
      <c r="B434" s="52" t="s">
        <v>581</v>
      </c>
      <c r="C434" s="13" t="s">
        <v>573</v>
      </c>
      <c r="D434" s="78">
        <f>SUM(D435:D438)</f>
        <v>311</v>
      </c>
      <c r="E434" s="3"/>
    </row>
    <row r="435" spans="1:5" ht="97.5" customHeight="1">
      <c r="A435" s="25" t="s">
        <v>835</v>
      </c>
      <c r="B435" s="52" t="s">
        <v>581</v>
      </c>
      <c r="C435" s="13" t="s">
        <v>587</v>
      </c>
      <c r="D435" s="78">
        <v>8.1</v>
      </c>
      <c r="E435" s="3"/>
    </row>
    <row r="436" spans="1:5" ht="110.25" customHeight="1">
      <c r="A436" s="25" t="s">
        <v>836</v>
      </c>
      <c r="B436" s="52" t="s">
        <v>581</v>
      </c>
      <c r="C436" s="13" t="s">
        <v>588</v>
      </c>
      <c r="D436" s="78">
        <v>116.3</v>
      </c>
      <c r="E436" s="3"/>
    </row>
    <row r="437" spans="1:5" ht="94.5">
      <c r="A437" s="25" t="s">
        <v>820</v>
      </c>
      <c r="B437" s="52" t="s">
        <v>581</v>
      </c>
      <c r="C437" s="13" t="s">
        <v>574</v>
      </c>
      <c r="D437" s="78">
        <v>128.6</v>
      </c>
      <c r="E437" s="3"/>
    </row>
    <row r="438" spans="1:5" ht="94.5">
      <c r="A438" s="25" t="s">
        <v>837</v>
      </c>
      <c r="B438" s="52" t="s">
        <v>581</v>
      </c>
      <c r="C438" s="13" t="s">
        <v>694</v>
      </c>
      <c r="D438" s="78">
        <v>58</v>
      </c>
      <c r="E438" s="3"/>
    </row>
    <row r="439" spans="1:5" ht="62.25" customHeight="1">
      <c r="A439" s="25" t="s">
        <v>712</v>
      </c>
      <c r="B439" s="52" t="s">
        <v>581</v>
      </c>
      <c r="C439" s="13" t="s">
        <v>547</v>
      </c>
      <c r="D439" s="78">
        <f>D440</f>
        <v>674.7</v>
      </c>
      <c r="E439" s="3"/>
    </row>
    <row r="440" spans="1:5" ht="94.5" customHeight="1">
      <c r="A440" s="25" t="s">
        <v>713</v>
      </c>
      <c r="B440" s="52" t="s">
        <v>581</v>
      </c>
      <c r="C440" s="13" t="s">
        <v>548</v>
      </c>
      <c r="D440" s="78">
        <f>D442+D444+D443+D441</f>
        <v>674.7</v>
      </c>
      <c r="E440" s="3"/>
    </row>
    <row r="441" spans="1:5" ht="129" customHeight="1" hidden="1">
      <c r="A441" s="25" t="s">
        <v>838</v>
      </c>
      <c r="B441" s="52" t="s">
        <v>581</v>
      </c>
      <c r="C441" s="13" t="s">
        <v>794</v>
      </c>
      <c r="D441" s="78">
        <v>0</v>
      </c>
      <c r="E441" s="3"/>
    </row>
    <row r="442" spans="1:5" ht="126" customHeight="1">
      <c r="A442" s="25" t="s">
        <v>839</v>
      </c>
      <c r="B442" s="52" t="s">
        <v>581</v>
      </c>
      <c r="C442" s="13" t="s">
        <v>688</v>
      </c>
      <c r="D442" s="78">
        <v>7</v>
      </c>
      <c r="E442" s="3"/>
    </row>
    <row r="443" spans="1:5" ht="126.75" customHeight="1">
      <c r="A443" s="25" t="s">
        <v>774</v>
      </c>
      <c r="B443" s="52" t="s">
        <v>581</v>
      </c>
      <c r="C443" s="13" t="s">
        <v>773</v>
      </c>
      <c r="D443" s="78">
        <v>667.7</v>
      </c>
      <c r="E443" s="3"/>
    </row>
    <row r="444" spans="1:5" ht="95.25" customHeight="1">
      <c r="A444" s="25" t="s">
        <v>840</v>
      </c>
      <c r="B444" s="52" t="s">
        <v>581</v>
      </c>
      <c r="C444" s="13" t="s">
        <v>589</v>
      </c>
      <c r="D444" s="78">
        <v>0</v>
      </c>
      <c r="E444" s="3"/>
    </row>
    <row r="445" spans="1:5" ht="63">
      <c r="A445" s="25" t="s">
        <v>776</v>
      </c>
      <c r="B445" s="52" t="s">
        <v>581</v>
      </c>
      <c r="C445" s="13" t="s">
        <v>775</v>
      </c>
      <c r="D445" s="78">
        <f>D446+D447</f>
        <v>50</v>
      </c>
      <c r="E445" s="3"/>
    </row>
    <row r="446" spans="1:5" ht="94.5" hidden="1">
      <c r="A446" s="25" t="s">
        <v>841</v>
      </c>
      <c r="B446" s="52" t="s">
        <v>581</v>
      </c>
      <c r="C446" s="13" t="s">
        <v>795</v>
      </c>
      <c r="D446" s="78">
        <v>0</v>
      </c>
      <c r="E446" s="3"/>
    </row>
    <row r="447" spans="1:5" ht="189.75" customHeight="1">
      <c r="A447" s="25" t="s">
        <v>1019</v>
      </c>
      <c r="B447" s="52" t="s">
        <v>581</v>
      </c>
      <c r="C447" s="13" t="s">
        <v>932</v>
      </c>
      <c r="D447" s="78">
        <v>50</v>
      </c>
      <c r="E447" s="3"/>
    </row>
    <row r="448" spans="1:5" ht="63" customHeight="1">
      <c r="A448" s="25" t="s">
        <v>696</v>
      </c>
      <c r="B448" s="52" t="s">
        <v>581</v>
      </c>
      <c r="C448" s="13" t="s">
        <v>549</v>
      </c>
      <c r="D448" s="78">
        <f>D449</f>
        <v>5.5</v>
      </c>
      <c r="E448" s="3"/>
    </row>
    <row r="449" spans="1:5" ht="96" customHeight="1">
      <c r="A449" s="25" t="s">
        <v>695</v>
      </c>
      <c r="B449" s="52" t="s">
        <v>581</v>
      </c>
      <c r="C449" s="13" t="s">
        <v>550</v>
      </c>
      <c r="D449" s="78">
        <f>D450</f>
        <v>5.5</v>
      </c>
      <c r="E449" s="3"/>
    </row>
    <row r="450" spans="1:5" ht="95.25" customHeight="1">
      <c r="A450" s="25" t="s">
        <v>842</v>
      </c>
      <c r="B450" s="52" t="s">
        <v>581</v>
      </c>
      <c r="C450" s="13" t="s">
        <v>777</v>
      </c>
      <c r="D450" s="78">
        <v>5.5</v>
      </c>
      <c r="E450" s="3"/>
    </row>
    <row r="451" spans="1:5" ht="63">
      <c r="A451" s="25" t="s">
        <v>698</v>
      </c>
      <c r="B451" s="52" t="s">
        <v>581</v>
      </c>
      <c r="C451" s="13" t="s">
        <v>697</v>
      </c>
      <c r="D451" s="78">
        <f>D452</f>
        <v>163</v>
      </c>
      <c r="E451" s="3"/>
    </row>
    <row r="452" spans="1:5" ht="77.25" customHeight="1">
      <c r="A452" s="25" t="s">
        <v>726</v>
      </c>
      <c r="B452" s="52" t="s">
        <v>581</v>
      </c>
      <c r="C452" s="13" t="s">
        <v>689</v>
      </c>
      <c r="D452" s="78">
        <f>D453+D454</f>
        <v>163</v>
      </c>
      <c r="E452" s="3"/>
    </row>
    <row r="453" spans="1:5" ht="128.25" customHeight="1">
      <c r="A453" s="25" t="s">
        <v>843</v>
      </c>
      <c r="B453" s="52" t="s">
        <v>581</v>
      </c>
      <c r="C453" s="13" t="s">
        <v>690</v>
      </c>
      <c r="D453" s="78">
        <v>160.5</v>
      </c>
      <c r="E453" s="3"/>
    </row>
    <row r="454" spans="1:5" ht="96" customHeight="1">
      <c r="A454" s="25" t="s">
        <v>844</v>
      </c>
      <c r="B454" s="52" t="s">
        <v>581</v>
      </c>
      <c r="C454" s="13" t="s">
        <v>778</v>
      </c>
      <c r="D454" s="78">
        <v>2.5</v>
      </c>
      <c r="E454" s="3"/>
    </row>
    <row r="455" spans="1:5" ht="63">
      <c r="A455" s="29" t="s">
        <v>727</v>
      </c>
      <c r="B455" s="52" t="s">
        <v>581</v>
      </c>
      <c r="C455" s="8" t="s">
        <v>553</v>
      </c>
      <c r="D455" s="78">
        <f>D456</f>
        <v>58.2</v>
      </c>
      <c r="E455" s="3"/>
    </row>
    <row r="456" spans="1:5" ht="79.5" customHeight="1">
      <c r="A456" s="22" t="s">
        <v>705</v>
      </c>
      <c r="B456" s="52" t="s">
        <v>581</v>
      </c>
      <c r="C456" s="11" t="s">
        <v>554</v>
      </c>
      <c r="D456" s="78">
        <f>D457</f>
        <v>58.2</v>
      </c>
      <c r="E456" s="3"/>
    </row>
    <row r="457" spans="1:5" ht="94.5" customHeight="1">
      <c r="A457" s="22" t="s">
        <v>724</v>
      </c>
      <c r="B457" s="52" t="s">
        <v>581</v>
      </c>
      <c r="C457" s="11" t="s">
        <v>590</v>
      </c>
      <c r="D457" s="78">
        <v>58.2</v>
      </c>
      <c r="E457" s="3"/>
    </row>
    <row r="458" spans="1:5" ht="78.75">
      <c r="A458" s="22" t="s">
        <v>716</v>
      </c>
      <c r="B458" s="52" t="s">
        <v>581</v>
      </c>
      <c r="C458" s="8" t="s">
        <v>555</v>
      </c>
      <c r="D458" s="78">
        <f>D459</f>
        <v>393.1</v>
      </c>
      <c r="E458" s="3"/>
    </row>
    <row r="459" spans="1:5" ht="110.25">
      <c r="A459" s="22" t="s">
        <v>717</v>
      </c>
      <c r="B459" s="52" t="s">
        <v>581</v>
      </c>
      <c r="C459" s="8" t="s">
        <v>556</v>
      </c>
      <c r="D459" s="78">
        <f>SUM(D460:D465)</f>
        <v>393.1</v>
      </c>
      <c r="E459" s="3"/>
    </row>
    <row r="460" spans="1:5" ht="126" customHeight="1">
      <c r="A460" s="22" t="s">
        <v>845</v>
      </c>
      <c r="B460" s="52" t="s">
        <v>581</v>
      </c>
      <c r="C460" s="8" t="s">
        <v>591</v>
      </c>
      <c r="D460" s="78">
        <v>11.1</v>
      </c>
      <c r="E460" s="3"/>
    </row>
    <row r="461" spans="1:5" ht="127.5" customHeight="1">
      <c r="A461" s="22" t="s">
        <v>822</v>
      </c>
      <c r="B461" s="52" t="s">
        <v>581</v>
      </c>
      <c r="C461" s="8" t="s">
        <v>575</v>
      </c>
      <c r="D461" s="78">
        <v>185</v>
      </c>
      <c r="E461" s="3"/>
    </row>
    <row r="462" spans="1:5" ht="127.5" customHeight="1">
      <c r="A462" s="22" t="s">
        <v>846</v>
      </c>
      <c r="B462" s="52" t="s">
        <v>581</v>
      </c>
      <c r="C462" s="8" t="s">
        <v>699</v>
      </c>
      <c r="D462" s="78">
        <v>0</v>
      </c>
      <c r="E462" s="3"/>
    </row>
    <row r="463" spans="1:5" ht="127.5" customHeight="1">
      <c r="A463" s="22" t="s">
        <v>847</v>
      </c>
      <c r="B463" s="52" t="s">
        <v>581</v>
      </c>
      <c r="C463" s="8" t="s">
        <v>700</v>
      </c>
      <c r="D463" s="78">
        <v>50</v>
      </c>
      <c r="E463" s="3"/>
    </row>
    <row r="464" spans="1:5" ht="142.5" customHeight="1">
      <c r="A464" s="22" t="s">
        <v>848</v>
      </c>
      <c r="B464" s="52" t="s">
        <v>581</v>
      </c>
      <c r="C464" s="8" t="s">
        <v>592</v>
      </c>
      <c r="D464" s="78">
        <v>22.5</v>
      </c>
      <c r="E464" s="3"/>
    </row>
    <row r="465" spans="1:5" ht="110.25">
      <c r="A465" s="22" t="s">
        <v>815</v>
      </c>
      <c r="B465" s="52" t="s">
        <v>581</v>
      </c>
      <c r="C465" s="8" t="s">
        <v>593</v>
      </c>
      <c r="D465" s="78">
        <v>124.5</v>
      </c>
      <c r="E465" s="3"/>
    </row>
    <row r="466" spans="1:5" ht="78.75">
      <c r="A466" s="22" t="s">
        <v>718</v>
      </c>
      <c r="B466" s="52" t="s">
        <v>581</v>
      </c>
      <c r="C466" s="8" t="s">
        <v>561</v>
      </c>
      <c r="D466" s="78">
        <f>D467</f>
        <v>147.5</v>
      </c>
      <c r="E466" s="3"/>
    </row>
    <row r="467" spans="1:5" ht="126">
      <c r="A467" s="22" t="s">
        <v>687</v>
      </c>
      <c r="B467" s="52" t="s">
        <v>581</v>
      </c>
      <c r="C467" s="8" t="s">
        <v>562</v>
      </c>
      <c r="D467" s="78">
        <f>SUM(D468:D472)</f>
        <v>147.5</v>
      </c>
      <c r="E467" s="3"/>
    </row>
    <row r="468" spans="1:5" ht="143.25" customHeight="1">
      <c r="A468" s="22" t="s">
        <v>849</v>
      </c>
      <c r="B468" s="52" t="s">
        <v>581</v>
      </c>
      <c r="C468" s="8" t="s">
        <v>701</v>
      </c>
      <c r="D468" s="78">
        <v>0</v>
      </c>
      <c r="E468" s="3"/>
    </row>
    <row r="469" spans="1:5" ht="159" customHeight="1">
      <c r="A469" s="22" t="s">
        <v>850</v>
      </c>
      <c r="B469" s="52" t="s">
        <v>581</v>
      </c>
      <c r="C469" s="8" t="s">
        <v>594</v>
      </c>
      <c r="D469" s="78">
        <v>5.4</v>
      </c>
      <c r="E469" s="3"/>
    </row>
    <row r="470" spans="1:5" ht="157.5">
      <c r="A470" s="22" t="s">
        <v>851</v>
      </c>
      <c r="B470" s="52" t="s">
        <v>581</v>
      </c>
      <c r="C470" s="8" t="s">
        <v>595</v>
      </c>
      <c r="D470" s="78">
        <v>61.3</v>
      </c>
      <c r="E470" s="3"/>
    </row>
    <row r="471" spans="1:5" ht="206.25" customHeight="1">
      <c r="A471" s="22" t="s">
        <v>852</v>
      </c>
      <c r="B471" s="52" t="s">
        <v>581</v>
      </c>
      <c r="C471" s="8" t="s">
        <v>596</v>
      </c>
      <c r="D471" s="78">
        <v>74.1</v>
      </c>
      <c r="E471" s="3"/>
    </row>
    <row r="472" spans="1:5" ht="127.5" customHeight="1">
      <c r="A472" s="22" t="s">
        <v>826</v>
      </c>
      <c r="B472" s="52" t="s">
        <v>581</v>
      </c>
      <c r="C472" s="8" t="s">
        <v>597</v>
      </c>
      <c r="D472" s="78">
        <v>6.7</v>
      </c>
      <c r="E472" s="3"/>
    </row>
    <row r="473" spans="1:5" ht="63">
      <c r="A473" s="29" t="s">
        <v>728</v>
      </c>
      <c r="B473" s="52" t="s">
        <v>581</v>
      </c>
      <c r="C473" s="8" t="s">
        <v>598</v>
      </c>
      <c r="D473" s="78">
        <f>D474</f>
        <v>155.7</v>
      </c>
      <c r="E473" s="3"/>
    </row>
    <row r="474" spans="1:5" ht="94.5">
      <c r="A474" s="33" t="s">
        <v>729</v>
      </c>
      <c r="B474" s="52" t="s">
        <v>581</v>
      </c>
      <c r="C474" s="32" t="s">
        <v>599</v>
      </c>
      <c r="D474" s="78">
        <f>SUM(D475:D477)</f>
        <v>155.7</v>
      </c>
      <c r="E474" s="3"/>
    </row>
    <row r="475" spans="1:5" ht="143.25" customHeight="1">
      <c r="A475" s="33" t="s">
        <v>853</v>
      </c>
      <c r="B475" s="52" t="s">
        <v>581</v>
      </c>
      <c r="C475" s="32" t="s">
        <v>600</v>
      </c>
      <c r="D475" s="78">
        <v>123.5</v>
      </c>
      <c r="E475" s="3"/>
    </row>
    <row r="476" spans="1:5" ht="159.75" customHeight="1">
      <c r="A476" s="33" t="s">
        <v>854</v>
      </c>
      <c r="B476" s="52" t="s">
        <v>581</v>
      </c>
      <c r="C476" s="32" t="s">
        <v>779</v>
      </c>
      <c r="D476" s="78">
        <v>22.2</v>
      </c>
      <c r="E476" s="3"/>
    </row>
    <row r="477" spans="1:5" ht="94.5">
      <c r="A477" s="33" t="s">
        <v>855</v>
      </c>
      <c r="B477" s="52" t="s">
        <v>581</v>
      </c>
      <c r="C477" s="32" t="s">
        <v>601</v>
      </c>
      <c r="D477" s="78">
        <v>10</v>
      </c>
      <c r="E477" s="3"/>
    </row>
    <row r="478" spans="1:5" ht="110.25">
      <c r="A478" s="33" t="s">
        <v>935</v>
      </c>
      <c r="B478" s="52" t="s">
        <v>581</v>
      </c>
      <c r="C478" s="8" t="s">
        <v>933</v>
      </c>
      <c r="D478" s="78">
        <f>D479</f>
        <v>17.5</v>
      </c>
      <c r="E478" s="3"/>
    </row>
    <row r="479" spans="1:5" ht="126.75" customHeight="1">
      <c r="A479" s="33" t="s">
        <v>1016</v>
      </c>
      <c r="B479" s="52" t="s">
        <v>581</v>
      </c>
      <c r="C479" s="32" t="s">
        <v>934</v>
      </c>
      <c r="D479" s="78">
        <v>17.5</v>
      </c>
      <c r="E479" s="3"/>
    </row>
    <row r="480" spans="1:5" ht="63">
      <c r="A480" s="33" t="s">
        <v>709</v>
      </c>
      <c r="B480" s="52" t="s">
        <v>581</v>
      </c>
      <c r="C480" s="32" t="s">
        <v>557</v>
      </c>
      <c r="D480" s="78">
        <f>D481</f>
        <v>11961.399999999998</v>
      </c>
      <c r="E480" s="3"/>
    </row>
    <row r="481" spans="1:5" ht="78.75" customHeight="1">
      <c r="A481" s="33" t="s">
        <v>710</v>
      </c>
      <c r="B481" s="52" t="s">
        <v>581</v>
      </c>
      <c r="C481" s="32" t="s">
        <v>558</v>
      </c>
      <c r="D481" s="78">
        <f>SUM(D482:D490)</f>
        <v>11961.399999999998</v>
      </c>
      <c r="E481" s="3"/>
    </row>
    <row r="482" spans="1:5" ht="204.75">
      <c r="A482" s="33" t="s">
        <v>827</v>
      </c>
      <c r="B482" s="52" t="s">
        <v>581</v>
      </c>
      <c r="C482" s="32" t="s">
        <v>602</v>
      </c>
      <c r="D482" s="78">
        <v>11203.3</v>
      </c>
      <c r="E482" s="3"/>
    </row>
    <row r="483" spans="1:5" ht="94.5" customHeight="1">
      <c r="A483" s="33" t="s">
        <v>725</v>
      </c>
      <c r="B483" s="52" t="s">
        <v>581</v>
      </c>
      <c r="C483" s="32" t="s">
        <v>603</v>
      </c>
      <c r="D483" s="78">
        <v>10.8</v>
      </c>
      <c r="E483" s="3"/>
    </row>
    <row r="484" spans="1:5" ht="109.5" customHeight="1">
      <c r="A484" s="33" t="s">
        <v>937</v>
      </c>
      <c r="B484" s="52"/>
      <c r="C484" s="32" t="s">
        <v>936</v>
      </c>
      <c r="D484" s="78">
        <v>1.5</v>
      </c>
      <c r="E484" s="3"/>
    </row>
    <row r="485" spans="1:5" ht="141.75">
      <c r="A485" s="33" t="s">
        <v>856</v>
      </c>
      <c r="B485" s="52" t="s">
        <v>581</v>
      </c>
      <c r="C485" s="32" t="s">
        <v>702</v>
      </c>
      <c r="D485" s="78">
        <v>11.1</v>
      </c>
      <c r="E485" s="3"/>
    </row>
    <row r="486" spans="1:5" ht="110.25">
      <c r="A486" s="33" t="s">
        <v>823</v>
      </c>
      <c r="B486" s="52" t="s">
        <v>581</v>
      </c>
      <c r="C486" s="32" t="s">
        <v>576</v>
      </c>
      <c r="D486" s="78">
        <v>114.7</v>
      </c>
      <c r="E486" s="3"/>
    </row>
    <row r="487" spans="1:5" ht="110.25" hidden="1">
      <c r="A487" s="33" t="s">
        <v>781</v>
      </c>
      <c r="B487" s="52" t="s">
        <v>581</v>
      </c>
      <c r="C487" s="32" t="s">
        <v>780</v>
      </c>
      <c r="D487" s="78">
        <v>0</v>
      </c>
      <c r="E487" s="3"/>
    </row>
    <row r="488" spans="1:5" ht="143.25" customHeight="1">
      <c r="A488" s="33" t="s">
        <v>857</v>
      </c>
      <c r="B488" s="52" t="s">
        <v>581</v>
      </c>
      <c r="C488" s="32" t="s">
        <v>604</v>
      </c>
      <c r="D488" s="78">
        <v>320.8</v>
      </c>
      <c r="E488" s="3"/>
    </row>
    <row r="489" spans="1:5" ht="173.25">
      <c r="A489" s="33" t="s">
        <v>737</v>
      </c>
      <c r="B489" s="52" t="s">
        <v>581</v>
      </c>
      <c r="C489" s="32" t="s">
        <v>605</v>
      </c>
      <c r="D489" s="78">
        <v>149.8</v>
      </c>
      <c r="E489" s="3"/>
    </row>
    <row r="490" spans="1:5" ht="95.25" customHeight="1">
      <c r="A490" s="33" t="s">
        <v>788</v>
      </c>
      <c r="B490" s="52" t="s">
        <v>581</v>
      </c>
      <c r="C490" s="32" t="s">
        <v>606</v>
      </c>
      <c r="D490" s="78">
        <v>149.4</v>
      </c>
      <c r="E490" s="3"/>
    </row>
    <row r="491" spans="1:5" ht="78.75">
      <c r="A491" s="22" t="s">
        <v>707</v>
      </c>
      <c r="B491" s="52" t="s">
        <v>581</v>
      </c>
      <c r="C491" s="8" t="s">
        <v>543</v>
      </c>
      <c r="D491" s="78">
        <f>D492</f>
        <v>3767.2</v>
      </c>
      <c r="E491" s="3"/>
    </row>
    <row r="492" spans="1:5" ht="94.5">
      <c r="A492" s="22" t="s">
        <v>708</v>
      </c>
      <c r="B492" s="52" t="s">
        <v>581</v>
      </c>
      <c r="C492" s="8" t="s">
        <v>544</v>
      </c>
      <c r="D492" s="78">
        <f>SUM(D493:D500)</f>
        <v>3767.2</v>
      </c>
      <c r="E492" s="3"/>
    </row>
    <row r="493" spans="1:5" ht="126">
      <c r="A493" s="22" t="s">
        <v>858</v>
      </c>
      <c r="B493" s="52" t="s">
        <v>581</v>
      </c>
      <c r="C493" s="8" t="s">
        <v>607</v>
      </c>
      <c r="D493" s="78">
        <v>40</v>
      </c>
      <c r="E493" s="3"/>
    </row>
    <row r="494" spans="1:5" ht="126">
      <c r="A494" s="22" t="s">
        <v>859</v>
      </c>
      <c r="B494" s="52" t="s">
        <v>581</v>
      </c>
      <c r="C494" s="8" t="s">
        <v>703</v>
      </c>
      <c r="D494" s="78">
        <v>102.5</v>
      </c>
      <c r="E494" s="3"/>
    </row>
    <row r="495" spans="1:5" ht="267.75" customHeight="1">
      <c r="A495" s="22" t="s">
        <v>860</v>
      </c>
      <c r="B495" s="52" t="s">
        <v>581</v>
      </c>
      <c r="C495" s="8" t="s">
        <v>608</v>
      </c>
      <c r="D495" s="78">
        <v>7</v>
      </c>
      <c r="E495" s="3"/>
    </row>
    <row r="496" spans="1:5" ht="125.25" customHeight="1">
      <c r="A496" s="22" t="s">
        <v>939</v>
      </c>
      <c r="B496" s="52" t="s">
        <v>581</v>
      </c>
      <c r="C496" s="8" t="s">
        <v>938</v>
      </c>
      <c r="D496" s="78">
        <v>2.5</v>
      </c>
      <c r="E496" s="3"/>
    </row>
    <row r="497" spans="1:5" ht="141.75">
      <c r="A497" s="22" t="s">
        <v>782</v>
      </c>
      <c r="B497" s="52" t="s">
        <v>581</v>
      </c>
      <c r="C497" s="8" t="s">
        <v>577</v>
      </c>
      <c r="D497" s="78">
        <v>20</v>
      </c>
      <c r="E497" s="3"/>
    </row>
    <row r="498" spans="1:5" ht="110.25" customHeight="1">
      <c r="A498" s="22" t="s">
        <v>824</v>
      </c>
      <c r="B498" s="52" t="s">
        <v>581</v>
      </c>
      <c r="C498" s="8" t="s">
        <v>578</v>
      </c>
      <c r="D498" s="68">
        <v>16.2</v>
      </c>
      <c r="E498" s="3"/>
    </row>
    <row r="499" spans="1:5" ht="127.5" customHeight="1">
      <c r="A499" s="97" t="s">
        <v>861</v>
      </c>
      <c r="B499" s="99" t="s">
        <v>581</v>
      </c>
      <c r="C499" s="98" t="s">
        <v>704</v>
      </c>
      <c r="D499" s="78">
        <v>3212.5</v>
      </c>
      <c r="E499" s="3"/>
    </row>
    <row r="500" spans="1:5" ht="96" customHeight="1">
      <c r="A500" s="22" t="s">
        <v>825</v>
      </c>
      <c r="B500" s="52" t="s">
        <v>581</v>
      </c>
      <c r="C500" s="8" t="s">
        <v>579</v>
      </c>
      <c r="D500" s="68">
        <v>366.5</v>
      </c>
      <c r="E500" s="3"/>
    </row>
    <row r="501" spans="1:5" ht="39" customHeight="1">
      <c r="A501" s="59" t="s">
        <v>178</v>
      </c>
      <c r="B501" s="53" t="s">
        <v>48</v>
      </c>
      <c r="C501" s="7"/>
      <c r="D501" s="71">
        <f>D502+D505</f>
        <v>-5.7</v>
      </c>
      <c r="E501" s="3"/>
    </row>
    <row r="502" spans="1:5" ht="31.5" customHeight="1" hidden="1">
      <c r="A502" s="91" t="s">
        <v>545</v>
      </c>
      <c r="B502" s="99" t="s">
        <v>48</v>
      </c>
      <c r="C502" s="93" t="s">
        <v>546</v>
      </c>
      <c r="D502" s="78">
        <f>D503</f>
        <v>0</v>
      </c>
      <c r="E502" s="3"/>
    </row>
    <row r="503" spans="1:5" ht="79.5" customHeight="1" hidden="1">
      <c r="A503" s="97" t="s">
        <v>707</v>
      </c>
      <c r="B503" s="99" t="s">
        <v>48</v>
      </c>
      <c r="C503" s="98" t="s">
        <v>543</v>
      </c>
      <c r="D503" s="78">
        <f>D504</f>
        <v>0</v>
      </c>
      <c r="E503" s="3"/>
    </row>
    <row r="504" spans="1:5" ht="63" customHeight="1" hidden="1">
      <c r="A504" s="97" t="s">
        <v>708</v>
      </c>
      <c r="B504" s="99" t="s">
        <v>48</v>
      </c>
      <c r="C504" s="98" t="s">
        <v>544</v>
      </c>
      <c r="D504" s="78">
        <v>0</v>
      </c>
      <c r="E504" s="3"/>
    </row>
    <row r="505" spans="1:5" ht="15" customHeight="1">
      <c r="A505" s="33" t="s">
        <v>526</v>
      </c>
      <c r="B505" s="51" t="s">
        <v>48</v>
      </c>
      <c r="C505" s="8" t="s">
        <v>527</v>
      </c>
      <c r="D505" s="68">
        <f>D506</f>
        <v>-5.7</v>
      </c>
      <c r="E505" s="3"/>
    </row>
    <row r="506" spans="1:5" ht="80.25" customHeight="1">
      <c r="A506" s="29" t="s">
        <v>528</v>
      </c>
      <c r="B506" s="51" t="s">
        <v>48</v>
      </c>
      <c r="C506" s="8" t="s">
        <v>529</v>
      </c>
      <c r="D506" s="68">
        <f>D507</f>
        <v>-5.7</v>
      </c>
      <c r="E506" s="3"/>
    </row>
    <row r="507" spans="1:5" ht="62.25" customHeight="1">
      <c r="A507" s="29" t="s">
        <v>530</v>
      </c>
      <c r="B507" s="51" t="s">
        <v>48</v>
      </c>
      <c r="C507" s="8" t="s">
        <v>531</v>
      </c>
      <c r="D507" s="68">
        <f>D508</f>
        <v>-5.7</v>
      </c>
      <c r="E507" s="3"/>
    </row>
    <row r="508" spans="1:5" ht="142.5" customHeight="1">
      <c r="A508" s="29" t="s">
        <v>533</v>
      </c>
      <c r="B508" s="51" t="s">
        <v>48</v>
      </c>
      <c r="C508" s="8" t="s">
        <v>532</v>
      </c>
      <c r="D508" s="68">
        <v>-5.7</v>
      </c>
      <c r="E508" s="3"/>
    </row>
    <row r="509" spans="1:5" ht="25.5" hidden="1">
      <c r="A509" s="58" t="s">
        <v>806</v>
      </c>
      <c r="B509" s="53" t="s">
        <v>691</v>
      </c>
      <c r="C509" s="8"/>
      <c r="D509" s="69">
        <f>D510</f>
        <v>0</v>
      </c>
      <c r="E509" s="3"/>
    </row>
    <row r="510" spans="1:5" ht="31.5" hidden="1">
      <c r="A510" s="33" t="s">
        <v>526</v>
      </c>
      <c r="B510" s="51" t="s">
        <v>691</v>
      </c>
      <c r="C510" s="8" t="s">
        <v>527</v>
      </c>
      <c r="D510" s="68">
        <f>D511</f>
        <v>0</v>
      </c>
      <c r="E510" s="3"/>
    </row>
    <row r="511" spans="1:5" ht="78.75" hidden="1">
      <c r="A511" s="29" t="s">
        <v>528</v>
      </c>
      <c r="B511" s="51" t="s">
        <v>691</v>
      </c>
      <c r="C511" s="8" t="s">
        <v>529</v>
      </c>
      <c r="D511" s="68">
        <f>D512</f>
        <v>0</v>
      </c>
      <c r="E511" s="3"/>
    </row>
    <row r="512" spans="1:5" ht="78.75" hidden="1">
      <c r="A512" s="29" t="s">
        <v>530</v>
      </c>
      <c r="B512" s="51" t="s">
        <v>691</v>
      </c>
      <c r="C512" s="8" t="s">
        <v>531</v>
      </c>
      <c r="D512" s="68">
        <f>D513</f>
        <v>0</v>
      </c>
      <c r="E512" s="3"/>
    </row>
    <row r="513" spans="1:5" ht="157.5" hidden="1">
      <c r="A513" s="29" t="s">
        <v>533</v>
      </c>
      <c r="B513" s="51" t="s">
        <v>691</v>
      </c>
      <c r="C513" s="8" t="s">
        <v>532</v>
      </c>
      <c r="D513" s="68">
        <v>0</v>
      </c>
      <c r="E513" s="3"/>
    </row>
    <row r="514" spans="1:5" ht="25.5" hidden="1">
      <c r="A514" s="58" t="s">
        <v>759</v>
      </c>
      <c r="B514" s="53" t="s">
        <v>758</v>
      </c>
      <c r="C514" s="7"/>
      <c r="D514" s="69">
        <f>D515</f>
        <v>0</v>
      </c>
      <c r="E514" s="3"/>
    </row>
    <row r="515" spans="1:5" ht="31.5" hidden="1">
      <c r="A515" s="33" t="s">
        <v>526</v>
      </c>
      <c r="B515" s="51" t="s">
        <v>758</v>
      </c>
      <c r="C515" s="8" t="s">
        <v>527</v>
      </c>
      <c r="D515" s="68">
        <f>D516</f>
        <v>0</v>
      </c>
      <c r="E515" s="3"/>
    </row>
    <row r="516" spans="1:5" ht="78.75" hidden="1">
      <c r="A516" s="29" t="s">
        <v>528</v>
      </c>
      <c r="B516" s="51" t="s">
        <v>758</v>
      </c>
      <c r="C516" s="8" t="s">
        <v>529</v>
      </c>
      <c r="D516" s="68">
        <f>D517</f>
        <v>0</v>
      </c>
      <c r="E516" s="3"/>
    </row>
    <row r="517" spans="1:5" ht="78.75" hidden="1">
      <c r="A517" s="29" t="s">
        <v>530</v>
      </c>
      <c r="B517" s="51" t="s">
        <v>758</v>
      </c>
      <c r="C517" s="8" t="s">
        <v>531</v>
      </c>
      <c r="D517" s="68">
        <f>D518</f>
        <v>0</v>
      </c>
      <c r="E517" s="3"/>
    </row>
    <row r="518" spans="1:5" ht="157.5" hidden="1">
      <c r="A518" s="29" t="s">
        <v>533</v>
      </c>
      <c r="B518" s="51" t="s">
        <v>758</v>
      </c>
      <c r="C518" s="8" t="s">
        <v>532</v>
      </c>
      <c r="D518" s="68">
        <v>0</v>
      </c>
      <c r="E518" s="3"/>
    </row>
    <row r="519" spans="1:5" ht="25.5">
      <c r="A519" s="58" t="s">
        <v>1010</v>
      </c>
      <c r="B519" s="53" t="s">
        <v>49</v>
      </c>
      <c r="C519" s="7"/>
      <c r="D519" s="69">
        <f>SUM(D520,D523,D527,D531,D538,D551,D556,D563,D573,D576,D579,D582,D589,D594,D598,D545,D592)</f>
        <v>33909.5</v>
      </c>
      <c r="E519" s="3"/>
    </row>
    <row r="520" spans="1:5" ht="30.75" customHeight="1">
      <c r="A520" s="19" t="s">
        <v>50</v>
      </c>
      <c r="B520" s="51" t="s">
        <v>49</v>
      </c>
      <c r="C520" s="8" t="s">
        <v>96</v>
      </c>
      <c r="D520" s="68">
        <f>SUM(D521)</f>
        <v>626.2</v>
      </c>
      <c r="E520" s="3"/>
    </row>
    <row r="521" spans="1:5" ht="30.75" customHeight="1">
      <c r="A521" s="19" t="s">
        <v>78</v>
      </c>
      <c r="B521" s="51" t="s">
        <v>49</v>
      </c>
      <c r="C521" s="8" t="s">
        <v>17</v>
      </c>
      <c r="D521" s="68">
        <f>SUM(D522)</f>
        <v>626.2</v>
      </c>
      <c r="E521" s="3"/>
    </row>
    <row r="522" spans="1:5" ht="63.75" customHeight="1">
      <c r="A522" s="26" t="s">
        <v>375</v>
      </c>
      <c r="B522" s="5" t="s">
        <v>49</v>
      </c>
      <c r="C522" s="8" t="s">
        <v>348</v>
      </c>
      <c r="D522" s="68">
        <v>626.2</v>
      </c>
      <c r="E522" s="3"/>
    </row>
    <row r="523" spans="1:5" ht="31.5" customHeight="1">
      <c r="A523" s="19" t="s">
        <v>81</v>
      </c>
      <c r="B523" s="52" t="s">
        <v>49</v>
      </c>
      <c r="C523" s="8" t="s">
        <v>51</v>
      </c>
      <c r="D523" s="68">
        <f>D524</f>
        <v>4323.6</v>
      </c>
      <c r="E523" s="3"/>
    </row>
    <row r="524" spans="1:5" ht="47.25">
      <c r="A524" s="19" t="s">
        <v>167</v>
      </c>
      <c r="B524" s="52" t="s">
        <v>49</v>
      </c>
      <c r="C524" s="8" t="s">
        <v>166</v>
      </c>
      <c r="D524" s="68">
        <f>D525</f>
        <v>4323.6</v>
      </c>
      <c r="E524" s="3"/>
    </row>
    <row r="525" spans="1:5" ht="47.25" customHeight="1">
      <c r="A525" s="26" t="s">
        <v>82</v>
      </c>
      <c r="B525" s="52" t="s">
        <v>49</v>
      </c>
      <c r="C525" s="8" t="s">
        <v>52</v>
      </c>
      <c r="D525" s="68">
        <f>SUM(D526)</f>
        <v>4323.6</v>
      </c>
      <c r="E525" s="3"/>
    </row>
    <row r="526" spans="1:5" ht="94.5" customHeight="1">
      <c r="A526" s="19" t="s">
        <v>807</v>
      </c>
      <c r="B526" s="52" t="s">
        <v>49</v>
      </c>
      <c r="C526" s="8" t="s">
        <v>52</v>
      </c>
      <c r="D526" s="68">
        <v>4323.6</v>
      </c>
      <c r="E526" s="3"/>
    </row>
    <row r="527" spans="1:5" ht="95.25" customHeight="1" hidden="1">
      <c r="A527" s="19" t="s">
        <v>160</v>
      </c>
      <c r="B527" s="52" t="s">
        <v>49</v>
      </c>
      <c r="C527" s="8" t="s">
        <v>53</v>
      </c>
      <c r="D527" s="68">
        <f>D528</f>
        <v>0</v>
      </c>
      <c r="E527" s="3"/>
    </row>
    <row r="528" spans="1:5" ht="93.75" customHeight="1" hidden="1">
      <c r="A528" s="19" t="s">
        <v>163</v>
      </c>
      <c r="B528" s="52" t="s">
        <v>49</v>
      </c>
      <c r="C528" s="8" t="s">
        <v>4</v>
      </c>
      <c r="D528" s="68">
        <f>D529</f>
        <v>0</v>
      </c>
      <c r="E528" s="3"/>
    </row>
    <row r="529" spans="1:5" ht="81" customHeight="1" hidden="1">
      <c r="A529" s="26" t="s">
        <v>182</v>
      </c>
      <c r="B529" s="52" t="s">
        <v>49</v>
      </c>
      <c r="C529" s="8" t="s">
        <v>54</v>
      </c>
      <c r="D529" s="68">
        <f>SUM(D530)</f>
        <v>0</v>
      </c>
      <c r="E529" s="3"/>
    </row>
    <row r="530" spans="1:5" ht="128.25" customHeight="1" hidden="1">
      <c r="A530" s="19" t="s">
        <v>377</v>
      </c>
      <c r="B530" s="52" t="s">
        <v>49</v>
      </c>
      <c r="C530" s="8" t="s">
        <v>54</v>
      </c>
      <c r="D530" s="68">
        <v>0</v>
      </c>
      <c r="E530" s="3"/>
    </row>
    <row r="531" spans="1:5" ht="15.75" customHeight="1">
      <c r="A531" s="26" t="s">
        <v>370</v>
      </c>
      <c r="B531" s="52" t="s">
        <v>49</v>
      </c>
      <c r="C531" s="28" t="s">
        <v>371</v>
      </c>
      <c r="D531" s="68">
        <f>D535+D532</f>
        <v>1399.1</v>
      </c>
      <c r="E531" s="3"/>
    </row>
    <row r="532" spans="1:5" ht="15" customHeight="1">
      <c r="A532" s="26" t="s">
        <v>766</v>
      </c>
      <c r="B532" s="52" t="s">
        <v>49</v>
      </c>
      <c r="C532" s="28" t="s">
        <v>765</v>
      </c>
      <c r="D532" s="68">
        <f>D534</f>
        <v>1399.1</v>
      </c>
      <c r="E532" s="3"/>
    </row>
    <row r="533" spans="1:5" ht="47.25">
      <c r="A533" s="26" t="s">
        <v>767</v>
      </c>
      <c r="B533" s="52" t="s">
        <v>49</v>
      </c>
      <c r="C533" s="28" t="s">
        <v>764</v>
      </c>
      <c r="D533" s="68">
        <f>D534</f>
        <v>1399.1</v>
      </c>
      <c r="E533" s="3"/>
    </row>
    <row r="534" spans="1:5" ht="79.5" customHeight="1">
      <c r="A534" s="26" t="s">
        <v>808</v>
      </c>
      <c r="B534" s="52" t="s">
        <v>49</v>
      </c>
      <c r="C534" s="28" t="s">
        <v>764</v>
      </c>
      <c r="D534" s="68">
        <v>1399.1</v>
      </c>
      <c r="E534" s="3"/>
    </row>
    <row r="535" spans="1:5" ht="16.5" customHeight="1" hidden="1">
      <c r="A535" s="26" t="s">
        <v>368</v>
      </c>
      <c r="B535" s="52" t="s">
        <v>49</v>
      </c>
      <c r="C535" s="28" t="s">
        <v>369</v>
      </c>
      <c r="D535" s="68">
        <f>D537</f>
        <v>0</v>
      </c>
      <c r="E535" s="3"/>
    </row>
    <row r="536" spans="1:5" ht="30.75" customHeight="1" hidden="1">
      <c r="A536" s="26" t="s">
        <v>372</v>
      </c>
      <c r="B536" s="52" t="s">
        <v>49</v>
      </c>
      <c r="C536" s="28" t="s">
        <v>373</v>
      </c>
      <c r="D536" s="68">
        <f>D537</f>
        <v>0</v>
      </c>
      <c r="E536" s="3"/>
    </row>
    <row r="537" spans="1:5" ht="62.25" customHeight="1" hidden="1">
      <c r="A537" s="26" t="s">
        <v>356</v>
      </c>
      <c r="B537" s="52" t="s">
        <v>49</v>
      </c>
      <c r="C537" s="28" t="s">
        <v>373</v>
      </c>
      <c r="D537" s="68">
        <v>0</v>
      </c>
      <c r="E537" s="3"/>
    </row>
    <row r="538" spans="1:5" ht="15.75" customHeight="1">
      <c r="A538" s="19" t="s">
        <v>184</v>
      </c>
      <c r="B538" s="52" t="s">
        <v>49</v>
      </c>
      <c r="C538" s="28" t="s">
        <v>145</v>
      </c>
      <c r="D538" s="68">
        <f>SUM(D539,D542)</f>
        <v>909.4000000000001</v>
      </c>
      <c r="E538" s="3"/>
    </row>
    <row r="539" spans="1:5" ht="31.5" customHeight="1">
      <c r="A539" s="33" t="s">
        <v>142</v>
      </c>
      <c r="B539" s="52" t="s">
        <v>49</v>
      </c>
      <c r="C539" s="32" t="s">
        <v>146</v>
      </c>
      <c r="D539" s="68">
        <f>SUM(D540)</f>
        <v>772.1</v>
      </c>
      <c r="E539" s="3"/>
    </row>
    <row r="540" spans="1:5" ht="47.25" customHeight="1">
      <c r="A540" s="33" t="s">
        <v>143</v>
      </c>
      <c r="B540" s="52" t="s">
        <v>49</v>
      </c>
      <c r="C540" s="32" t="s">
        <v>147</v>
      </c>
      <c r="D540" s="68">
        <f>SUM(D541)</f>
        <v>772.1</v>
      </c>
      <c r="E540" s="3"/>
    </row>
    <row r="541" spans="1:5" ht="78.75" customHeight="1">
      <c r="A541" s="33" t="s">
        <v>379</v>
      </c>
      <c r="B541" s="52" t="s">
        <v>49</v>
      </c>
      <c r="C541" s="32" t="s">
        <v>147</v>
      </c>
      <c r="D541" s="68">
        <v>772.1</v>
      </c>
      <c r="E541" s="3"/>
    </row>
    <row r="542" spans="1:5" ht="16.5" customHeight="1">
      <c r="A542" s="19" t="s">
        <v>144</v>
      </c>
      <c r="B542" s="52" t="s">
        <v>49</v>
      </c>
      <c r="C542" s="28" t="s">
        <v>148</v>
      </c>
      <c r="D542" s="68">
        <f>SUM(D543)</f>
        <v>137.3</v>
      </c>
      <c r="E542" s="3"/>
    </row>
    <row r="543" spans="1:5" ht="30.75" customHeight="1">
      <c r="A543" s="19" t="s">
        <v>183</v>
      </c>
      <c r="B543" s="52" t="s">
        <v>49</v>
      </c>
      <c r="C543" s="28" t="s">
        <v>149</v>
      </c>
      <c r="D543" s="68">
        <f>SUM(D544)</f>
        <v>137.3</v>
      </c>
      <c r="E543" s="3"/>
    </row>
    <row r="544" spans="1:5" ht="62.25" customHeight="1">
      <c r="A544" s="19" t="s">
        <v>356</v>
      </c>
      <c r="B544" s="52" t="s">
        <v>49</v>
      </c>
      <c r="C544" s="28" t="s">
        <v>149</v>
      </c>
      <c r="D544" s="68">
        <v>137.3</v>
      </c>
      <c r="E544" s="3"/>
    </row>
    <row r="545" spans="1:5" ht="32.25" customHeight="1">
      <c r="A545" s="19" t="s">
        <v>545</v>
      </c>
      <c r="B545" s="51" t="s">
        <v>49</v>
      </c>
      <c r="C545" s="8" t="s">
        <v>546</v>
      </c>
      <c r="D545" s="68">
        <f>D546+D548</f>
        <v>2655.7000000000003</v>
      </c>
      <c r="E545" s="3"/>
    </row>
    <row r="546" spans="1:5" ht="78.75">
      <c r="A546" s="19" t="s">
        <v>723</v>
      </c>
      <c r="B546" s="51" t="s">
        <v>49</v>
      </c>
      <c r="C546" s="8" t="s">
        <v>580</v>
      </c>
      <c r="D546" s="68">
        <f>D547</f>
        <v>22.8</v>
      </c>
      <c r="E546" s="3"/>
    </row>
    <row r="547" spans="1:5" ht="126">
      <c r="A547" s="19" t="s">
        <v>809</v>
      </c>
      <c r="B547" s="51" t="s">
        <v>49</v>
      </c>
      <c r="C547" s="8" t="s">
        <v>580</v>
      </c>
      <c r="D547" s="68">
        <v>22.8</v>
      </c>
      <c r="E547" s="3"/>
    </row>
    <row r="548" spans="1:5" ht="81" customHeight="1">
      <c r="A548" s="19" t="s">
        <v>716</v>
      </c>
      <c r="B548" s="56" t="s">
        <v>49</v>
      </c>
      <c r="C548" s="8" t="s">
        <v>555</v>
      </c>
      <c r="D548" s="68">
        <f>D549</f>
        <v>2632.9</v>
      </c>
      <c r="E548" s="3"/>
    </row>
    <row r="549" spans="1:5" ht="94.5" customHeight="1">
      <c r="A549" s="19" t="s">
        <v>769</v>
      </c>
      <c r="B549" s="56" t="s">
        <v>49</v>
      </c>
      <c r="C549" s="8" t="s">
        <v>768</v>
      </c>
      <c r="D549" s="68">
        <f>D550</f>
        <v>2632.9</v>
      </c>
      <c r="E549" s="3"/>
    </row>
    <row r="550" spans="1:5" ht="141.75">
      <c r="A550" s="19" t="s">
        <v>810</v>
      </c>
      <c r="B550" s="56" t="s">
        <v>49</v>
      </c>
      <c r="C550" s="8" t="s">
        <v>768</v>
      </c>
      <c r="D550" s="68">
        <v>2632.9</v>
      </c>
      <c r="E550" s="3"/>
    </row>
    <row r="551" spans="1:5" ht="45.75" customHeight="1">
      <c r="A551" s="22" t="s">
        <v>609</v>
      </c>
      <c r="B551" s="51" t="s">
        <v>49</v>
      </c>
      <c r="C551" s="8" t="s">
        <v>610</v>
      </c>
      <c r="D551" s="68">
        <f>D552+D554</f>
        <v>9333</v>
      </c>
      <c r="E551" s="3"/>
    </row>
    <row r="552" spans="1:5" ht="63" customHeight="1">
      <c r="A552" s="22" t="s">
        <v>611</v>
      </c>
      <c r="B552" s="56" t="s">
        <v>49</v>
      </c>
      <c r="C552" s="8" t="s">
        <v>612</v>
      </c>
      <c r="D552" s="68">
        <f>D553</f>
        <v>468.8</v>
      </c>
      <c r="E552" s="3"/>
    </row>
    <row r="553" spans="1:5" ht="110.25" customHeight="1">
      <c r="A553" s="25" t="s">
        <v>613</v>
      </c>
      <c r="B553" s="56" t="s">
        <v>49</v>
      </c>
      <c r="C553" s="8" t="s">
        <v>612</v>
      </c>
      <c r="D553" s="68">
        <v>468.8</v>
      </c>
      <c r="E553" s="3"/>
    </row>
    <row r="554" spans="1:5" ht="63">
      <c r="A554" s="22" t="s">
        <v>614</v>
      </c>
      <c r="B554" s="52" t="s">
        <v>49</v>
      </c>
      <c r="C554" s="8" t="s">
        <v>615</v>
      </c>
      <c r="D554" s="68">
        <f>D555</f>
        <v>8864.2</v>
      </c>
      <c r="E554" s="3"/>
    </row>
    <row r="555" spans="1:5" ht="96.75" customHeight="1">
      <c r="A555" s="25" t="s">
        <v>616</v>
      </c>
      <c r="B555" s="52" t="s">
        <v>49</v>
      </c>
      <c r="C555" s="8" t="s">
        <v>615</v>
      </c>
      <c r="D555" s="68">
        <v>8864.2</v>
      </c>
      <c r="E555" s="3"/>
    </row>
    <row r="556" spans="1:5" ht="126">
      <c r="A556" s="33" t="s">
        <v>537</v>
      </c>
      <c r="B556" s="52" t="s">
        <v>49</v>
      </c>
      <c r="C556" s="32" t="s">
        <v>538</v>
      </c>
      <c r="D556" s="68">
        <f>D557+D560</f>
        <v>473.6</v>
      </c>
      <c r="E556" s="3"/>
    </row>
    <row r="557" spans="1:5" ht="63">
      <c r="A557" s="33" t="s">
        <v>619</v>
      </c>
      <c r="B557" s="52" t="s">
        <v>49</v>
      </c>
      <c r="C557" s="32" t="s">
        <v>617</v>
      </c>
      <c r="D557" s="68">
        <f>D558</f>
        <v>35.8</v>
      </c>
      <c r="E557" s="3"/>
    </row>
    <row r="558" spans="1:5" ht="78.75">
      <c r="A558" s="33" t="s">
        <v>620</v>
      </c>
      <c r="B558" s="52" t="s">
        <v>49</v>
      </c>
      <c r="C558" s="32" t="s">
        <v>618</v>
      </c>
      <c r="D558" s="68">
        <f>D559</f>
        <v>35.8</v>
      </c>
      <c r="E558" s="3"/>
    </row>
    <row r="559" spans="1:5" ht="110.25" customHeight="1">
      <c r="A559" s="22" t="s">
        <v>621</v>
      </c>
      <c r="B559" s="52" t="s">
        <v>49</v>
      </c>
      <c r="C559" s="32" t="s">
        <v>618</v>
      </c>
      <c r="D559" s="68">
        <v>35.8</v>
      </c>
      <c r="E559" s="3"/>
    </row>
    <row r="560" spans="1:5" ht="94.5">
      <c r="A560" s="33" t="s">
        <v>539</v>
      </c>
      <c r="B560" s="52" t="s">
        <v>49</v>
      </c>
      <c r="C560" s="32" t="s">
        <v>540</v>
      </c>
      <c r="D560" s="68">
        <f>D561</f>
        <v>437.8</v>
      </c>
      <c r="E560" s="3"/>
    </row>
    <row r="561" spans="1:5" ht="79.5" customHeight="1">
      <c r="A561" s="33" t="s">
        <v>542</v>
      </c>
      <c r="B561" s="52" t="s">
        <v>49</v>
      </c>
      <c r="C561" s="32" t="s">
        <v>541</v>
      </c>
      <c r="D561" s="68">
        <f>D562</f>
        <v>437.8</v>
      </c>
      <c r="E561" s="3"/>
    </row>
    <row r="562" spans="1:5" ht="126" customHeight="1">
      <c r="A562" s="33" t="s">
        <v>622</v>
      </c>
      <c r="B562" s="52" t="s">
        <v>49</v>
      </c>
      <c r="C562" s="32" t="s">
        <v>541</v>
      </c>
      <c r="D562" s="68">
        <v>437.8</v>
      </c>
      <c r="E562" s="3"/>
    </row>
    <row r="563" spans="1:5" ht="16.5" customHeight="1">
      <c r="A563" s="33" t="s">
        <v>526</v>
      </c>
      <c r="B563" s="52" t="s">
        <v>49</v>
      </c>
      <c r="C563" s="32" t="s">
        <v>527</v>
      </c>
      <c r="D563" s="68">
        <f>D567+D570+D564</f>
        <v>1523.9</v>
      </c>
      <c r="E563" s="3"/>
    </row>
    <row r="564" spans="1:5" ht="94.5" hidden="1">
      <c r="A564" s="33" t="s">
        <v>645</v>
      </c>
      <c r="B564" s="52" t="s">
        <v>49</v>
      </c>
      <c r="C564" s="32" t="s">
        <v>647</v>
      </c>
      <c r="D564" s="68">
        <f>D565</f>
        <v>0</v>
      </c>
      <c r="E564" s="3"/>
    </row>
    <row r="565" spans="1:5" ht="47.25" hidden="1">
      <c r="A565" s="33" t="s">
        <v>771</v>
      </c>
      <c r="B565" s="52" t="s">
        <v>49</v>
      </c>
      <c r="C565" s="8" t="s">
        <v>770</v>
      </c>
      <c r="D565" s="68">
        <f>D566</f>
        <v>0</v>
      </c>
      <c r="E565" s="3"/>
    </row>
    <row r="566" spans="1:5" ht="94.5" hidden="1">
      <c r="A566" s="33" t="s">
        <v>772</v>
      </c>
      <c r="B566" s="52" t="s">
        <v>49</v>
      </c>
      <c r="C566" s="8" t="s">
        <v>770</v>
      </c>
      <c r="D566" s="68">
        <v>0</v>
      </c>
      <c r="E566" s="3"/>
    </row>
    <row r="567" spans="1:5" ht="31.5" hidden="1">
      <c r="A567" s="33" t="s">
        <v>623</v>
      </c>
      <c r="B567" s="51" t="s">
        <v>49</v>
      </c>
      <c r="C567" s="32" t="s">
        <v>624</v>
      </c>
      <c r="D567" s="68">
        <f>D568</f>
        <v>0</v>
      </c>
      <c r="E567" s="3"/>
    </row>
    <row r="568" spans="1:5" ht="157.5" customHeight="1" hidden="1">
      <c r="A568" s="29" t="s">
        <v>625</v>
      </c>
      <c r="B568" s="51" t="s">
        <v>49</v>
      </c>
      <c r="C568" s="8" t="s">
        <v>626</v>
      </c>
      <c r="D568" s="68">
        <f>D569</f>
        <v>0</v>
      </c>
      <c r="E568" s="3"/>
    </row>
    <row r="569" spans="1:5" ht="204" customHeight="1" hidden="1">
      <c r="A569" s="29" t="s">
        <v>627</v>
      </c>
      <c r="B569" s="52" t="s">
        <v>49</v>
      </c>
      <c r="C569" s="8" t="s">
        <v>626</v>
      </c>
      <c r="D569" s="68">
        <v>0</v>
      </c>
      <c r="E569" s="3"/>
    </row>
    <row r="570" spans="1:5" ht="78.75">
      <c r="A570" s="29" t="s">
        <v>528</v>
      </c>
      <c r="B570" s="51" t="s">
        <v>49</v>
      </c>
      <c r="C570" s="8" t="s">
        <v>529</v>
      </c>
      <c r="D570" s="68">
        <f>D571</f>
        <v>1523.9</v>
      </c>
      <c r="E570" s="3"/>
    </row>
    <row r="571" spans="1:5" ht="64.5" customHeight="1">
      <c r="A571" s="29" t="s">
        <v>530</v>
      </c>
      <c r="B571" s="51" t="s">
        <v>49</v>
      </c>
      <c r="C571" s="8" t="s">
        <v>531</v>
      </c>
      <c r="D571" s="68">
        <f>D572</f>
        <v>1523.9</v>
      </c>
      <c r="E571" s="3"/>
    </row>
    <row r="572" spans="1:5" ht="141.75" customHeight="1">
      <c r="A572" s="29" t="s">
        <v>533</v>
      </c>
      <c r="B572" s="52" t="s">
        <v>49</v>
      </c>
      <c r="C572" s="32" t="s">
        <v>532</v>
      </c>
      <c r="D572" s="68">
        <v>1523.9</v>
      </c>
      <c r="E572" s="3"/>
    </row>
    <row r="573" spans="1:5" ht="15.75">
      <c r="A573" s="38" t="s">
        <v>123</v>
      </c>
      <c r="B573" s="51" t="s">
        <v>49</v>
      </c>
      <c r="C573" s="18" t="s">
        <v>125</v>
      </c>
      <c r="D573" s="68">
        <f>SUM(D574)</f>
        <v>-0.2</v>
      </c>
      <c r="E573" s="3"/>
    </row>
    <row r="574" spans="1:5" ht="31.5">
      <c r="A574" s="26" t="s">
        <v>124</v>
      </c>
      <c r="B574" s="51" t="s">
        <v>49</v>
      </c>
      <c r="C574" s="18" t="s">
        <v>126</v>
      </c>
      <c r="D574" s="68">
        <f>SUM(D575)</f>
        <v>-0.2</v>
      </c>
      <c r="E574" s="3"/>
    </row>
    <row r="575" spans="1:5" ht="63" customHeight="1">
      <c r="A575" s="26" t="s">
        <v>359</v>
      </c>
      <c r="B575" s="51" t="s">
        <v>49</v>
      </c>
      <c r="C575" s="18" t="s">
        <v>126</v>
      </c>
      <c r="D575" s="68">
        <v>-0.2</v>
      </c>
      <c r="E575" s="3"/>
    </row>
    <row r="576" spans="1:5" ht="15.75">
      <c r="A576" s="38" t="s">
        <v>7</v>
      </c>
      <c r="B576" s="51" t="s">
        <v>49</v>
      </c>
      <c r="C576" s="23" t="s">
        <v>36</v>
      </c>
      <c r="D576" s="68">
        <f>SUM(D577)</f>
        <v>90</v>
      </c>
      <c r="E576" s="3"/>
    </row>
    <row r="577" spans="1:5" ht="15.75">
      <c r="A577" s="19" t="s">
        <v>85</v>
      </c>
      <c r="B577" s="51" t="s">
        <v>49</v>
      </c>
      <c r="C577" s="31" t="s">
        <v>10</v>
      </c>
      <c r="D577" s="68">
        <f>SUM(D578)</f>
        <v>90</v>
      </c>
      <c r="E577" s="3"/>
    </row>
    <row r="578" spans="1:5" ht="63">
      <c r="A578" s="19" t="s">
        <v>350</v>
      </c>
      <c r="B578" s="51" t="s">
        <v>49</v>
      </c>
      <c r="C578" s="31" t="s">
        <v>10</v>
      </c>
      <c r="D578" s="68">
        <v>90</v>
      </c>
      <c r="E578" s="3"/>
    </row>
    <row r="579" spans="1:8" ht="33" customHeight="1">
      <c r="A579" s="26" t="s">
        <v>185</v>
      </c>
      <c r="B579" s="55">
        <v>800</v>
      </c>
      <c r="C579" s="27" t="s">
        <v>443</v>
      </c>
      <c r="D579" s="68">
        <f>SUM(D580)</f>
        <v>3092.1</v>
      </c>
      <c r="E579" s="3"/>
      <c r="H579" s="73"/>
    </row>
    <row r="580" spans="1:5" ht="16.5" customHeight="1">
      <c r="A580" s="19" t="s">
        <v>103</v>
      </c>
      <c r="B580" s="55">
        <v>800</v>
      </c>
      <c r="C580" s="31" t="s">
        <v>444</v>
      </c>
      <c r="D580" s="68">
        <f>SUM(D581)</f>
        <v>3092.1</v>
      </c>
      <c r="E580" s="3"/>
    </row>
    <row r="581" spans="1:5" ht="15.75" customHeight="1">
      <c r="A581" s="19" t="s">
        <v>186</v>
      </c>
      <c r="B581" s="55">
        <v>800</v>
      </c>
      <c r="C581" s="31" t="s">
        <v>445</v>
      </c>
      <c r="D581" s="68">
        <v>3092.1</v>
      </c>
      <c r="E581" s="3"/>
    </row>
    <row r="582" spans="1:5" ht="31.5" customHeight="1">
      <c r="A582" s="22" t="s">
        <v>380</v>
      </c>
      <c r="B582" s="52" t="s">
        <v>49</v>
      </c>
      <c r="C582" s="28" t="s">
        <v>446</v>
      </c>
      <c r="D582" s="68">
        <f>SUM(D583+D585+D587)</f>
        <v>6469.4</v>
      </c>
      <c r="E582" s="3"/>
    </row>
    <row r="583" spans="1:5" ht="31.5" customHeight="1">
      <c r="A583" s="29" t="s">
        <v>104</v>
      </c>
      <c r="B583" s="55">
        <v>800</v>
      </c>
      <c r="C583" s="8" t="s">
        <v>447</v>
      </c>
      <c r="D583" s="68">
        <f>SUM(D584)</f>
        <v>4603.7</v>
      </c>
      <c r="E583" s="3"/>
    </row>
    <row r="584" spans="1:5" ht="31.5" customHeight="1">
      <c r="A584" s="29" t="s">
        <v>100</v>
      </c>
      <c r="B584" s="55">
        <v>800</v>
      </c>
      <c r="C584" s="8" t="s">
        <v>448</v>
      </c>
      <c r="D584" s="68">
        <v>4603.7</v>
      </c>
      <c r="E584" s="3"/>
    </row>
    <row r="585" spans="1:5" ht="63">
      <c r="A585" s="29" t="s">
        <v>503</v>
      </c>
      <c r="B585" s="55">
        <v>800</v>
      </c>
      <c r="C585" s="8" t="s">
        <v>449</v>
      </c>
      <c r="D585" s="68">
        <f>D586</f>
        <v>114.1</v>
      </c>
      <c r="E585" s="3"/>
    </row>
    <row r="586" spans="1:5" ht="64.5" customHeight="1">
      <c r="A586" s="29" t="s">
        <v>1020</v>
      </c>
      <c r="B586" s="55">
        <v>800</v>
      </c>
      <c r="C586" s="8" t="s">
        <v>450</v>
      </c>
      <c r="D586" s="68">
        <v>114.1</v>
      </c>
      <c r="E586" s="3"/>
    </row>
    <row r="587" spans="1:5" ht="31.5">
      <c r="A587" s="29" t="s">
        <v>943</v>
      </c>
      <c r="B587" s="55">
        <v>800</v>
      </c>
      <c r="C587" s="8" t="s">
        <v>942</v>
      </c>
      <c r="D587" s="40">
        <f>D588</f>
        <v>1751.6</v>
      </c>
      <c r="E587" s="3"/>
    </row>
    <row r="588" spans="1:5" ht="31.5">
      <c r="A588" s="29" t="s">
        <v>941</v>
      </c>
      <c r="B588" s="55">
        <v>800</v>
      </c>
      <c r="C588" s="8" t="s">
        <v>940</v>
      </c>
      <c r="D588" s="40">
        <v>1751.6</v>
      </c>
      <c r="E588" s="3"/>
    </row>
    <row r="589" spans="1:5" ht="15.75" customHeight="1">
      <c r="A589" s="29" t="s">
        <v>102</v>
      </c>
      <c r="B589" s="55">
        <v>800</v>
      </c>
      <c r="C589" s="8" t="s">
        <v>451</v>
      </c>
      <c r="D589" s="39">
        <f>D590</f>
        <v>2013.7</v>
      </c>
      <c r="E589" s="3"/>
    </row>
    <row r="590" spans="1:5" ht="16.5" customHeight="1">
      <c r="A590" s="29" t="s">
        <v>174</v>
      </c>
      <c r="B590" s="55">
        <v>800</v>
      </c>
      <c r="C590" s="8" t="s">
        <v>452</v>
      </c>
      <c r="D590" s="39">
        <f>D591</f>
        <v>2013.7</v>
      </c>
      <c r="E590" s="3"/>
    </row>
    <row r="591" spans="1:5" ht="31.5">
      <c r="A591" s="29" t="s">
        <v>175</v>
      </c>
      <c r="B591" s="55">
        <v>800</v>
      </c>
      <c r="C591" s="8" t="s">
        <v>453</v>
      </c>
      <c r="D591" s="39">
        <v>2013.7</v>
      </c>
      <c r="E591" s="3"/>
    </row>
    <row r="592" spans="1:5" ht="31.5" customHeight="1">
      <c r="A592" s="76" t="s">
        <v>218</v>
      </c>
      <c r="B592" s="55">
        <v>800</v>
      </c>
      <c r="C592" s="8" t="s">
        <v>510</v>
      </c>
      <c r="D592" s="39">
        <f>D593</f>
        <v>1000</v>
      </c>
      <c r="E592" s="3"/>
    </row>
    <row r="593" spans="1:5" ht="32.25" customHeight="1">
      <c r="A593" s="76" t="s">
        <v>218</v>
      </c>
      <c r="B593" s="55">
        <v>800</v>
      </c>
      <c r="C593" s="8" t="s">
        <v>511</v>
      </c>
      <c r="D593" s="39">
        <v>1000</v>
      </c>
      <c r="E593" s="3"/>
    </row>
    <row r="594" spans="1:4" ht="94.5" hidden="1">
      <c r="A594" s="37" t="s">
        <v>504</v>
      </c>
      <c r="B594" s="51" t="s">
        <v>49</v>
      </c>
      <c r="C594" s="35" t="s">
        <v>505</v>
      </c>
      <c r="D594" s="70">
        <f>SUM(D595)</f>
        <v>0</v>
      </c>
    </row>
    <row r="595" spans="1:4" ht="78.75" customHeight="1" hidden="1">
      <c r="A595" s="37" t="s">
        <v>509</v>
      </c>
      <c r="B595" s="51" t="s">
        <v>49</v>
      </c>
      <c r="C595" s="35" t="s">
        <v>508</v>
      </c>
      <c r="D595" s="70">
        <f>D596</f>
        <v>0</v>
      </c>
    </row>
    <row r="596" spans="1:4" ht="31.5" hidden="1">
      <c r="A596" s="37" t="s">
        <v>172</v>
      </c>
      <c r="B596" s="51" t="s">
        <v>49</v>
      </c>
      <c r="C596" s="35" t="s">
        <v>506</v>
      </c>
      <c r="D596" s="70">
        <f>SUM(D597)</f>
        <v>0</v>
      </c>
    </row>
    <row r="597" spans="1:5" ht="30.75" customHeight="1" hidden="1">
      <c r="A597" s="29" t="s">
        <v>383</v>
      </c>
      <c r="B597" s="55">
        <v>800</v>
      </c>
      <c r="C597" s="8" t="s">
        <v>507</v>
      </c>
      <c r="D597" s="68">
        <v>0</v>
      </c>
      <c r="E597" s="3"/>
    </row>
    <row r="598" spans="1:5" ht="47.25" hidden="1">
      <c r="A598" s="22" t="s">
        <v>176</v>
      </c>
      <c r="B598" s="52" t="s">
        <v>49</v>
      </c>
      <c r="C598" s="23" t="s">
        <v>454</v>
      </c>
      <c r="D598" s="70">
        <f>SUM(D599)</f>
        <v>0</v>
      </c>
      <c r="E598" s="3"/>
    </row>
    <row r="599" spans="1:9" ht="63" hidden="1">
      <c r="A599" s="26" t="s">
        <v>395</v>
      </c>
      <c r="B599" s="55">
        <v>800</v>
      </c>
      <c r="C599" s="11" t="s">
        <v>455</v>
      </c>
      <c r="D599" s="68">
        <v>0</v>
      </c>
      <c r="E599" s="3"/>
      <c r="I599" s="73"/>
    </row>
    <row r="600" spans="1:5" ht="39" customHeight="1">
      <c r="A600" s="59" t="s">
        <v>1009</v>
      </c>
      <c r="B600" s="57">
        <v>801</v>
      </c>
      <c r="C600" s="17"/>
      <c r="D600" s="69">
        <f>D601+D612+D616+D619+D621+D605</f>
        <v>235.89999999999998</v>
      </c>
      <c r="E600" s="3"/>
    </row>
    <row r="601" spans="1:5" ht="16.5" customHeight="1" hidden="1">
      <c r="A601" s="19" t="s">
        <v>184</v>
      </c>
      <c r="B601" s="52" t="s">
        <v>193</v>
      </c>
      <c r="C601" s="28" t="s">
        <v>145</v>
      </c>
      <c r="D601" s="68">
        <f>SUM(D603)</f>
        <v>0</v>
      </c>
      <c r="E601" s="3"/>
    </row>
    <row r="602" spans="1:5" ht="16.5" customHeight="1" hidden="1">
      <c r="A602" s="19" t="s">
        <v>144</v>
      </c>
      <c r="B602" s="52" t="s">
        <v>193</v>
      </c>
      <c r="C602" s="28" t="s">
        <v>148</v>
      </c>
      <c r="D602" s="68">
        <f>SUM(D603)</f>
        <v>0</v>
      </c>
      <c r="E602" s="3"/>
    </row>
    <row r="603" spans="1:5" ht="30.75" customHeight="1" hidden="1">
      <c r="A603" s="19" t="s">
        <v>183</v>
      </c>
      <c r="B603" s="52" t="s">
        <v>193</v>
      </c>
      <c r="C603" s="28" t="s">
        <v>149</v>
      </c>
      <c r="D603" s="68">
        <f>SUM(D604)</f>
        <v>0</v>
      </c>
      <c r="E603" s="3"/>
    </row>
    <row r="604" spans="1:5" ht="62.25" customHeight="1" hidden="1">
      <c r="A604" s="19" t="s">
        <v>356</v>
      </c>
      <c r="B604" s="52" t="s">
        <v>193</v>
      </c>
      <c r="C604" s="28" t="s">
        <v>149</v>
      </c>
      <c r="D604" s="68">
        <v>0</v>
      </c>
      <c r="E604" s="3"/>
    </row>
    <row r="605" spans="1:5" ht="62.25" customHeight="1">
      <c r="A605" s="33" t="s">
        <v>537</v>
      </c>
      <c r="B605" s="52" t="s">
        <v>193</v>
      </c>
      <c r="C605" s="32" t="s">
        <v>538</v>
      </c>
      <c r="D605" s="68">
        <f>D606+D609</f>
        <v>228.39999999999998</v>
      </c>
      <c r="E605" s="3"/>
    </row>
    <row r="606" spans="1:5" ht="62.25" customHeight="1">
      <c r="A606" s="33" t="s">
        <v>619</v>
      </c>
      <c r="B606" s="52" t="s">
        <v>193</v>
      </c>
      <c r="C606" s="32" t="s">
        <v>617</v>
      </c>
      <c r="D606" s="68">
        <f>D607</f>
        <v>36.8</v>
      </c>
      <c r="E606" s="3"/>
    </row>
    <row r="607" spans="1:5" ht="62.25" customHeight="1">
      <c r="A607" s="19" t="s">
        <v>620</v>
      </c>
      <c r="B607" s="52" t="s">
        <v>193</v>
      </c>
      <c r="C607" s="32" t="s">
        <v>618</v>
      </c>
      <c r="D607" s="68">
        <f>D608</f>
        <v>36.8</v>
      </c>
      <c r="E607" s="3"/>
    </row>
    <row r="608" spans="1:5" ht="111.75" customHeight="1">
      <c r="A608" s="19" t="s">
        <v>621</v>
      </c>
      <c r="B608" s="52" t="s">
        <v>193</v>
      </c>
      <c r="C608" s="32" t="s">
        <v>618</v>
      </c>
      <c r="D608" s="68">
        <v>36.8</v>
      </c>
      <c r="E608" s="3"/>
    </row>
    <row r="609" spans="1:5" ht="62.25" customHeight="1">
      <c r="A609" s="19" t="s">
        <v>539</v>
      </c>
      <c r="B609" s="52" t="s">
        <v>193</v>
      </c>
      <c r="C609" s="32" t="s">
        <v>540</v>
      </c>
      <c r="D609" s="68">
        <f>D610</f>
        <v>191.6</v>
      </c>
      <c r="E609" s="3"/>
    </row>
    <row r="610" spans="1:5" ht="81" customHeight="1">
      <c r="A610" s="19" t="s">
        <v>542</v>
      </c>
      <c r="B610" s="52" t="s">
        <v>193</v>
      </c>
      <c r="C610" s="32" t="s">
        <v>541</v>
      </c>
      <c r="D610" s="68">
        <f>D611</f>
        <v>191.6</v>
      </c>
      <c r="E610" s="3"/>
    </row>
    <row r="611" spans="1:5" ht="126.75" customHeight="1">
      <c r="A611" s="19" t="s">
        <v>622</v>
      </c>
      <c r="B611" s="52" t="s">
        <v>193</v>
      </c>
      <c r="C611" s="32" t="s">
        <v>541</v>
      </c>
      <c r="D611" s="68">
        <v>191.6</v>
      </c>
      <c r="E611" s="3"/>
    </row>
    <row r="612" spans="1:5" ht="15.75" customHeight="1">
      <c r="A612" s="33" t="s">
        <v>526</v>
      </c>
      <c r="B612" s="52" t="s">
        <v>193</v>
      </c>
      <c r="C612" s="32" t="s">
        <v>527</v>
      </c>
      <c r="D612" s="68">
        <f>D613</f>
        <v>14.9</v>
      </c>
      <c r="E612" s="3"/>
    </row>
    <row r="613" spans="1:5" ht="78.75">
      <c r="A613" s="29" t="s">
        <v>528</v>
      </c>
      <c r="B613" s="52" t="s">
        <v>193</v>
      </c>
      <c r="C613" s="8" t="s">
        <v>529</v>
      </c>
      <c r="D613" s="68">
        <f>D614</f>
        <v>14.9</v>
      </c>
      <c r="E613" s="3"/>
    </row>
    <row r="614" spans="1:5" ht="63" customHeight="1">
      <c r="A614" s="29" t="s">
        <v>530</v>
      </c>
      <c r="B614" s="52" t="s">
        <v>193</v>
      </c>
      <c r="C614" s="8" t="s">
        <v>531</v>
      </c>
      <c r="D614" s="68">
        <f>D615</f>
        <v>14.9</v>
      </c>
      <c r="E614" s="3"/>
    </row>
    <row r="615" spans="1:5" ht="142.5" customHeight="1">
      <c r="A615" s="29" t="s">
        <v>533</v>
      </c>
      <c r="B615" s="52" t="s">
        <v>193</v>
      </c>
      <c r="C615" s="32" t="s">
        <v>532</v>
      </c>
      <c r="D615" s="68">
        <v>14.9</v>
      </c>
      <c r="E615" s="3"/>
    </row>
    <row r="616" spans="1:5" ht="15.75" hidden="1">
      <c r="A616" s="22" t="s">
        <v>102</v>
      </c>
      <c r="B616" s="55">
        <v>801</v>
      </c>
      <c r="C616" s="23" t="s">
        <v>451</v>
      </c>
      <c r="D616" s="68">
        <f>D617</f>
        <v>0</v>
      </c>
      <c r="E616" s="3"/>
    </row>
    <row r="617" spans="1:5" ht="15.75" customHeight="1" hidden="1">
      <c r="A617" s="22" t="s">
        <v>174</v>
      </c>
      <c r="B617" s="55">
        <v>801</v>
      </c>
      <c r="C617" s="30" t="s">
        <v>452</v>
      </c>
      <c r="D617" s="68">
        <f>D618</f>
        <v>0</v>
      </c>
      <c r="E617" s="3"/>
    </row>
    <row r="618" spans="1:5" ht="31.5" hidden="1">
      <c r="A618" s="22" t="s">
        <v>175</v>
      </c>
      <c r="B618" s="55">
        <v>801</v>
      </c>
      <c r="C618" s="23" t="s">
        <v>453</v>
      </c>
      <c r="D618" s="68">
        <v>0</v>
      </c>
      <c r="E618" s="3"/>
    </row>
    <row r="619" spans="1:5" ht="47.25" hidden="1">
      <c r="A619" s="76" t="s">
        <v>218</v>
      </c>
      <c r="B619" s="55">
        <v>801</v>
      </c>
      <c r="C619" s="8" t="s">
        <v>510</v>
      </c>
      <c r="D619" s="68">
        <f>D620</f>
        <v>0</v>
      </c>
      <c r="E619" s="3"/>
    </row>
    <row r="620" spans="1:5" ht="47.25" hidden="1">
      <c r="A620" s="76" t="s">
        <v>218</v>
      </c>
      <c r="B620" s="55">
        <v>801</v>
      </c>
      <c r="C620" s="8" t="s">
        <v>511</v>
      </c>
      <c r="D620" s="68">
        <v>0</v>
      </c>
      <c r="E620" s="3"/>
    </row>
    <row r="621" spans="1:5" ht="47.25">
      <c r="A621" s="22" t="s">
        <v>176</v>
      </c>
      <c r="B621" s="55">
        <v>801</v>
      </c>
      <c r="C621" s="23" t="s">
        <v>454</v>
      </c>
      <c r="D621" s="68">
        <f>SUM(D622)</f>
        <v>-7.4</v>
      </c>
      <c r="E621" s="3"/>
    </row>
    <row r="622" spans="1:5" ht="47.25">
      <c r="A622" s="26" t="s">
        <v>399</v>
      </c>
      <c r="B622" s="55">
        <v>801</v>
      </c>
      <c r="C622" s="11" t="s">
        <v>456</v>
      </c>
      <c r="D622" s="68">
        <v>-7.4</v>
      </c>
      <c r="E622" s="3"/>
    </row>
    <row r="623" spans="1:5" ht="38.25">
      <c r="A623" s="58" t="s">
        <v>1008</v>
      </c>
      <c r="B623" s="53" t="s">
        <v>229</v>
      </c>
      <c r="C623" s="7"/>
      <c r="D623" s="69">
        <f>D624+D628+D635+D631</f>
        <v>9.4</v>
      </c>
      <c r="E623" s="3"/>
    </row>
    <row r="624" spans="1:5" ht="15.75" hidden="1">
      <c r="A624" s="19" t="s">
        <v>184</v>
      </c>
      <c r="B624" s="52" t="s">
        <v>229</v>
      </c>
      <c r="C624" s="28" t="s">
        <v>145</v>
      </c>
      <c r="D624" s="68">
        <f>SUM(D625)</f>
        <v>0</v>
      </c>
      <c r="E624" s="3"/>
    </row>
    <row r="625" spans="1:5" ht="15.75" hidden="1">
      <c r="A625" s="19" t="s">
        <v>144</v>
      </c>
      <c r="B625" s="52" t="s">
        <v>229</v>
      </c>
      <c r="C625" s="28" t="s">
        <v>148</v>
      </c>
      <c r="D625" s="68">
        <f>SUM(D626)</f>
        <v>0</v>
      </c>
      <c r="E625" s="3"/>
    </row>
    <row r="626" spans="1:5" ht="31.5" hidden="1">
      <c r="A626" s="19" t="s">
        <v>183</v>
      </c>
      <c r="B626" s="52" t="s">
        <v>229</v>
      </c>
      <c r="C626" s="28" t="s">
        <v>149</v>
      </c>
      <c r="D626" s="68">
        <f>SUM(D627)</f>
        <v>0</v>
      </c>
      <c r="E626" s="3"/>
    </row>
    <row r="627" spans="1:5" ht="78.75" hidden="1">
      <c r="A627" s="19" t="s">
        <v>356</v>
      </c>
      <c r="B627" s="52" t="s">
        <v>229</v>
      </c>
      <c r="C627" s="28" t="s">
        <v>149</v>
      </c>
      <c r="D627" s="68">
        <v>0</v>
      </c>
      <c r="E627" s="3"/>
    </row>
    <row r="628" spans="1:5" ht="31.5" hidden="1">
      <c r="A628" s="26" t="s">
        <v>185</v>
      </c>
      <c r="B628" s="55">
        <v>802</v>
      </c>
      <c r="C628" s="27" t="s">
        <v>443</v>
      </c>
      <c r="D628" s="68">
        <f>D629</f>
        <v>0</v>
      </c>
      <c r="E628" s="3"/>
    </row>
    <row r="629" spans="1:5" ht="15.75" hidden="1">
      <c r="A629" s="19" t="s">
        <v>103</v>
      </c>
      <c r="B629" s="55">
        <v>802</v>
      </c>
      <c r="C629" s="31" t="s">
        <v>444</v>
      </c>
      <c r="D629" s="68">
        <f>D630</f>
        <v>0</v>
      </c>
      <c r="E629" s="3"/>
    </row>
    <row r="630" spans="1:5" ht="15.75" hidden="1">
      <c r="A630" s="19" t="s">
        <v>186</v>
      </c>
      <c r="B630" s="55">
        <v>802</v>
      </c>
      <c r="C630" s="31" t="s">
        <v>445</v>
      </c>
      <c r="D630" s="68">
        <v>0</v>
      </c>
      <c r="E630" s="3"/>
    </row>
    <row r="631" spans="1:5" ht="126">
      <c r="A631" s="33" t="s">
        <v>537</v>
      </c>
      <c r="B631" s="55">
        <v>802</v>
      </c>
      <c r="C631" s="32" t="s">
        <v>811</v>
      </c>
      <c r="D631" s="68">
        <f>D632</f>
        <v>11.8</v>
      </c>
      <c r="E631" s="3"/>
    </row>
    <row r="632" spans="1:5" ht="63">
      <c r="A632" s="19" t="s">
        <v>619</v>
      </c>
      <c r="B632" s="55">
        <v>802</v>
      </c>
      <c r="C632" s="32" t="s">
        <v>617</v>
      </c>
      <c r="D632" s="68">
        <f>D633</f>
        <v>11.8</v>
      </c>
      <c r="E632" s="3"/>
    </row>
    <row r="633" spans="1:5" ht="78.75">
      <c r="A633" s="19" t="s">
        <v>620</v>
      </c>
      <c r="B633" s="55">
        <v>802</v>
      </c>
      <c r="C633" s="32" t="s">
        <v>618</v>
      </c>
      <c r="D633" s="68">
        <f>D634</f>
        <v>11.8</v>
      </c>
      <c r="E633" s="3"/>
    </row>
    <row r="634" spans="1:5" ht="111.75" customHeight="1">
      <c r="A634" s="19" t="s">
        <v>621</v>
      </c>
      <c r="B634" s="55">
        <v>802</v>
      </c>
      <c r="C634" s="32" t="s">
        <v>618</v>
      </c>
      <c r="D634" s="68">
        <v>11.8</v>
      </c>
      <c r="E634" s="3"/>
    </row>
    <row r="635" spans="1:5" ht="30.75" customHeight="1">
      <c r="A635" s="76" t="s">
        <v>218</v>
      </c>
      <c r="B635" s="55">
        <v>802</v>
      </c>
      <c r="C635" s="8" t="s">
        <v>510</v>
      </c>
      <c r="D635" s="68">
        <f>D636</f>
        <v>-2.4</v>
      </c>
      <c r="E635" s="3"/>
    </row>
    <row r="636" spans="1:5" ht="33" customHeight="1">
      <c r="A636" s="76" t="s">
        <v>218</v>
      </c>
      <c r="B636" s="55">
        <v>802</v>
      </c>
      <c r="C636" s="8" t="s">
        <v>511</v>
      </c>
      <c r="D636" s="68">
        <v>-2.4</v>
      </c>
      <c r="E636" s="3"/>
    </row>
    <row r="637" spans="1:5" ht="38.25">
      <c r="A637" s="59" t="s">
        <v>1007</v>
      </c>
      <c r="B637" s="53" t="s">
        <v>230</v>
      </c>
      <c r="C637" s="7"/>
      <c r="D637" s="69">
        <f>SUM(D638,D646,D650,D653,D656,D642)</f>
        <v>17.2</v>
      </c>
      <c r="E637" s="3"/>
    </row>
    <row r="638" spans="1:5" ht="15.75" customHeight="1" hidden="1">
      <c r="A638" s="19" t="s">
        <v>184</v>
      </c>
      <c r="B638" s="52" t="s">
        <v>230</v>
      </c>
      <c r="C638" s="28" t="s">
        <v>145</v>
      </c>
      <c r="D638" s="68">
        <f>SUM(D639)</f>
        <v>0</v>
      </c>
      <c r="E638" s="3"/>
    </row>
    <row r="639" spans="1:5" ht="16.5" customHeight="1" hidden="1">
      <c r="A639" s="19" t="s">
        <v>144</v>
      </c>
      <c r="B639" s="52" t="s">
        <v>230</v>
      </c>
      <c r="C639" s="28" t="s">
        <v>148</v>
      </c>
      <c r="D639" s="68">
        <f>SUM(D640)</f>
        <v>0</v>
      </c>
      <c r="E639" s="3"/>
    </row>
    <row r="640" spans="1:5" ht="31.5" customHeight="1" hidden="1">
      <c r="A640" s="19" t="s">
        <v>183</v>
      </c>
      <c r="B640" s="52" t="s">
        <v>230</v>
      </c>
      <c r="C640" s="28" t="s">
        <v>149</v>
      </c>
      <c r="D640" s="68">
        <f>SUM(D641)</f>
        <v>0</v>
      </c>
      <c r="E640" s="3"/>
    </row>
    <row r="641" spans="1:5" ht="78.75" customHeight="1" hidden="1">
      <c r="A641" s="19" t="s">
        <v>356</v>
      </c>
      <c r="B641" s="52" t="s">
        <v>230</v>
      </c>
      <c r="C641" s="28" t="s">
        <v>149</v>
      </c>
      <c r="D641" s="68">
        <v>0</v>
      </c>
      <c r="E641" s="3"/>
    </row>
    <row r="642" spans="1:5" ht="126">
      <c r="A642" s="33" t="s">
        <v>537</v>
      </c>
      <c r="B642" s="55">
        <v>803</v>
      </c>
      <c r="C642" s="32" t="s">
        <v>811</v>
      </c>
      <c r="D642" s="68">
        <f>D643</f>
        <v>12</v>
      </c>
      <c r="E642" s="3"/>
    </row>
    <row r="643" spans="1:5" ht="62.25" customHeight="1">
      <c r="A643" s="19" t="s">
        <v>619</v>
      </c>
      <c r="B643" s="55">
        <v>803</v>
      </c>
      <c r="C643" s="32" t="s">
        <v>617</v>
      </c>
      <c r="D643" s="68">
        <f>D644</f>
        <v>12</v>
      </c>
      <c r="E643" s="3"/>
    </row>
    <row r="644" spans="1:5" ht="78.75" customHeight="1">
      <c r="A644" s="19" t="s">
        <v>620</v>
      </c>
      <c r="B644" s="55">
        <v>803</v>
      </c>
      <c r="C644" s="32" t="s">
        <v>618</v>
      </c>
      <c r="D644" s="68">
        <f>D645</f>
        <v>12</v>
      </c>
      <c r="E644" s="3"/>
    </row>
    <row r="645" spans="1:5" ht="111.75" customHeight="1">
      <c r="A645" s="19" t="s">
        <v>621</v>
      </c>
      <c r="B645" s="55">
        <v>803</v>
      </c>
      <c r="C645" s="32" t="s">
        <v>618</v>
      </c>
      <c r="D645" s="68">
        <v>12</v>
      </c>
      <c r="E645" s="3"/>
    </row>
    <row r="646" spans="1:5" ht="15.75" customHeight="1">
      <c r="A646" s="33" t="s">
        <v>526</v>
      </c>
      <c r="B646" s="52" t="s">
        <v>230</v>
      </c>
      <c r="C646" s="32" t="s">
        <v>527</v>
      </c>
      <c r="D646" s="68">
        <f>D647</f>
        <v>5.2</v>
      </c>
      <c r="E646" s="3"/>
    </row>
    <row r="647" spans="1:5" ht="33" customHeight="1">
      <c r="A647" s="29" t="s">
        <v>528</v>
      </c>
      <c r="B647" s="52" t="s">
        <v>230</v>
      </c>
      <c r="C647" s="8" t="s">
        <v>529</v>
      </c>
      <c r="D647" s="68">
        <f>D648</f>
        <v>5.2</v>
      </c>
      <c r="E647" s="3"/>
    </row>
    <row r="648" spans="1:5" ht="63" customHeight="1">
      <c r="A648" s="29" t="s">
        <v>530</v>
      </c>
      <c r="B648" s="52" t="s">
        <v>230</v>
      </c>
      <c r="C648" s="8" t="s">
        <v>531</v>
      </c>
      <c r="D648" s="68">
        <f>D649</f>
        <v>5.2</v>
      </c>
      <c r="E648" s="3"/>
    </row>
    <row r="649" spans="1:5" ht="143.25" customHeight="1">
      <c r="A649" s="29" t="s">
        <v>533</v>
      </c>
      <c r="B649" s="52" t="s">
        <v>230</v>
      </c>
      <c r="C649" s="32" t="s">
        <v>532</v>
      </c>
      <c r="D649" s="68">
        <v>5.2</v>
      </c>
      <c r="E649" s="3"/>
    </row>
    <row r="650" spans="1:5" ht="16.5" customHeight="1" hidden="1">
      <c r="A650" s="38" t="s">
        <v>123</v>
      </c>
      <c r="B650" s="51" t="s">
        <v>230</v>
      </c>
      <c r="C650" s="18" t="s">
        <v>125</v>
      </c>
      <c r="D650" s="68">
        <f>SUM(D651)</f>
        <v>0</v>
      </c>
      <c r="E650" s="3"/>
    </row>
    <row r="651" spans="1:5" ht="33" customHeight="1" hidden="1">
      <c r="A651" s="26" t="s">
        <v>124</v>
      </c>
      <c r="B651" s="51" t="s">
        <v>230</v>
      </c>
      <c r="C651" s="18" t="s">
        <v>126</v>
      </c>
      <c r="D651" s="68">
        <f>SUM(D652)</f>
        <v>0</v>
      </c>
      <c r="E651" s="3"/>
    </row>
    <row r="652" spans="1:5" ht="64.5" customHeight="1" hidden="1">
      <c r="A652" s="26" t="s">
        <v>359</v>
      </c>
      <c r="B652" s="51" t="s">
        <v>230</v>
      </c>
      <c r="C652" s="18" t="s">
        <v>126</v>
      </c>
      <c r="D652" s="68">
        <v>0</v>
      </c>
      <c r="E652" s="3"/>
    </row>
    <row r="653" spans="1:5" ht="31.5" hidden="1">
      <c r="A653" s="26" t="s">
        <v>185</v>
      </c>
      <c r="B653" s="55">
        <v>803</v>
      </c>
      <c r="C653" s="27" t="s">
        <v>443</v>
      </c>
      <c r="D653" s="68">
        <f>D654</f>
        <v>0</v>
      </c>
      <c r="E653" s="3"/>
    </row>
    <row r="654" spans="1:5" ht="15.75" hidden="1">
      <c r="A654" s="19" t="s">
        <v>103</v>
      </c>
      <c r="B654" s="55">
        <v>803</v>
      </c>
      <c r="C654" s="31" t="s">
        <v>444</v>
      </c>
      <c r="D654" s="68">
        <f>D655</f>
        <v>0</v>
      </c>
      <c r="E654" s="3"/>
    </row>
    <row r="655" spans="1:5" ht="15.75" hidden="1">
      <c r="A655" s="19" t="s">
        <v>186</v>
      </c>
      <c r="B655" s="55">
        <v>803</v>
      </c>
      <c r="C655" s="31" t="s">
        <v>445</v>
      </c>
      <c r="D655" s="68">
        <v>0</v>
      </c>
      <c r="E655" s="3"/>
    </row>
    <row r="656" spans="1:5" ht="32.25" customHeight="1" hidden="1">
      <c r="A656" s="76" t="s">
        <v>218</v>
      </c>
      <c r="B656" s="55">
        <v>803</v>
      </c>
      <c r="C656" s="8" t="s">
        <v>219</v>
      </c>
      <c r="D656" s="68">
        <f>D657</f>
        <v>0</v>
      </c>
      <c r="E656" s="3"/>
    </row>
    <row r="657" spans="1:5" ht="47.25" hidden="1">
      <c r="A657" s="76" t="s">
        <v>218</v>
      </c>
      <c r="B657" s="55">
        <v>803</v>
      </c>
      <c r="C657" s="8" t="s">
        <v>220</v>
      </c>
      <c r="D657" s="68">
        <v>0</v>
      </c>
      <c r="E657" s="3"/>
    </row>
    <row r="658" spans="1:5" ht="38.25">
      <c r="A658" s="59" t="s">
        <v>1006</v>
      </c>
      <c r="B658" s="57">
        <v>804</v>
      </c>
      <c r="C658" s="17"/>
      <c r="D658" s="69">
        <f>SUM(D659,D667,D663)</f>
        <v>49.1</v>
      </c>
      <c r="E658" s="3"/>
    </row>
    <row r="659" spans="1:5" ht="15.75" hidden="1">
      <c r="A659" s="19" t="s">
        <v>184</v>
      </c>
      <c r="B659" s="55">
        <v>804</v>
      </c>
      <c r="C659" s="28" t="s">
        <v>145</v>
      </c>
      <c r="D659" s="68">
        <f>SUM(D660)</f>
        <v>0</v>
      </c>
      <c r="E659" s="3"/>
    </row>
    <row r="660" spans="1:5" ht="15.75" hidden="1">
      <c r="A660" s="19" t="s">
        <v>144</v>
      </c>
      <c r="B660" s="55">
        <v>804</v>
      </c>
      <c r="C660" s="12" t="s">
        <v>148</v>
      </c>
      <c r="D660" s="68">
        <f>SUM(D661)</f>
        <v>0</v>
      </c>
      <c r="E660" s="3"/>
    </row>
    <row r="661" spans="1:5" ht="31.5" hidden="1">
      <c r="A661" s="19" t="s">
        <v>183</v>
      </c>
      <c r="B661" s="55">
        <v>804</v>
      </c>
      <c r="C661" s="12" t="s">
        <v>149</v>
      </c>
      <c r="D661" s="68">
        <f>SUM(D662)</f>
        <v>0</v>
      </c>
      <c r="E661" s="3"/>
    </row>
    <row r="662" spans="1:5" ht="78.75" hidden="1">
      <c r="A662" s="19" t="s">
        <v>356</v>
      </c>
      <c r="B662" s="55">
        <v>804</v>
      </c>
      <c r="C662" s="12" t="s">
        <v>149</v>
      </c>
      <c r="D662" s="68">
        <v>0</v>
      </c>
      <c r="E662" s="3"/>
    </row>
    <row r="663" spans="1:5" ht="126">
      <c r="A663" s="33" t="s">
        <v>537</v>
      </c>
      <c r="B663" s="52" t="s">
        <v>796</v>
      </c>
      <c r="C663" s="32" t="s">
        <v>811</v>
      </c>
      <c r="D663" s="68">
        <f>D664</f>
        <v>49.1</v>
      </c>
      <c r="E663" s="3"/>
    </row>
    <row r="664" spans="1:5" ht="63">
      <c r="A664" s="19" t="s">
        <v>619</v>
      </c>
      <c r="B664" s="52" t="s">
        <v>796</v>
      </c>
      <c r="C664" s="32" t="s">
        <v>617</v>
      </c>
      <c r="D664" s="68">
        <f>D665</f>
        <v>49.1</v>
      </c>
      <c r="E664" s="3"/>
    </row>
    <row r="665" spans="1:5" ht="78.75">
      <c r="A665" s="19" t="s">
        <v>620</v>
      </c>
      <c r="B665" s="52" t="s">
        <v>796</v>
      </c>
      <c r="C665" s="32" t="s">
        <v>618</v>
      </c>
      <c r="D665" s="68">
        <f>D666</f>
        <v>49.1</v>
      </c>
      <c r="E665" s="3"/>
    </row>
    <row r="666" spans="1:5" ht="112.5" customHeight="1">
      <c r="A666" s="19" t="s">
        <v>621</v>
      </c>
      <c r="B666" s="52" t="s">
        <v>796</v>
      </c>
      <c r="C666" s="32" t="s">
        <v>618</v>
      </c>
      <c r="D666" s="68">
        <v>49.1</v>
      </c>
      <c r="E666" s="3"/>
    </row>
    <row r="667" spans="1:5" ht="47.25" hidden="1">
      <c r="A667" s="76" t="s">
        <v>218</v>
      </c>
      <c r="B667" s="55">
        <v>804</v>
      </c>
      <c r="C667" s="8" t="s">
        <v>510</v>
      </c>
      <c r="D667" s="68">
        <f>D668</f>
        <v>0</v>
      </c>
      <c r="E667" s="3"/>
    </row>
    <row r="668" spans="1:5" ht="47.25" hidden="1">
      <c r="A668" s="76" t="s">
        <v>218</v>
      </c>
      <c r="B668" s="55">
        <v>804</v>
      </c>
      <c r="C668" s="8" t="s">
        <v>511</v>
      </c>
      <c r="D668" s="68">
        <v>0</v>
      </c>
      <c r="E668" s="3"/>
    </row>
    <row r="669" spans="1:5" ht="38.25">
      <c r="A669" s="59" t="s">
        <v>1005</v>
      </c>
      <c r="B669" s="53" t="s">
        <v>382</v>
      </c>
      <c r="C669" s="7"/>
      <c r="D669" s="69">
        <f>SUM(D670,D674,D681,D685,D688,D691,D693)</f>
        <v>159</v>
      </c>
      <c r="E669" s="3"/>
    </row>
    <row r="670" spans="1:5" ht="15.75" customHeight="1">
      <c r="A670" s="19" t="s">
        <v>184</v>
      </c>
      <c r="B670" s="52" t="s">
        <v>382</v>
      </c>
      <c r="C670" s="28" t="s">
        <v>145</v>
      </c>
      <c r="D670" s="68">
        <f>SUM(D671)</f>
        <v>83.7</v>
      </c>
      <c r="E670" s="3"/>
    </row>
    <row r="671" spans="1:5" ht="16.5" customHeight="1">
      <c r="A671" s="19" t="s">
        <v>144</v>
      </c>
      <c r="B671" s="52" t="s">
        <v>382</v>
      </c>
      <c r="C671" s="28" t="s">
        <v>148</v>
      </c>
      <c r="D671" s="68">
        <f>SUM(D672)</f>
        <v>83.7</v>
      </c>
      <c r="E671" s="3"/>
    </row>
    <row r="672" spans="1:5" ht="30.75" customHeight="1">
      <c r="A672" s="19" t="s">
        <v>183</v>
      </c>
      <c r="B672" s="52" t="s">
        <v>382</v>
      </c>
      <c r="C672" s="28" t="s">
        <v>149</v>
      </c>
      <c r="D672" s="68">
        <f>SUM(D673)</f>
        <v>83.7</v>
      </c>
      <c r="E672" s="3"/>
    </row>
    <row r="673" spans="1:5" ht="62.25" customHeight="1">
      <c r="A673" s="19" t="s">
        <v>356</v>
      </c>
      <c r="B673" s="52" t="s">
        <v>382</v>
      </c>
      <c r="C673" s="28" t="s">
        <v>149</v>
      </c>
      <c r="D673" s="68">
        <v>83.7</v>
      </c>
      <c r="E673" s="3"/>
    </row>
    <row r="674" spans="1:5" ht="126">
      <c r="A674" s="33" t="s">
        <v>537</v>
      </c>
      <c r="B674" s="52" t="s">
        <v>382</v>
      </c>
      <c r="C674" s="32" t="s">
        <v>811</v>
      </c>
      <c r="D674" s="68">
        <f>D675+D678</f>
        <v>97</v>
      </c>
      <c r="E674" s="3"/>
    </row>
    <row r="675" spans="1:5" ht="63">
      <c r="A675" s="19" t="s">
        <v>619</v>
      </c>
      <c r="B675" s="52" t="s">
        <v>382</v>
      </c>
      <c r="C675" s="32" t="s">
        <v>617</v>
      </c>
      <c r="D675" s="68">
        <f>D676</f>
        <v>89.5</v>
      </c>
      <c r="E675" s="3"/>
    </row>
    <row r="676" spans="1:5" ht="78.75">
      <c r="A676" s="19" t="s">
        <v>620</v>
      </c>
      <c r="B676" s="52" t="s">
        <v>382</v>
      </c>
      <c r="C676" s="32" t="s">
        <v>618</v>
      </c>
      <c r="D676" s="68">
        <f>D677</f>
        <v>89.5</v>
      </c>
      <c r="E676" s="3"/>
    </row>
    <row r="677" spans="1:5" ht="110.25" customHeight="1">
      <c r="A677" s="19" t="s">
        <v>621</v>
      </c>
      <c r="B677" s="52" t="s">
        <v>382</v>
      </c>
      <c r="C677" s="32" t="s">
        <v>618</v>
      </c>
      <c r="D677" s="68">
        <v>89.5</v>
      </c>
      <c r="E677" s="3"/>
    </row>
    <row r="678" spans="1:5" ht="94.5">
      <c r="A678" s="33" t="s">
        <v>539</v>
      </c>
      <c r="B678" s="52" t="s">
        <v>382</v>
      </c>
      <c r="C678" s="32" t="s">
        <v>540</v>
      </c>
      <c r="D678" s="68">
        <f>D679</f>
        <v>7.5</v>
      </c>
      <c r="E678" s="3"/>
    </row>
    <row r="679" spans="1:5" ht="80.25" customHeight="1">
      <c r="A679" s="33" t="s">
        <v>542</v>
      </c>
      <c r="B679" s="52" t="s">
        <v>382</v>
      </c>
      <c r="C679" s="32" t="s">
        <v>541</v>
      </c>
      <c r="D679" s="68">
        <f>D680</f>
        <v>7.5</v>
      </c>
      <c r="E679" s="3"/>
    </row>
    <row r="680" spans="1:5" ht="110.25" customHeight="1">
      <c r="A680" s="33" t="s">
        <v>622</v>
      </c>
      <c r="B680" s="52" t="s">
        <v>382</v>
      </c>
      <c r="C680" s="32" t="s">
        <v>541</v>
      </c>
      <c r="D680" s="68">
        <v>7.5</v>
      </c>
      <c r="E680" s="3"/>
    </row>
    <row r="681" spans="1:5" ht="15.75" customHeight="1" hidden="1">
      <c r="A681" s="33" t="s">
        <v>526</v>
      </c>
      <c r="B681" s="52" t="s">
        <v>382</v>
      </c>
      <c r="C681" s="32" t="s">
        <v>527</v>
      </c>
      <c r="D681" s="68">
        <f>D682</f>
        <v>0</v>
      </c>
      <c r="E681" s="3"/>
    </row>
    <row r="682" spans="1:5" ht="78.75" hidden="1">
      <c r="A682" s="29" t="s">
        <v>528</v>
      </c>
      <c r="B682" s="52" t="s">
        <v>382</v>
      </c>
      <c r="C682" s="8" t="s">
        <v>529</v>
      </c>
      <c r="D682" s="68">
        <f>D683</f>
        <v>0</v>
      </c>
      <c r="E682" s="3"/>
    </row>
    <row r="683" spans="1:5" ht="63.75" customHeight="1" hidden="1">
      <c r="A683" s="29" t="s">
        <v>530</v>
      </c>
      <c r="B683" s="52" t="s">
        <v>382</v>
      </c>
      <c r="C683" s="8" t="s">
        <v>531</v>
      </c>
      <c r="D683" s="68">
        <f>D684</f>
        <v>0</v>
      </c>
      <c r="E683" s="3"/>
    </row>
    <row r="684" spans="1:5" ht="141.75" customHeight="1" hidden="1">
      <c r="A684" s="29" t="s">
        <v>533</v>
      </c>
      <c r="B684" s="52" t="s">
        <v>382</v>
      </c>
      <c r="C684" s="32" t="s">
        <v>532</v>
      </c>
      <c r="D684" s="68">
        <v>0</v>
      </c>
      <c r="E684" s="3"/>
    </row>
    <row r="685" spans="1:5" ht="15.75">
      <c r="A685" s="38" t="s">
        <v>123</v>
      </c>
      <c r="B685" s="52" t="s">
        <v>382</v>
      </c>
      <c r="C685" s="18" t="s">
        <v>125</v>
      </c>
      <c r="D685" s="68">
        <f>SUM(D686)</f>
        <v>10</v>
      </c>
      <c r="E685" s="3"/>
    </row>
    <row r="686" spans="1:5" ht="31.5">
      <c r="A686" s="26" t="s">
        <v>124</v>
      </c>
      <c r="B686" s="52" t="s">
        <v>382</v>
      </c>
      <c r="C686" s="18" t="s">
        <v>126</v>
      </c>
      <c r="D686" s="68">
        <f>SUM(D687)</f>
        <v>10</v>
      </c>
      <c r="E686" s="3"/>
    </row>
    <row r="687" spans="1:5" ht="63.75" customHeight="1">
      <c r="A687" s="26" t="s">
        <v>359</v>
      </c>
      <c r="B687" s="52" t="s">
        <v>382</v>
      </c>
      <c r="C687" s="18" t="s">
        <v>126</v>
      </c>
      <c r="D687" s="68">
        <v>10</v>
      </c>
      <c r="E687" s="3"/>
    </row>
    <row r="688" spans="1:5" ht="15.75" hidden="1">
      <c r="A688" s="22" t="s">
        <v>102</v>
      </c>
      <c r="B688" s="52" t="s">
        <v>382</v>
      </c>
      <c r="C688" s="23" t="s">
        <v>451</v>
      </c>
      <c r="D688" s="68">
        <f>D689</f>
        <v>0</v>
      </c>
      <c r="E688" s="3"/>
    </row>
    <row r="689" spans="1:5" ht="15.75" customHeight="1" hidden="1">
      <c r="A689" s="22" t="s">
        <v>174</v>
      </c>
      <c r="B689" s="51" t="s">
        <v>382</v>
      </c>
      <c r="C689" s="30" t="s">
        <v>452</v>
      </c>
      <c r="D689" s="68">
        <f>D690</f>
        <v>0</v>
      </c>
      <c r="E689" s="3"/>
    </row>
    <row r="690" spans="1:8" ht="31.5" hidden="1">
      <c r="A690" s="22" t="s">
        <v>175</v>
      </c>
      <c r="B690" s="51" t="s">
        <v>382</v>
      </c>
      <c r="C690" s="23" t="s">
        <v>453</v>
      </c>
      <c r="D690" s="68">
        <v>0</v>
      </c>
      <c r="E690" s="3"/>
      <c r="H690" s="73"/>
    </row>
    <row r="691" spans="1:5" ht="30.75" customHeight="1">
      <c r="A691" s="76" t="s">
        <v>218</v>
      </c>
      <c r="B691" s="55">
        <v>805</v>
      </c>
      <c r="C691" s="8" t="s">
        <v>510</v>
      </c>
      <c r="D691" s="68">
        <f>D692</f>
        <v>-31.7</v>
      </c>
      <c r="E691" s="3"/>
    </row>
    <row r="692" spans="1:5" ht="32.25" customHeight="1">
      <c r="A692" s="76" t="s">
        <v>218</v>
      </c>
      <c r="B692" s="55">
        <v>805</v>
      </c>
      <c r="C692" s="8" t="s">
        <v>511</v>
      </c>
      <c r="D692" s="68">
        <v>-31.7</v>
      </c>
      <c r="E692" s="3"/>
    </row>
    <row r="693" spans="1:5" ht="47.25" hidden="1">
      <c r="A693" s="22" t="s">
        <v>176</v>
      </c>
      <c r="B693" s="55">
        <v>805</v>
      </c>
      <c r="C693" s="23" t="s">
        <v>454</v>
      </c>
      <c r="D693" s="68">
        <f>SUM(D694)</f>
        <v>0</v>
      </c>
      <c r="E693" s="3"/>
    </row>
    <row r="694" spans="1:5" ht="47.25" hidden="1">
      <c r="A694" s="26" t="s">
        <v>399</v>
      </c>
      <c r="B694" s="55">
        <v>805</v>
      </c>
      <c r="C694" s="11" t="s">
        <v>456</v>
      </c>
      <c r="D694" s="68">
        <v>0</v>
      </c>
      <c r="E694" s="3"/>
    </row>
    <row r="695" spans="1:5" ht="38.25">
      <c r="A695" s="59" t="s">
        <v>1004</v>
      </c>
      <c r="B695" s="53" t="s">
        <v>391</v>
      </c>
      <c r="C695" s="7"/>
      <c r="D695" s="69">
        <f>D696+D707+D716+D714+D711+D700</f>
        <v>1567</v>
      </c>
      <c r="E695" s="3"/>
    </row>
    <row r="696" spans="1:5" ht="15.75">
      <c r="A696" s="19" t="s">
        <v>184</v>
      </c>
      <c r="B696" s="52" t="s">
        <v>391</v>
      </c>
      <c r="C696" s="28" t="s">
        <v>145</v>
      </c>
      <c r="D696" s="68">
        <f>SUM(D697)</f>
        <v>8.8</v>
      </c>
      <c r="E696" s="3"/>
    </row>
    <row r="697" spans="1:5" ht="15.75">
      <c r="A697" s="19" t="s">
        <v>144</v>
      </c>
      <c r="B697" s="52" t="s">
        <v>391</v>
      </c>
      <c r="C697" s="28" t="s">
        <v>148</v>
      </c>
      <c r="D697" s="68">
        <f>SUM(D698)</f>
        <v>8.8</v>
      </c>
      <c r="E697" s="3"/>
    </row>
    <row r="698" spans="1:5" ht="31.5">
      <c r="A698" s="19" t="s">
        <v>183</v>
      </c>
      <c r="B698" s="52" t="s">
        <v>391</v>
      </c>
      <c r="C698" s="28" t="s">
        <v>149</v>
      </c>
      <c r="D698" s="68">
        <f>SUM(D699)</f>
        <v>8.8</v>
      </c>
      <c r="E698" s="3"/>
    </row>
    <row r="699" spans="1:5" ht="63.75" customHeight="1">
      <c r="A699" s="19" t="s">
        <v>356</v>
      </c>
      <c r="B699" s="52" t="s">
        <v>391</v>
      </c>
      <c r="C699" s="28" t="s">
        <v>149</v>
      </c>
      <c r="D699" s="68">
        <v>8.8</v>
      </c>
      <c r="E699" s="3"/>
    </row>
    <row r="700" spans="1:5" ht="126">
      <c r="A700" s="33" t="s">
        <v>537</v>
      </c>
      <c r="B700" s="52" t="s">
        <v>391</v>
      </c>
      <c r="C700" s="32" t="s">
        <v>811</v>
      </c>
      <c r="D700" s="68">
        <f>D701+D704</f>
        <v>60.1</v>
      </c>
      <c r="E700" s="3"/>
    </row>
    <row r="701" spans="1:5" ht="63">
      <c r="A701" s="19" t="s">
        <v>619</v>
      </c>
      <c r="B701" s="52" t="s">
        <v>391</v>
      </c>
      <c r="C701" s="32" t="s">
        <v>617</v>
      </c>
      <c r="D701" s="68">
        <f>D702</f>
        <v>53.6</v>
      </c>
      <c r="E701" s="3"/>
    </row>
    <row r="702" spans="1:5" ht="78.75">
      <c r="A702" s="19" t="s">
        <v>620</v>
      </c>
      <c r="B702" s="52" t="s">
        <v>391</v>
      </c>
      <c r="C702" s="32" t="s">
        <v>618</v>
      </c>
      <c r="D702" s="68">
        <f>D703</f>
        <v>53.6</v>
      </c>
      <c r="E702" s="3"/>
    </row>
    <row r="703" spans="1:5" ht="112.5" customHeight="1">
      <c r="A703" s="19" t="s">
        <v>621</v>
      </c>
      <c r="B703" s="52" t="s">
        <v>391</v>
      </c>
      <c r="C703" s="32" t="s">
        <v>618</v>
      </c>
      <c r="D703" s="68">
        <v>53.6</v>
      </c>
      <c r="E703" s="3"/>
    </row>
    <row r="704" spans="1:5" ht="94.5">
      <c r="A704" s="33" t="s">
        <v>539</v>
      </c>
      <c r="B704" s="52" t="s">
        <v>391</v>
      </c>
      <c r="C704" s="32" t="s">
        <v>540</v>
      </c>
      <c r="D704" s="68">
        <f>D705</f>
        <v>6.5</v>
      </c>
      <c r="E704" s="3"/>
    </row>
    <row r="705" spans="1:5" ht="78.75" customHeight="1">
      <c r="A705" s="33" t="s">
        <v>542</v>
      </c>
      <c r="B705" s="52" t="s">
        <v>391</v>
      </c>
      <c r="C705" s="32" t="s">
        <v>541</v>
      </c>
      <c r="D705" s="68">
        <f>D706</f>
        <v>6.5</v>
      </c>
      <c r="E705" s="3"/>
    </row>
    <row r="706" spans="1:5" ht="126" customHeight="1">
      <c r="A706" s="33" t="s">
        <v>622</v>
      </c>
      <c r="B706" s="52" t="s">
        <v>391</v>
      </c>
      <c r="C706" s="32" t="s">
        <v>541</v>
      </c>
      <c r="D706" s="68">
        <v>6.5</v>
      </c>
      <c r="E706" s="3"/>
    </row>
    <row r="707" spans="1:5" ht="15.75" customHeight="1" hidden="1">
      <c r="A707" s="33" t="s">
        <v>526</v>
      </c>
      <c r="B707" s="52" t="s">
        <v>391</v>
      </c>
      <c r="C707" s="32" t="s">
        <v>527</v>
      </c>
      <c r="D707" s="68">
        <f>SUM(D708)</f>
        <v>0</v>
      </c>
      <c r="E707" s="3"/>
    </row>
    <row r="708" spans="1:5" ht="78.75" hidden="1">
      <c r="A708" s="29" t="s">
        <v>528</v>
      </c>
      <c r="B708" s="52" t="s">
        <v>391</v>
      </c>
      <c r="C708" s="8" t="s">
        <v>529</v>
      </c>
      <c r="D708" s="68">
        <f>SUM(D709)</f>
        <v>0</v>
      </c>
      <c r="E708" s="3"/>
    </row>
    <row r="709" spans="1:5" ht="62.25" customHeight="1" hidden="1">
      <c r="A709" s="29" t="s">
        <v>530</v>
      </c>
      <c r="B709" s="52" t="s">
        <v>391</v>
      </c>
      <c r="C709" s="8" t="s">
        <v>531</v>
      </c>
      <c r="D709" s="68">
        <f>D710</f>
        <v>0</v>
      </c>
      <c r="E709" s="3"/>
    </row>
    <row r="710" spans="1:5" ht="143.25" customHeight="1" hidden="1">
      <c r="A710" s="29" t="s">
        <v>533</v>
      </c>
      <c r="B710" s="52" t="s">
        <v>391</v>
      </c>
      <c r="C710" s="32" t="s">
        <v>532</v>
      </c>
      <c r="D710" s="68">
        <v>0</v>
      </c>
      <c r="E710" s="3"/>
    </row>
    <row r="711" spans="1:5" ht="15.75">
      <c r="A711" s="22" t="s">
        <v>102</v>
      </c>
      <c r="B711" s="52" t="s">
        <v>391</v>
      </c>
      <c r="C711" s="23" t="s">
        <v>451</v>
      </c>
      <c r="D711" s="68">
        <f>D712</f>
        <v>1500</v>
      </c>
      <c r="E711" s="3"/>
    </row>
    <row r="712" spans="1:5" ht="16.5" customHeight="1">
      <c r="A712" s="22" t="s">
        <v>174</v>
      </c>
      <c r="B712" s="52" t="s">
        <v>391</v>
      </c>
      <c r="C712" s="30" t="s">
        <v>452</v>
      </c>
      <c r="D712" s="68">
        <f>D713</f>
        <v>1500</v>
      </c>
      <c r="E712" s="3"/>
    </row>
    <row r="713" spans="1:5" ht="31.5">
      <c r="A713" s="22" t="s">
        <v>175</v>
      </c>
      <c r="B713" s="52" t="s">
        <v>391</v>
      </c>
      <c r="C713" s="23" t="s">
        <v>453</v>
      </c>
      <c r="D713" s="68">
        <v>1500</v>
      </c>
      <c r="E713" s="3"/>
    </row>
    <row r="714" spans="1:5" ht="31.5" customHeight="1">
      <c r="A714" s="76" t="s">
        <v>218</v>
      </c>
      <c r="B714" s="55">
        <v>806</v>
      </c>
      <c r="C714" s="8" t="s">
        <v>510</v>
      </c>
      <c r="D714" s="68">
        <f>D715</f>
        <v>-1.9</v>
      </c>
      <c r="E714" s="3"/>
    </row>
    <row r="715" spans="1:5" ht="32.25" customHeight="1">
      <c r="A715" s="76" t="s">
        <v>218</v>
      </c>
      <c r="B715" s="55">
        <v>806</v>
      </c>
      <c r="C715" s="8" t="s">
        <v>511</v>
      </c>
      <c r="D715" s="68">
        <v>-1.9</v>
      </c>
      <c r="E715" s="3"/>
    </row>
    <row r="716" spans="1:5" ht="47.25" hidden="1">
      <c r="A716" s="22" t="s">
        <v>176</v>
      </c>
      <c r="B716" s="52" t="s">
        <v>391</v>
      </c>
      <c r="C716" s="23" t="s">
        <v>454</v>
      </c>
      <c r="D716" s="68">
        <f>SUM(D717)</f>
        <v>0</v>
      </c>
      <c r="E716" s="3"/>
    </row>
    <row r="717" spans="1:5" ht="47.25" hidden="1">
      <c r="A717" s="26" t="s">
        <v>399</v>
      </c>
      <c r="B717" s="51" t="s">
        <v>391</v>
      </c>
      <c r="C717" s="11" t="s">
        <v>456</v>
      </c>
      <c r="D717" s="68">
        <v>0</v>
      </c>
      <c r="E717" s="3"/>
    </row>
    <row r="718" spans="1:5" ht="38.25">
      <c r="A718" s="59" t="s">
        <v>1003</v>
      </c>
      <c r="B718" s="57">
        <v>807</v>
      </c>
      <c r="C718" s="17"/>
      <c r="D718" s="69">
        <f>D719+D731+D733+D727+D723</f>
        <v>7.9</v>
      </c>
      <c r="E718" s="3"/>
    </row>
    <row r="719" spans="1:5" ht="15.75">
      <c r="A719" s="19" t="s">
        <v>184</v>
      </c>
      <c r="B719" s="52" t="s">
        <v>231</v>
      </c>
      <c r="C719" s="28" t="s">
        <v>145</v>
      </c>
      <c r="D719" s="68">
        <f>D720</f>
        <v>43</v>
      </c>
      <c r="E719" s="3"/>
    </row>
    <row r="720" spans="1:5" ht="15.75">
      <c r="A720" s="19" t="s">
        <v>144</v>
      </c>
      <c r="B720" s="52" t="s">
        <v>231</v>
      </c>
      <c r="C720" s="28" t="s">
        <v>148</v>
      </c>
      <c r="D720" s="68">
        <f>D721</f>
        <v>43</v>
      </c>
      <c r="E720" s="3"/>
    </row>
    <row r="721" spans="1:5" ht="31.5">
      <c r="A721" s="19" t="s">
        <v>183</v>
      </c>
      <c r="B721" s="52" t="s">
        <v>231</v>
      </c>
      <c r="C721" s="28" t="s">
        <v>149</v>
      </c>
      <c r="D721" s="68">
        <f>D722</f>
        <v>43</v>
      </c>
      <c r="E721" s="3"/>
    </row>
    <row r="722" spans="1:5" ht="63.75" customHeight="1">
      <c r="A722" s="19" t="s">
        <v>356</v>
      </c>
      <c r="B722" s="52" t="s">
        <v>231</v>
      </c>
      <c r="C722" s="28" t="s">
        <v>149</v>
      </c>
      <c r="D722" s="68">
        <v>43</v>
      </c>
      <c r="E722" s="3"/>
    </row>
    <row r="723" spans="1:5" ht="126">
      <c r="A723" s="33" t="s">
        <v>537</v>
      </c>
      <c r="B723" s="52" t="s">
        <v>231</v>
      </c>
      <c r="C723" s="32" t="s">
        <v>811</v>
      </c>
      <c r="D723" s="68">
        <f>D724</f>
        <v>7.9</v>
      </c>
      <c r="E723" s="3"/>
    </row>
    <row r="724" spans="1:5" ht="63">
      <c r="A724" s="19" t="s">
        <v>619</v>
      </c>
      <c r="B724" s="52" t="s">
        <v>231</v>
      </c>
      <c r="C724" s="32" t="s">
        <v>617</v>
      </c>
      <c r="D724" s="68">
        <f>D725</f>
        <v>7.9</v>
      </c>
      <c r="E724" s="3"/>
    </row>
    <row r="725" spans="1:5" ht="78.75">
      <c r="A725" s="19" t="s">
        <v>620</v>
      </c>
      <c r="B725" s="52" t="s">
        <v>231</v>
      </c>
      <c r="C725" s="32" t="s">
        <v>618</v>
      </c>
      <c r="D725" s="68">
        <f>D726</f>
        <v>7.9</v>
      </c>
      <c r="E725" s="3"/>
    </row>
    <row r="726" spans="1:5" ht="111.75" customHeight="1">
      <c r="A726" s="19" t="s">
        <v>621</v>
      </c>
      <c r="B726" s="52" t="s">
        <v>231</v>
      </c>
      <c r="C726" s="32" t="s">
        <v>618</v>
      </c>
      <c r="D726" s="68">
        <v>7.9</v>
      </c>
      <c r="E726" s="3"/>
    </row>
    <row r="727" spans="1:5" ht="16.5" customHeight="1">
      <c r="A727" s="33" t="s">
        <v>526</v>
      </c>
      <c r="B727" s="52" t="s">
        <v>231</v>
      </c>
      <c r="C727" s="32" t="s">
        <v>527</v>
      </c>
      <c r="D727" s="68">
        <f>SUM(D728)</f>
        <v>0</v>
      </c>
      <c r="E727" s="3"/>
    </row>
    <row r="728" spans="1:5" ht="78.75">
      <c r="A728" s="29" t="s">
        <v>528</v>
      </c>
      <c r="B728" s="52" t="s">
        <v>231</v>
      </c>
      <c r="C728" s="8" t="s">
        <v>529</v>
      </c>
      <c r="D728" s="68">
        <f>SUM(D729)</f>
        <v>0</v>
      </c>
      <c r="E728" s="3"/>
    </row>
    <row r="729" spans="1:5" ht="63" customHeight="1">
      <c r="A729" s="29" t="s">
        <v>530</v>
      </c>
      <c r="B729" s="52" t="s">
        <v>231</v>
      </c>
      <c r="C729" s="8" t="s">
        <v>531</v>
      </c>
      <c r="D729" s="68">
        <f>D730</f>
        <v>0</v>
      </c>
      <c r="E729" s="3"/>
    </row>
    <row r="730" spans="1:5" ht="142.5" customHeight="1">
      <c r="A730" s="29" t="s">
        <v>533</v>
      </c>
      <c r="B730" s="52" t="s">
        <v>231</v>
      </c>
      <c r="C730" s="32" t="s">
        <v>532</v>
      </c>
      <c r="D730" s="68">
        <v>0</v>
      </c>
      <c r="E730" s="3"/>
    </row>
    <row r="731" spans="1:5" ht="47.25" hidden="1">
      <c r="A731" s="76" t="s">
        <v>218</v>
      </c>
      <c r="B731" s="55">
        <v>807</v>
      </c>
      <c r="C731" s="8" t="s">
        <v>510</v>
      </c>
      <c r="D731" s="68">
        <f>D732</f>
        <v>0</v>
      </c>
      <c r="E731" s="3"/>
    </row>
    <row r="732" spans="1:5" ht="47.25" hidden="1">
      <c r="A732" s="76" t="s">
        <v>218</v>
      </c>
      <c r="B732" s="55">
        <v>807</v>
      </c>
      <c r="C732" s="8" t="s">
        <v>511</v>
      </c>
      <c r="D732" s="68">
        <v>0</v>
      </c>
      <c r="E732" s="3"/>
    </row>
    <row r="733" spans="1:5" ht="46.5" customHeight="1">
      <c r="A733" s="22" t="s">
        <v>176</v>
      </c>
      <c r="B733" s="55">
        <v>807</v>
      </c>
      <c r="C733" s="23" t="s">
        <v>454</v>
      </c>
      <c r="D733" s="68">
        <f>SUM(D734)</f>
        <v>-43</v>
      </c>
      <c r="E733" s="3"/>
    </row>
    <row r="734" spans="1:5" ht="47.25" customHeight="1">
      <c r="A734" s="26" t="s">
        <v>399</v>
      </c>
      <c r="B734" s="55">
        <v>807</v>
      </c>
      <c r="C734" s="11" t="s">
        <v>456</v>
      </c>
      <c r="D734" s="68">
        <v>-43</v>
      </c>
      <c r="E734" s="3"/>
    </row>
    <row r="735" spans="1:5" ht="38.25">
      <c r="A735" s="59" t="s">
        <v>1002</v>
      </c>
      <c r="B735" s="57">
        <v>808</v>
      </c>
      <c r="C735" s="81"/>
      <c r="D735" s="69">
        <f>D736+D747+D751+D754+D756+D740</f>
        <v>46</v>
      </c>
      <c r="E735" s="3"/>
    </row>
    <row r="736" spans="1:5" ht="15.75" hidden="1">
      <c r="A736" s="19" t="s">
        <v>184</v>
      </c>
      <c r="B736" s="52" t="s">
        <v>194</v>
      </c>
      <c r="C736" s="28" t="s">
        <v>145</v>
      </c>
      <c r="D736" s="68">
        <f>D737</f>
        <v>0</v>
      </c>
      <c r="E736" s="3"/>
    </row>
    <row r="737" spans="1:5" ht="15.75" hidden="1">
      <c r="A737" s="19" t="s">
        <v>144</v>
      </c>
      <c r="B737" s="52" t="s">
        <v>194</v>
      </c>
      <c r="C737" s="28" t="s">
        <v>148</v>
      </c>
      <c r="D737" s="68">
        <f>D738</f>
        <v>0</v>
      </c>
      <c r="E737" s="3"/>
    </row>
    <row r="738" spans="1:5" ht="31.5" hidden="1">
      <c r="A738" s="19" t="s">
        <v>183</v>
      </c>
      <c r="B738" s="52" t="s">
        <v>194</v>
      </c>
      <c r="C738" s="28" t="s">
        <v>149</v>
      </c>
      <c r="D738" s="68">
        <f>D739</f>
        <v>0</v>
      </c>
      <c r="E738" s="3"/>
    </row>
    <row r="739" spans="1:5" ht="78.75" hidden="1">
      <c r="A739" s="19" t="s">
        <v>356</v>
      </c>
      <c r="B739" s="52" t="s">
        <v>194</v>
      </c>
      <c r="C739" s="28" t="s">
        <v>149</v>
      </c>
      <c r="D739" s="68">
        <v>0</v>
      </c>
      <c r="E739" s="3"/>
    </row>
    <row r="740" spans="1:5" ht="78.75" customHeight="1">
      <c r="A740" s="33" t="s">
        <v>537</v>
      </c>
      <c r="B740" s="55">
        <v>808</v>
      </c>
      <c r="C740" s="32" t="s">
        <v>811</v>
      </c>
      <c r="D740" s="68">
        <f>D741+D744</f>
        <v>46</v>
      </c>
      <c r="E740" s="3"/>
    </row>
    <row r="741" spans="1:5" ht="63">
      <c r="A741" s="19" t="s">
        <v>619</v>
      </c>
      <c r="B741" s="55">
        <v>808</v>
      </c>
      <c r="C741" s="32" t="s">
        <v>617</v>
      </c>
      <c r="D741" s="68">
        <f>D742</f>
        <v>40</v>
      </c>
      <c r="E741" s="3"/>
    </row>
    <row r="742" spans="1:5" ht="78.75" customHeight="1">
      <c r="A742" s="19" t="s">
        <v>620</v>
      </c>
      <c r="B742" s="55">
        <v>808</v>
      </c>
      <c r="C742" s="32" t="s">
        <v>618</v>
      </c>
      <c r="D742" s="68">
        <f>D743</f>
        <v>40</v>
      </c>
      <c r="E742" s="3"/>
    </row>
    <row r="743" spans="1:5" ht="78.75" customHeight="1">
      <c r="A743" s="19" t="s">
        <v>621</v>
      </c>
      <c r="B743" s="55">
        <v>808</v>
      </c>
      <c r="C743" s="32" t="s">
        <v>618</v>
      </c>
      <c r="D743" s="68">
        <v>40</v>
      </c>
      <c r="E743" s="3"/>
    </row>
    <row r="744" spans="1:5" ht="65.25" customHeight="1">
      <c r="A744" s="33" t="s">
        <v>539</v>
      </c>
      <c r="B744" s="55">
        <v>808</v>
      </c>
      <c r="C744" s="32" t="s">
        <v>540</v>
      </c>
      <c r="D744" s="68">
        <f>D745</f>
        <v>6</v>
      </c>
      <c r="E744" s="3"/>
    </row>
    <row r="745" spans="1:5" ht="65.25" customHeight="1">
      <c r="A745" s="33" t="s">
        <v>542</v>
      </c>
      <c r="B745" s="55">
        <v>808</v>
      </c>
      <c r="C745" s="32" t="s">
        <v>541</v>
      </c>
      <c r="D745" s="68">
        <f>D746</f>
        <v>6</v>
      </c>
      <c r="E745" s="3"/>
    </row>
    <row r="746" spans="1:5" ht="126.75" customHeight="1">
      <c r="A746" s="33" t="s">
        <v>622</v>
      </c>
      <c r="B746" s="55">
        <v>808</v>
      </c>
      <c r="C746" s="32" t="s">
        <v>541</v>
      </c>
      <c r="D746" s="68">
        <v>6</v>
      </c>
      <c r="E746" s="3"/>
    </row>
    <row r="747" spans="1:5" ht="31.5" hidden="1">
      <c r="A747" s="33" t="s">
        <v>526</v>
      </c>
      <c r="B747" s="52" t="s">
        <v>194</v>
      </c>
      <c r="C747" s="32" t="s">
        <v>527</v>
      </c>
      <c r="D747" s="68">
        <f>SUM(D748)</f>
        <v>0</v>
      </c>
      <c r="E747" s="3"/>
    </row>
    <row r="748" spans="1:5" ht="78.75" hidden="1">
      <c r="A748" s="29" t="s">
        <v>528</v>
      </c>
      <c r="B748" s="52" t="s">
        <v>194</v>
      </c>
      <c r="C748" s="8" t="s">
        <v>529</v>
      </c>
      <c r="D748" s="68">
        <f>SUM(D749)</f>
        <v>0</v>
      </c>
      <c r="E748" s="3"/>
    </row>
    <row r="749" spans="1:5" ht="78.75" hidden="1">
      <c r="A749" s="29" t="s">
        <v>530</v>
      </c>
      <c r="B749" s="52" t="s">
        <v>194</v>
      </c>
      <c r="C749" s="8" t="s">
        <v>531</v>
      </c>
      <c r="D749" s="68">
        <f>D750</f>
        <v>0</v>
      </c>
      <c r="E749" s="3"/>
    </row>
    <row r="750" spans="1:5" ht="157.5" hidden="1">
      <c r="A750" s="29" t="s">
        <v>533</v>
      </c>
      <c r="B750" s="52" t="s">
        <v>194</v>
      </c>
      <c r="C750" s="32" t="s">
        <v>532</v>
      </c>
      <c r="D750" s="68">
        <v>0</v>
      </c>
      <c r="E750" s="3"/>
    </row>
    <row r="751" spans="1:5" ht="15.75" hidden="1">
      <c r="A751" s="29" t="s">
        <v>102</v>
      </c>
      <c r="B751" s="51" t="s">
        <v>194</v>
      </c>
      <c r="C751" s="8" t="s">
        <v>451</v>
      </c>
      <c r="D751" s="39">
        <f>D752</f>
        <v>0</v>
      </c>
      <c r="E751" s="3"/>
    </row>
    <row r="752" spans="1:5" ht="31.5" hidden="1">
      <c r="A752" s="29" t="s">
        <v>174</v>
      </c>
      <c r="B752" s="51" t="s">
        <v>194</v>
      </c>
      <c r="C752" s="8" t="s">
        <v>452</v>
      </c>
      <c r="D752" s="39">
        <f>D753</f>
        <v>0</v>
      </c>
      <c r="E752" s="3"/>
    </row>
    <row r="753" spans="1:5" ht="31.5" hidden="1">
      <c r="A753" s="19" t="s">
        <v>175</v>
      </c>
      <c r="B753" s="51" t="s">
        <v>194</v>
      </c>
      <c r="C753" s="31" t="s">
        <v>453</v>
      </c>
      <c r="D753" s="70">
        <v>0</v>
      </c>
      <c r="E753" s="3"/>
    </row>
    <row r="754" spans="1:5" ht="32.25" customHeight="1">
      <c r="A754" s="76" t="s">
        <v>218</v>
      </c>
      <c r="B754" s="55">
        <v>808</v>
      </c>
      <c r="C754" s="8" t="s">
        <v>510</v>
      </c>
      <c r="D754" s="68">
        <f>D755</f>
        <v>0</v>
      </c>
      <c r="E754" s="3"/>
    </row>
    <row r="755" spans="1:5" ht="31.5" customHeight="1">
      <c r="A755" s="76" t="s">
        <v>218</v>
      </c>
      <c r="B755" s="55">
        <v>808</v>
      </c>
      <c r="C755" s="8" t="s">
        <v>511</v>
      </c>
      <c r="D755" s="68">
        <v>0</v>
      </c>
      <c r="E755" s="3"/>
    </row>
    <row r="756" spans="1:5" ht="47.25" hidden="1">
      <c r="A756" s="22" t="s">
        <v>176</v>
      </c>
      <c r="B756" s="52" t="s">
        <v>194</v>
      </c>
      <c r="C756" s="23" t="s">
        <v>454</v>
      </c>
      <c r="D756" s="68">
        <f>SUM(D757)</f>
        <v>0</v>
      </c>
      <c r="E756" s="3"/>
    </row>
    <row r="757" spans="1:5" ht="47.25" hidden="1">
      <c r="A757" s="26" t="s">
        <v>399</v>
      </c>
      <c r="B757" s="51" t="s">
        <v>194</v>
      </c>
      <c r="C757" s="11" t="s">
        <v>456</v>
      </c>
      <c r="D757" s="68">
        <v>0</v>
      </c>
      <c r="E757" s="3"/>
    </row>
    <row r="758" spans="1:5" ht="25.5">
      <c r="A758" s="59" t="s">
        <v>1001</v>
      </c>
      <c r="B758" s="53" t="s">
        <v>101</v>
      </c>
      <c r="C758" s="17"/>
      <c r="D758" s="69">
        <f>D759+D762+D769+D772</f>
        <v>99181.09999999999</v>
      </c>
      <c r="E758" s="3"/>
    </row>
    <row r="759" spans="1:5" ht="16.5" customHeight="1">
      <c r="A759" s="22" t="s">
        <v>370</v>
      </c>
      <c r="B759" s="51" t="s">
        <v>101</v>
      </c>
      <c r="C759" s="18" t="s">
        <v>371</v>
      </c>
      <c r="D759" s="68">
        <f>D760</f>
        <v>41385.1</v>
      </c>
      <c r="E759" s="3"/>
    </row>
    <row r="760" spans="1:5" ht="30" customHeight="1">
      <c r="A760" s="22" t="s">
        <v>372</v>
      </c>
      <c r="B760" s="51" t="s">
        <v>101</v>
      </c>
      <c r="C760" s="18" t="s">
        <v>373</v>
      </c>
      <c r="D760" s="68">
        <f>D761</f>
        <v>41385.1</v>
      </c>
      <c r="E760" s="3"/>
    </row>
    <row r="761" spans="1:5" ht="78.75">
      <c r="A761" s="22" t="s">
        <v>374</v>
      </c>
      <c r="B761" s="51" t="s">
        <v>101</v>
      </c>
      <c r="C761" s="18" t="s">
        <v>373</v>
      </c>
      <c r="D761" s="68">
        <v>41385.1</v>
      </c>
      <c r="E761" s="3"/>
    </row>
    <row r="762" spans="1:5" ht="15.75">
      <c r="A762" s="22" t="s">
        <v>184</v>
      </c>
      <c r="B762" s="51" t="s">
        <v>101</v>
      </c>
      <c r="C762" s="18" t="s">
        <v>145</v>
      </c>
      <c r="D762" s="68">
        <f>D763+D766</f>
        <v>41.6</v>
      </c>
      <c r="E762" s="3"/>
    </row>
    <row r="763" spans="1:5" ht="31.5" hidden="1">
      <c r="A763" s="33" t="s">
        <v>142</v>
      </c>
      <c r="B763" s="51" t="s">
        <v>101</v>
      </c>
      <c r="C763" s="32" t="s">
        <v>146</v>
      </c>
      <c r="D763" s="68">
        <f>SUM(D764)</f>
        <v>0</v>
      </c>
      <c r="E763" s="3"/>
    </row>
    <row r="764" spans="1:5" ht="47.25" hidden="1">
      <c r="A764" s="33" t="s">
        <v>143</v>
      </c>
      <c r="B764" s="51" t="s">
        <v>101</v>
      </c>
      <c r="C764" s="32" t="s">
        <v>147</v>
      </c>
      <c r="D764" s="68">
        <f>SUM(D765)</f>
        <v>0</v>
      </c>
      <c r="E764" s="3"/>
    </row>
    <row r="765" spans="1:5" ht="80.25" customHeight="1" hidden="1">
      <c r="A765" s="33" t="s">
        <v>379</v>
      </c>
      <c r="B765" s="51" t="s">
        <v>101</v>
      </c>
      <c r="C765" s="32" t="s">
        <v>147</v>
      </c>
      <c r="D765" s="68">
        <v>0</v>
      </c>
      <c r="E765" s="3"/>
    </row>
    <row r="766" spans="1:5" ht="15.75" customHeight="1">
      <c r="A766" s="19" t="s">
        <v>144</v>
      </c>
      <c r="B766" s="51" t="s">
        <v>101</v>
      </c>
      <c r="C766" s="28" t="s">
        <v>148</v>
      </c>
      <c r="D766" s="68">
        <f>SUM(D767)</f>
        <v>41.6</v>
      </c>
      <c r="E766" s="3"/>
    </row>
    <row r="767" spans="1:5" ht="31.5" customHeight="1">
      <c r="A767" s="19" t="s">
        <v>183</v>
      </c>
      <c r="B767" s="51" t="s">
        <v>101</v>
      </c>
      <c r="C767" s="28" t="s">
        <v>149</v>
      </c>
      <c r="D767" s="68">
        <f>SUM(D768)</f>
        <v>41.6</v>
      </c>
      <c r="E767" s="3"/>
    </row>
    <row r="768" spans="1:5" ht="62.25" customHeight="1">
      <c r="A768" s="19" t="s">
        <v>356</v>
      </c>
      <c r="B768" s="51" t="s">
        <v>101</v>
      </c>
      <c r="C768" s="28" t="s">
        <v>149</v>
      </c>
      <c r="D768" s="68">
        <v>41.6</v>
      </c>
      <c r="E768" s="3"/>
    </row>
    <row r="769" spans="1:5" ht="15.75">
      <c r="A769" s="38" t="s">
        <v>123</v>
      </c>
      <c r="B769" s="51" t="s">
        <v>101</v>
      </c>
      <c r="C769" s="18" t="s">
        <v>125</v>
      </c>
      <c r="D769" s="68">
        <f>SUM(D770)</f>
        <v>162.7</v>
      </c>
      <c r="E769" s="3"/>
    </row>
    <row r="770" spans="1:5" ht="31.5">
      <c r="A770" s="26" t="s">
        <v>124</v>
      </c>
      <c r="B770" s="51" t="s">
        <v>101</v>
      </c>
      <c r="C770" s="18" t="s">
        <v>126</v>
      </c>
      <c r="D770" s="68">
        <f>SUM(D771)</f>
        <v>162.7</v>
      </c>
      <c r="E770" s="3"/>
    </row>
    <row r="771" spans="1:5" ht="63" customHeight="1">
      <c r="A771" s="26" t="s">
        <v>359</v>
      </c>
      <c r="B771" s="51" t="s">
        <v>101</v>
      </c>
      <c r="C771" s="18" t="s">
        <v>126</v>
      </c>
      <c r="D771" s="68">
        <v>162.7</v>
      </c>
      <c r="E771" s="3"/>
    </row>
    <row r="772" spans="1:5" ht="31.5" customHeight="1">
      <c r="A772" s="26" t="s">
        <v>512</v>
      </c>
      <c r="B772" s="54" t="s">
        <v>101</v>
      </c>
      <c r="C772" s="11" t="s">
        <v>464</v>
      </c>
      <c r="D772" s="70">
        <f>SUM(D773,D780)</f>
        <v>57591.7</v>
      </c>
      <c r="E772" s="3"/>
    </row>
    <row r="773" spans="1:5" ht="15.75">
      <c r="A773" s="19" t="s">
        <v>513</v>
      </c>
      <c r="B773" s="54" t="s">
        <v>101</v>
      </c>
      <c r="C773" s="31" t="s">
        <v>515</v>
      </c>
      <c r="D773" s="70">
        <f>SUM(D774)</f>
        <v>57591.7</v>
      </c>
      <c r="E773" s="3"/>
    </row>
    <row r="774" spans="1:5" ht="15.75" customHeight="1">
      <c r="A774" s="19" t="s">
        <v>514</v>
      </c>
      <c r="B774" s="54" t="s">
        <v>101</v>
      </c>
      <c r="C774" s="31" t="s">
        <v>516</v>
      </c>
      <c r="D774" s="70">
        <v>57591.7</v>
      </c>
      <c r="E774" s="3"/>
    </row>
    <row r="775" spans="1:5" ht="15.75">
      <c r="A775" s="59" t="s">
        <v>409</v>
      </c>
      <c r="B775" s="53" t="s">
        <v>408</v>
      </c>
      <c r="C775" s="7"/>
      <c r="D775" s="69">
        <f>D776+D780+D785</f>
        <v>0</v>
      </c>
      <c r="E775" s="3"/>
    </row>
    <row r="776" spans="1:5" ht="15.75" hidden="1">
      <c r="A776" s="19" t="s">
        <v>184</v>
      </c>
      <c r="B776" s="51" t="s">
        <v>408</v>
      </c>
      <c r="C776" s="28" t="s">
        <v>145</v>
      </c>
      <c r="D776" s="68">
        <f>D777</f>
        <v>0</v>
      </c>
      <c r="E776" s="3"/>
    </row>
    <row r="777" spans="1:5" ht="15.75" hidden="1">
      <c r="A777" s="19" t="s">
        <v>144</v>
      </c>
      <c r="B777" s="51" t="s">
        <v>408</v>
      </c>
      <c r="C777" s="28" t="s">
        <v>148</v>
      </c>
      <c r="D777" s="68">
        <f>D778</f>
        <v>0</v>
      </c>
      <c r="E777" s="3"/>
    </row>
    <row r="778" spans="1:5" ht="31.5" hidden="1">
      <c r="A778" s="19" t="s">
        <v>183</v>
      </c>
      <c r="B778" s="51" t="s">
        <v>408</v>
      </c>
      <c r="C778" s="28" t="s">
        <v>149</v>
      </c>
      <c r="D778" s="68">
        <f>D779</f>
        <v>0</v>
      </c>
      <c r="E778" s="3"/>
    </row>
    <row r="779" spans="1:5" ht="78.75" hidden="1">
      <c r="A779" s="19" t="s">
        <v>356</v>
      </c>
      <c r="B779" s="51" t="s">
        <v>408</v>
      </c>
      <c r="C779" s="28" t="s">
        <v>149</v>
      </c>
      <c r="D779" s="68">
        <v>0</v>
      </c>
      <c r="E779" s="3"/>
    </row>
    <row r="780" spans="1:5" ht="126">
      <c r="A780" s="33" t="s">
        <v>537</v>
      </c>
      <c r="B780" s="51" t="s">
        <v>408</v>
      </c>
      <c r="C780" s="32" t="s">
        <v>538</v>
      </c>
      <c r="D780" s="68">
        <f>D781</f>
        <v>0</v>
      </c>
      <c r="E780" s="3"/>
    </row>
    <row r="781" spans="1:5" ht="94.5">
      <c r="A781" s="33" t="s">
        <v>539</v>
      </c>
      <c r="B781" s="51" t="s">
        <v>408</v>
      </c>
      <c r="C781" s="32" t="s">
        <v>540</v>
      </c>
      <c r="D781" s="68">
        <f>D782</f>
        <v>0</v>
      </c>
      <c r="E781" s="3"/>
    </row>
    <row r="782" spans="1:5" ht="80.25" customHeight="1">
      <c r="A782" s="33" t="s">
        <v>542</v>
      </c>
      <c r="B782" s="51" t="s">
        <v>408</v>
      </c>
      <c r="C782" s="32" t="s">
        <v>541</v>
      </c>
      <c r="D782" s="68">
        <f>D783</f>
        <v>0</v>
      </c>
      <c r="E782" s="3"/>
    </row>
    <row r="783" spans="1:5" ht="125.25" customHeight="1">
      <c r="A783" s="33" t="s">
        <v>622</v>
      </c>
      <c r="B783" s="51" t="s">
        <v>408</v>
      </c>
      <c r="C783" s="32" t="s">
        <v>541</v>
      </c>
      <c r="D783" s="68">
        <v>0</v>
      </c>
      <c r="E783" s="3"/>
    </row>
    <row r="784" spans="1:5" ht="31.5" hidden="1">
      <c r="A784" s="33" t="s">
        <v>526</v>
      </c>
      <c r="B784" s="51" t="s">
        <v>408</v>
      </c>
      <c r="C784" s="32" t="s">
        <v>527</v>
      </c>
      <c r="D784" s="68">
        <f>D785</f>
        <v>0</v>
      </c>
      <c r="E784" s="3"/>
    </row>
    <row r="785" spans="1:5" ht="31.5" hidden="1">
      <c r="A785" s="33" t="s">
        <v>623</v>
      </c>
      <c r="B785" s="51" t="s">
        <v>408</v>
      </c>
      <c r="C785" s="32" t="s">
        <v>624</v>
      </c>
      <c r="D785" s="68">
        <f>D786</f>
        <v>0</v>
      </c>
      <c r="E785" s="3"/>
    </row>
    <row r="786" spans="1:5" ht="173.25" hidden="1">
      <c r="A786" s="29" t="s">
        <v>625</v>
      </c>
      <c r="B786" s="51" t="s">
        <v>408</v>
      </c>
      <c r="C786" s="8" t="s">
        <v>626</v>
      </c>
      <c r="D786" s="68">
        <f>D787</f>
        <v>0</v>
      </c>
      <c r="E786" s="3"/>
    </row>
    <row r="787" spans="1:5" ht="220.5" hidden="1">
      <c r="A787" s="29" t="s">
        <v>627</v>
      </c>
      <c r="B787" s="51" t="s">
        <v>408</v>
      </c>
      <c r="C787" s="8" t="s">
        <v>626</v>
      </c>
      <c r="D787" s="68">
        <v>0</v>
      </c>
      <c r="E787" s="3"/>
    </row>
    <row r="788" spans="1:5" ht="38.25">
      <c r="A788" s="58" t="s">
        <v>1000</v>
      </c>
      <c r="B788" s="53" t="s">
        <v>105</v>
      </c>
      <c r="C788" s="7"/>
      <c r="D788" s="42">
        <f>SUM(D789,D792,D805,D819,D826,D833,D836,D843,D847,D849,D852,D856,D866,D869,D872,D812)</f>
        <v>524918.2000000001</v>
      </c>
      <c r="E788" s="3"/>
    </row>
    <row r="789" spans="1:5" ht="79.5" customHeight="1">
      <c r="A789" s="26" t="s">
        <v>92</v>
      </c>
      <c r="B789" s="52" t="s">
        <v>105</v>
      </c>
      <c r="C789" s="18" t="s">
        <v>28</v>
      </c>
      <c r="D789" s="41">
        <f>SUM(D790)</f>
        <v>12331.6</v>
      </c>
      <c r="E789" s="3"/>
    </row>
    <row r="790" spans="1:5" ht="48" customHeight="1">
      <c r="A790" s="26" t="s">
        <v>93</v>
      </c>
      <c r="B790" s="52" t="s">
        <v>105</v>
      </c>
      <c r="C790" s="18" t="s">
        <v>29</v>
      </c>
      <c r="D790" s="41">
        <f>SUM(D791)</f>
        <v>12331.6</v>
      </c>
      <c r="E790" s="3"/>
    </row>
    <row r="791" spans="1:5" ht="96" customHeight="1">
      <c r="A791" s="26" t="s">
        <v>351</v>
      </c>
      <c r="B791" s="52" t="s">
        <v>105</v>
      </c>
      <c r="C791" s="18" t="s">
        <v>29</v>
      </c>
      <c r="D791" s="41">
        <v>12331.6</v>
      </c>
      <c r="E791" s="3"/>
    </row>
    <row r="792" spans="1:5" ht="94.5" customHeight="1">
      <c r="A792" s="19" t="s">
        <v>154</v>
      </c>
      <c r="B792" s="51" t="s">
        <v>105</v>
      </c>
      <c r="C792" s="8" t="s">
        <v>22</v>
      </c>
      <c r="D792" s="41">
        <f>D793+D796+D799+D802</f>
        <v>306749.1</v>
      </c>
      <c r="E792" s="3"/>
    </row>
    <row r="793" spans="1:5" ht="62.25" customHeight="1">
      <c r="A793" s="26" t="s">
        <v>153</v>
      </c>
      <c r="B793" s="52" t="s">
        <v>105</v>
      </c>
      <c r="C793" s="18" t="s">
        <v>155</v>
      </c>
      <c r="D793" s="41">
        <f>SUM(D794)</f>
        <v>115806.6</v>
      </c>
      <c r="E793" s="3"/>
    </row>
    <row r="794" spans="1:5" ht="78" customHeight="1">
      <c r="A794" s="33" t="s">
        <v>232</v>
      </c>
      <c r="B794" s="52" t="s">
        <v>105</v>
      </c>
      <c r="C794" s="32" t="s">
        <v>156</v>
      </c>
      <c r="D794" s="41">
        <f>SUM(D795)</f>
        <v>115806.6</v>
      </c>
      <c r="E794" s="3"/>
    </row>
    <row r="795" spans="1:5" ht="127.5" customHeight="1">
      <c r="A795" s="33" t="s">
        <v>862</v>
      </c>
      <c r="B795" s="52" t="s">
        <v>105</v>
      </c>
      <c r="C795" s="32" t="s">
        <v>156</v>
      </c>
      <c r="D795" s="41">
        <v>115806.6</v>
      </c>
      <c r="E795" s="3"/>
    </row>
    <row r="796" spans="1:5" ht="78.75" customHeight="1">
      <c r="A796" s="26" t="s">
        <v>161</v>
      </c>
      <c r="B796" s="51" t="s">
        <v>105</v>
      </c>
      <c r="C796" s="8" t="s">
        <v>106</v>
      </c>
      <c r="D796" s="41">
        <f>D797</f>
        <v>110252.3</v>
      </c>
      <c r="E796" s="3"/>
    </row>
    <row r="797" spans="1:5" ht="79.5" customHeight="1">
      <c r="A797" s="26" t="s">
        <v>162</v>
      </c>
      <c r="B797" s="52" t="s">
        <v>105</v>
      </c>
      <c r="C797" s="8" t="s">
        <v>27</v>
      </c>
      <c r="D797" s="68">
        <f>SUM(D798)</f>
        <v>110252.3</v>
      </c>
      <c r="E797" s="3"/>
    </row>
    <row r="798" spans="1:5" ht="125.25" customHeight="1">
      <c r="A798" s="19" t="s">
        <v>378</v>
      </c>
      <c r="B798" s="52" t="s">
        <v>105</v>
      </c>
      <c r="C798" s="8" t="s">
        <v>27</v>
      </c>
      <c r="D798" s="68">
        <v>110252.3</v>
      </c>
      <c r="E798" s="3"/>
    </row>
    <row r="799" spans="1:5" ht="48" customHeight="1">
      <c r="A799" s="26" t="s">
        <v>150</v>
      </c>
      <c r="B799" s="52" t="s">
        <v>105</v>
      </c>
      <c r="C799" s="8" t="s">
        <v>151</v>
      </c>
      <c r="D799" s="68">
        <f>SUM(D800)</f>
        <v>1060.8</v>
      </c>
      <c r="E799" s="3"/>
    </row>
    <row r="800" spans="1:5" ht="63.75" customHeight="1">
      <c r="A800" s="26" t="s">
        <v>196</v>
      </c>
      <c r="B800" s="52" t="s">
        <v>105</v>
      </c>
      <c r="C800" s="8" t="s">
        <v>152</v>
      </c>
      <c r="D800" s="68">
        <f>SUM(D801)</f>
        <v>1060.8</v>
      </c>
      <c r="E800" s="3"/>
    </row>
    <row r="801" spans="1:5" ht="109.5" customHeight="1">
      <c r="A801" s="26" t="s">
        <v>352</v>
      </c>
      <c r="B801" s="52" t="s">
        <v>105</v>
      </c>
      <c r="C801" s="8" t="s">
        <v>152</v>
      </c>
      <c r="D801" s="68">
        <v>1060.8</v>
      </c>
      <c r="E801" s="3"/>
    </row>
    <row r="802" spans="1:5" ht="47.25" customHeight="1">
      <c r="A802" s="26" t="s">
        <v>197</v>
      </c>
      <c r="B802" s="52" t="s">
        <v>105</v>
      </c>
      <c r="C802" s="8" t="s">
        <v>198</v>
      </c>
      <c r="D802" s="68">
        <f>SUM(D803)</f>
        <v>79629.4</v>
      </c>
      <c r="E802" s="3"/>
    </row>
    <row r="803" spans="1:5" ht="32.25" customHeight="1">
      <c r="A803" s="26" t="s">
        <v>199</v>
      </c>
      <c r="B803" s="52" t="s">
        <v>105</v>
      </c>
      <c r="C803" s="8" t="s">
        <v>200</v>
      </c>
      <c r="D803" s="40">
        <f>SUM(D804)</f>
        <v>79629.4</v>
      </c>
      <c r="E803" s="3"/>
    </row>
    <row r="804" spans="1:5" ht="80.25" customHeight="1">
      <c r="A804" s="19" t="s">
        <v>353</v>
      </c>
      <c r="B804" s="52" t="s">
        <v>105</v>
      </c>
      <c r="C804" s="8" t="s">
        <v>200</v>
      </c>
      <c r="D804" s="40">
        <v>79629.4</v>
      </c>
      <c r="E804" s="3"/>
    </row>
    <row r="805" spans="1:5" ht="48.75" customHeight="1">
      <c r="A805" s="64" t="s">
        <v>517</v>
      </c>
      <c r="B805" s="75" t="s">
        <v>105</v>
      </c>
      <c r="C805" s="8" t="s">
        <v>520</v>
      </c>
      <c r="D805" s="40">
        <f>D806+D809</f>
        <v>153.39999999999998</v>
      </c>
      <c r="E805" s="3"/>
    </row>
    <row r="806" spans="1:5" ht="48.75" customHeight="1">
      <c r="A806" s="19" t="s">
        <v>631</v>
      </c>
      <c r="B806" s="52" t="s">
        <v>105</v>
      </c>
      <c r="C806" s="8" t="s">
        <v>629</v>
      </c>
      <c r="D806" s="40">
        <f>D807</f>
        <v>73.1</v>
      </c>
      <c r="E806" s="3"/>
    </row>
    <row r="807" spans="1:5" ht="112.5" customHeight="1">
      <c r="A807" s="19" t="s">
        <v>632</v>
      </c>
      <c r="B807" s="52" t="s">
        <v>105</v>
      </c>
      <c r="C807" s="8" t="s">
        <v>630</v>
      </c>
      <c r="D807" s="40">
        <f>D808</f>
        <v>73.1</v>
      </c>
      <c r="E807" s="3"/>
    </row>
    <row r="808" spans="1:5" ht="159.75" customHeight="1">
      <c r="A808" s="64" t="s">
        <v>633</v>
      </c>
      <c r="B808" s="75" t="s">
        <v>105</v>
      </c>
      <c r="C808" s="8" t="s">
        <v>630</v>
      </c>
      <c r="D808" s="40">
        <v>73.1</v>
      </c>
      <c r="E808" s="3"/>
    </row>
    <row r="809" spans="1:5" ht="48.75" customHeight="1">
      <c r="A809" s="64" t="s">
        <v>518</v>
      </c>
      <c r="B809" s="75" t="s">
        <v>105</v>
      </c>
      <c r="C809" s="8" t="s">
        <v>521</v>
      </c>
      <c r="D809" s="40">
        <f>D810</f>
        <v>80.3</v>
      </c>
      <c r="E809" s="3"/>
    </row>
    <row r="810" spans="1:5" ht="95.25" customHeight="1">
      <c r="A810" s="119" t="s">
        <v>519</v>
      </c>
      <c r="B810" s="75" t="s">
        <v>105</v>
      </c>
      <c r="C810" s="8" t="s">
        <v>422</v>
      </c>
      <c r="D810" s="40">
        <f>D811</f>
        <v>80.3</v>
      </c>
      <c r="E810" s="3"/>
    </row>
    <row r="811" spans="1:5" ht="141.75" customHeight="1">
      <c r="A811" s="119" t="s">
        <v>522</v>
      </c>
      <c r="B811" s="75" t="s">
        <v>105</v>
      </c>
      <c r="C811" s="8" t="s">
        <v>422</v>
      </c>
      <c r="D811" s="40">
        <v>80.3</v>
      </c>
      <c r="E811" s="3"/>
    </row>
    <row r="812" spans="1:5" ht="63">
      <c r="A812" s="137" t="s">
        <v>944</v>
      </c>
      <c r="B812" s="75" t="s">
        <v>105</v>
      </c>
      <c r="C812" s="8" t="s">
        <v>945</v>
      </c>
      <c r="D812" s="40">
        <f>D813+D817</f>
        <v>29.099999999999998</v>
      </c>
      <c r="E812" s="3"/>
    </row>
    <row r="813" spans="1:5" ht="62.25" customHeight="1">
      <c r="A813" s="137" t="s">
        <v>946</v>
      </c>
      <c r="B813" s="75" t="s">
        <v>105</v>
      </c>
      <c r="C813" s="8" t="s">
        <v>947</v>
      </c>
      <c r="D813" s="40">
        <f>D814</f>
        <v>12.7</v>
      </c>
      <c r="E813" s="3"/>
    </row>
    <row r="814" spans="1:5" ht="141.75" customHeight="1">
      <c r="A814" s="137" t="s">
        <v>948</v>
      </c>
      <c r="B814" s="75" t="s">
        <v>105</v>
      </c>
      <c r="C814" s="8" t="s">
        <v>949</v>
      </c>
      <c r="D814" s="40">
        <f>D815</f>
        <v>12.7</v>
      </c>
      <c r="E814" s="3"/>
    </row>
    <row r="815" spans="1:5" ht="141.75" customHeight="1">
      <c r="A815" s="137" t="s">
        <v>950</v>
      </c>
      <c r="B815" s="75" t="s">
        <v>105</v>
      </c>
      <c r="C815" s="8" t="s">
        <v>949</v>
      </c>
      <c r="D815" s="40">
        <v>12.7</v>
      </c>
      <c r="E815" s="3"/>
    </row>
    <row r="816" spans="1:5" ht="63">
      <c r="A816" s="137" t="s">
        <v>951</v>
      </c>
      <c r="B816" s="75" t="s">
        <v>105</v>
      </c>
      <c r="C816" s="8" t="s">
        <v>952</v>
      </c>
      <c r="D816" s="40">
        <f>D817</f>
        <v>16.4</v>
      </c>
      <c r="E816" s="3"/>
    </row>
    <row r="817" spans="1:5" ht="141.75" customHeight="1">
      <c r="A817" s="137" t="s">
        <v>953</v>
      </c>
      <c r="B817" s="75" t="s">
        <v>105</v>
      </c>
      <c r="C817" s="8" t="s">
        <v>954</v>
      </c>
      <c r="D817" s="40">
        <f>D818</f>
        <v>16.4</v>
      </c>
      <c r="E817" s="3"/>
    </row>
    <row r="818" spans="1:5" ht="174.75" customHeight="1">
      <c r="A818" s="138" t="s">
        <v>955</v>
      </c>
      <c r="B818" s="75" t="s">
        <v>105</v>
      </c>
      <c r="C818" s="8" t="s">
        <v>954</v>
      </c>
      <c r="D818" s="40">
        <v>16.4</v>
      </c>
      <c r="E818" s="3"/>
    </row>
    <row r="819" spans="1:5" ht="79.5" customHeight="1">
      <c r="A819" s="82" t="s">
        <v>195</v>
      </c>
      <c r="B819" s="75" t="s">
        <v>105</v>
      </c>
      <c r="C819" s="30" t="s">
        <v>53</v>
      </c>
      <c r="D819" s="68">
        <f>SUM(D820+D823)</f>
        <v>34956.9</v>
      </c>
      <c r="E819" s="3"/>
    </row>
    <row r="820" spans="1:5" ht="79.5" customHeight="1">
      <c r="A820" s="19" t="s">
        <v>163</v>
      </c>
      <c r="B820" s="52" t="s">
        <v>105</v>
      </c>
      <c r="C820" s="30" t="s">
        <v>4</v>
      </c>
      <c r="D820" s="68">
        <f>SUM(D821)</f>
        <v>7821.1</v>
      </c>
      <c r="E820" s="3"/>
    </row>
    <row r="821" spans="1:5" ht="78.75" customHeight="1">
      <c r="A821" s="19" t="s">
        <v>182</v>
      </c>
      <c r="B821" s="52" t="s">
        <v>105</v>
      </c>
      <c r="C821" s="30" t="s">
        <v>54</v>
      </c>
      <c r="D821" s="68">
        <f>SUM(D822)</f>
        <v>7821.1</v>
      </c>
      <c r="E821" s="3"/>
    </row>
    <row r="822" spans="1:5" ht="126.75" customHeight="1">
      <c r="A822" s="19" t="s">
        <v>377</v>
      </c>
      <c r="B822" s="52" t="s">
        <v>105</v>
      </c>
      <c r="C822" s="30" t="s">
        <v>54</v>
      </c>
      <c r="D822" s="68">
        <v>7821.1</v>
      </c>
      <c r="E822" s="3"/>
    </row>
    <row r="823" spans="1:5" ht="110.25" customHeight="1">
      <c r="A823" s="19" t="s">
        <v>956</v>
      </c>
      <c r="B823" s="52" t="s">
        <v>105</v>
      </c>
      <c r="C823" s="8" t="s">
        <v>957</v>
      </c>
      <c r="D823" s="68">
        <f>D824</f>
        <v>27135.8</v>
      </c>
      <c r="E823" s="3"/>
    </row>
    <row r="824" spans="1:5" ht="95.25" customHeight="1">
      <c r="A824" s="19" t="s">
        <v>958</v>
      </c>
      <c r="B824" s="52" t="s">
        <v>105</v>
      </c>
      <c r="C824" s="8" t="s">
        <v>959</v>
      </c>
      <c r="D824" s="68">
        <f>D825</f>
        <v>27135.8</v>
      </c>
      <c r="E824" s="3"/>
    </row>
    <row r="825" spans="1:5" ht="142.5" customHeight="1">
      <c r="A825" s="19" t="s">
        <v>960</v>
      </c>
      <c r="B825" s="52" t="s">
        <v>105</v>
      </c>
      <c r="C825" s="8" t="s">
        <v>959</v>
      </c>
      <c r="D825" s="68">
        <v>27135.8</v>
      </c>
      <c r="E825" s="3"/>
    </row>
    <row r="826" spans="1:5" ht="15" customHeight="1">
      <c r="A826" s="19" t="s">
        <v>184</v>
      </c>
      <c r="B826" s="55">
        <v>813</v>
      </c>
      <c r="C826" s="28" t="s">
        <v>145</v>
      </c>
      <c r="D826" s="68">
        <f>SUM(D827,D830)</f>
        <v>774.9</v>
      </c>
      <c r="E826" s="3"/>
    </row>
    <row r="827" spans="1:5" ht="32.25" customHeight="1">
      <c r="A827" s="33" t="s">
        <v>142</v>
      </c>
      <c r="B827" s="52" t="s">
        <v>105</v>
      </c>
      <c r="C827" s="32" t="s">
        <v>146</v>
      </c>
      <c r="D827" s="68">
        <f>SUM(D828)</f>
        <v>648</v>
      </c>
      <c r="E827" s="3"/>
    </row>
    <row r="828" spans="1:5" ht="46.5" customHeight="1">
      <c r="A828" s="33" t="s">
        <v>143</v>
      </c>
      <c r="B828" s="52" t="s">
        <v>105</v>
      </c>
      <c r="C828" s="32" t="s">
        <v>147</v>
      </c>
      <c r="D828" s="68">
        <f>SUM(D829)</f>
        <v>648</v>
      </c>
      <c r="E828" s="3"/>
    </row>
    <row r="829" spans="1:5" ht="80.25" customHeight="1">
      <c r="A829" s="33" t="s">
        <v>379</v>
      </c>
      <c r="B829" s="52" t="s">
        <v>105</v>
      </c>
      <c r="C829" s="32" t="s">
        <v>147</v>
      </c>
      <c r="D829" s="68">
        <v>648</v>
      </c>
      <c r="E829" s="3"/>
    </row>
    <row r="830" spans="1:5" ht="16.5" customHeight="1">
      <c r="A830" s="19" t="s">
        <v>144</v>
      </c>
      <c r="B830" s="55">
        <v>813</v>
      </c>
      <c r="C830" s="12" t="s">
        <v>148</v>
      </c>
      <c r="D830" s="68">
        <f>SUM(D831)</f>
        <v>126.9</v>
      </c>
      <c r="E830" s="3"/>
    </row>
    <row r="831" spans="1:5" ht="32.25" customHeight="1">
      <c r="A831" s="19" t="s">
        <v>183</v>
      </c>
      <c r="B831" s="55">
        <v>813</v>
      </c>
      <c r="C831" s="12" t="s">
        <v>149</v>
      </c>
      <c r="D831" s="68">
        <f>SUM(D832)</f>
        <v>126.9</v>
      </c>
      <c r="E831" s="3"/>
    </row>
    <row r="832" spans="1:5" ht="63.75" customHeight="1">
      <c r="A832" s="19" t="s">
        <v>356</v>
      </c>
      <c r="B832" s="55">
        <v>813</v>
      </c>
      <c r="C832" s="12" t="s">
        <v>149</v>
      </c>
      <c r="D832" s="68">
        <v>126.9</v>
      </c>
      <c r="E832" s="3"/>
    </row>
    <row r="833" spans="1:5" s="9" customFormat="1" ht="15.75" customHeight="1">
      <c r="A833" s="19" t="s">
        <v>31</v>
      </c>
      <c r="B833" s="51" t="s">
        <v>105</v>
      </c>
      <c r="C833" s="8" t="s">
        <v>32</v>
      </c>
      <c r="D833" s="41">
        <f>SUM(D834)</f>
        <v>473</v>
      </c>
      <c r="E833" s="4"/>
    </row>
    <row r="834" spans="1:5" s="9" customFormat="1" ht="30.75" customHeight="1">
      <c r="A834" s="19" t="s">
        <v>84</v>
      </c>
      <c r="B834" s="51" t="s">
        <v>105</v>
      </c>
      <c r="C834" s="8" t="s">
        <v>30</v>
      </c>
      <c r="D834" s="41">
        <f>SUM(D835)</f>
        <v>473</v>
      </c>
      <c r="E834" s="4"/>
    </row>
    <row r="835" spans="1:5" s="9" customFormat="1" ht="64.5" customHeight="1">
      <c r="A835" s="19" t="s">
        <v>357</v>
      </c>
      <c r="B835" s="51" t="s">
        <v>105</v>
      </c>
      <c r="C835" s="8" t="s">
        <v>30</v>
      </c>
      <c r="D835" s="41">
        <v>473</v>
      </c>
      <c r="E835" s="4"/>
    </row>
    <row r="836" spans="1:5" ht="31.5" customHeight="1">
      <c r="A836" s="26" t="s">
        <v>201</v>
      </c>
      <c r="B836" s="52" t="s">
        <v>105</v>
      </c>
      <c r="C836" s="18" t="s">
        <v>25</v>
      </c>
      <c r="D836" s="41">
        <f>D837+D840</f>
        <v>14086.2</v>
      </c>
      <c r="E836" s="3"/>
    </row>
    <row r="837" spans="1:5" ht="31.5" customHeight="1">
      <c r="A837" s="26" t="s">
        <v>24</v>
      </c>
      <c r="B837" s="52" t="s">
        <v>105</v>
      </c>
      <c r="C837" s="18" t="s">
        <v>26</v>
      </c>
      <c r="D837" s="41">
        <f>D838</f>
        <v>9695.6</v>
      </c>
      <c r="E837" s="3"/>
    </row>
    <row r="838" spans="1:5" ht="47.25">
      <c r="A838" s="26" t="s">
        <v>94</v>
      </c>
      <c r="B838" s="52" t="s">
        <v>105</v>
      </c>
      <c r="C838" s="18" t="s">
        <v>23</v>
      </c>
      <c r="D838" s="41">
        <f>D839</f>
        <v>9695.6</v>
      </c>
      <c r="E838" s="3"/>
    </row>
    <row r="839" spans="1:5" ht="94.5">
      <c r="A839" s="26" t="s">
        <v>812</v>
      </c>
      <c r="B839" s="52" t="s">
        <v>105</v>
      </c>
      <c r="C839" s="18" t="s">
        <v>23</v>
      </c>
      <c r="D839" s="41">
        <v>9695.6</v>
      </c>
      <c r="E839" s="3"/>
    </row>
    <row r="840" spans="1:5" ht="46.5" customHeight="1">
      <c r="A840" s="19" t="s">
        <v>164</v>
      </c>
      <c r="B840" s="52" t="s">
        <v>105</v>
      </c>
      <c r="C840" s="12" t="s">
        <v>35</v>
      </c>
      <c r="D840" s="41">
        <f>SUM(D841)</f>
        <v>4390.6</v>
      </c>
      <c r="E840" s="3"/>
    </row>
    <row r="841" spans="1:5" ht="62.25" customHeight="1">
      <c r="A841" s="19" t="s">
        <v>165</v>
      </c>
      <c r="B841" s="51" t="s">
        <v>105</v>
      </c>
      <c r="C841" s="12" t="s">
        <v>34</v>
      </c>
      <c r="D841" s="68">
        <f>SUM(D842)</f>
        <v>4390.6</v>
      </c>
      <c r="E841" s="3"/>
    </row>
    <row r="842" spans="1:5" ht="94.5" customHeight="1">
      <c r="A842" s="19" t="s">
        <v>358</v>
      </c>
      <c r="B842" s="51" t="s">
        <v>105</v>
      </c>
      <c r="C842" s="12" t="s">
        <v>34</v>
      </c>
      <c r="D842" s="68">
        <v>4390.6</v>
      </c>
      <c r="E842" s="3"/>
    </row>
    <row r="843" spans="1:5" ht="78.75">
      <c r="A843" s="19" t="s">
        <v>634</v>
      </c>
      <c r="B843" s="51" t="s">
        <v>105</v>
      </c>
      <c r="C843" s="12" t="s">
        <v>637</v>
      </c>
      <c r="D843" s="68">
        <f>D844</f>
        <v>487.3</v>
      </c>
      <c r="E843" s="3"/>
    </row>
    <row r="844" spans="1:5" ht="78.75">
      <c r="A844" s="19" t="s">
        <v>635</v>
      </c>
      <c r="B844" s="51" t="s">
        <v>105</v>
      </c>
      <c r="C844" s="12" t="s">
        <v>638</v>
      </c>
      <c r="D844" s="68">
        <f>D845</f>
        <v>487.3</v>
      </c>
      <c r="E844" s="3"/>
    </row>
    <row r="845" spans="1:5" ht="94.5">
      <c r="A845" s="19" t="s">
        <v>636</v>
      </c>
      <c r="B845" s="51" t="s">
        <v>105</v>
      </c>
      <c r="C845" s="12" t="s">
        <v>639</v>
      </c>
      <c r="D845" s="68">
        <f>D846</f>
        <v>487.3</v>
      </c>
      <c r="E845" s="3"/>
    </row>
    <row r="846" spans="1:5" ht="127.5" customHeight="1">
      <c r="A846" s="29" t="s">
        <v>640</v>
      </c>
      <c r="B846" s="51" t="s">
        <v>105</v>
      </c>
      <c r="C846" s="12" t="s">
        <v>639</v>
      </c>
      <c r="D846" s="68">
        <v>487.3</v>
      </c>
      <c r="E846" s="3"/>
    </row>
    <row r="847" spans="1:5" ht="47.25">
      <c r="A847" s="19" t="s">
        <v>641</v>
      </c>
      <c r="B847" s="51" t="s">
        <v>105</v>
      </c>
      <c r="C847" s="12" t="s">
        <v>642</v>
      </c>
      <c r="D847" s="68">
        <f>D848</f>
        <v>138811.9</v>
      </c>
      <c r="E847" s="3"/>
    </row>
    <row r="848" spans="1:5" ht="94.5">
      <c r="A848" s="29" t="s">
        <v>643</v>
      </c>
      <c r="B848" s="51" t="s">
        <v>105</v>
      </c>
      <c r="C848" s="12" t="s">
        <v>642</v>
      </c>
      <c r="D848" s="68">
        <v>138811.9</v>
      </c>
      <c r="E848" s="3"/>
    </row>
    <row r="849" spans="1:5" ht="31.5" customHeight="1" hidden="1">
      <c r="A849" s="29" t="s">
        <v>545</v>
      </c>
      <c r="B849" s="51" t="s">
        <v>105</v>
      </c>
      <c r="C849" s="24" t="s">
        <v>546</v>
      </c>
      <c r="D849" s="68">
        <f>D850</f>
        <v>0</v>
      </c>
      <c r="E849" s="3"/>
    </row>
    <row r="850" spans="1:5" ht="78.75" hidden="1">
      <c r="A850" s="22" t="s">
        <v>730</v>
      </c>
      <c r="B850" s="51" t="s">
        <v>105</v>
      </c>
      <c r="C850" s="18" t="s">
        <v>644</v>
      </c>
      <c r="D850" s="68">
        <f>D851</f>
        <v>0</v>
      </c>
      <c r="E850" s="3"/>
    </row>
    <row r="851" spans="1:5" ht="126" hidden="1">
      <c r="A851" s="29" t="s">
        <v>731</v>
      </c>
      <c r="B851" s="51" t="s">
        <v>105</v>
      </c>
      <c r="C851" s="18" t="s">
        <v>644</v>
      </c>
      <c r="D851" s="68">
        <v>0</v>
      </c>
      <c r="E851" s="3"/>
    </row>
    <row r="852" spans="1:5" ht="126">
      <c r="A852" s="33" t="s">
        <v>537</v>
      </c>
      <c r="B852" s="51" t="s">
        <v>105</v>
      </c>
      <c r="C852" s="32" t="s">
        <v>811</v>
      </c>
      <c r="D852" s="68">
        <f>D853</f>
        <v>5173.4</v>
      </c>
      <c r="E852" s="3"/>
    </row>
    <row r="853" spans="1:5" ht="94.5">
      <c r="A853" s="33" t="s">
        <v>539</v>
      </c>
      <c r="B853" s="51" t="s">
        <v>105</v>
      </c>
      <c r="C853" s="32" t="s">
        <v>540</v>
      </c>
      <c r="D853" s="68">
        <f>D855</f>
        <v>5173.4</v>
      </c>
      <c r="E853" s="3"/>
    </row>
    <row r="854" spans="1:5" ht="78.75" customHeight="1">
      <c r="A854" s="29" t="s">
        <v>542</v>
      </c>
      <c r="B854" s="51" t="s">
        <v>105</v>
      </c>
      <c r="C854" s="32" t="s">
        <v>541</v>
      </c>
      <c r="D854" s="68">
        <f>D855</f>
        <v>5173.4</v>
      </c>
      <c r="E854" s="3"/>
    </row>
    <row r="855" spans="1:5" ht="127.5" customHeight="1">
      <c r="A855" s="29" t="s">
        <v>622</v>
      </c>
      <c r="B855" s="51" t="s">
        <v>105</v>
      </c>
      <c r="C855" s="32" t="s">
        <v>541</v>
      </c>
      <c r="D855" s="68">
        <v>5173.4</v>
      </c>
      <c r="E855" s="3"/>
    </row>
    <row r="856" spans="1:5" ht="17.25" customHeight="1">
      <c r="A856" s="33" t="s">
        <v>526</v>
      </c>
      <c r="B856" s="51" t="s">
        <v>105</v>
      </c>
      <c r="C856" s="32" t="s">
        <v>527</v>
      </c>
      <c r="D856" s="68">
        <f>D857+D863+D860</f>
        <v>5002.4</v>
      </c>
      <c r="E856" s="3"/>
    </row>
    <row r="857" spans="1:5" ht="94.5" hidden="1">
      <c r="A857" s="33" t="s">
        <v>645</v>
      </c>
      <c r="B857" s="51" t="s">
        <v>105</v>
      </c>
      <c r="C857" s="32" t="s">
        <v>647</v>
      </c>
      <c r="D857" s="68">
        <f>D858</f>
        <v>0</v>
      </c>
      <c r="E857" s="3"/>
    </row>
    <row r="858" spans="1:5" ht="64.5" customHeight="1" hidden="1">
      <c r="A858" s="33" t="s">
        <v>646</v>
      </c>
      <c r="B858" s="51" t="s">
        <v>105</v>
      </c>
      <c r="C858" s="32" t="s">
        <v>648</v>
      </c>
      <c r="D858" s="68">
        <f>D859</f>
        <v>0</v>
      </c>
      <c r="E858" s="3"/>
    </row>
    <row r="859" spans="1:5" ht="110.25" customHeight="1" hidden="1">
      <c r="A859" s="29" t="s">
        <v>649</v>
      </c>
      <c r="B859" s="51" t="s">
        <v>105</v>
      </c>
      <c r="C859" s="32" t="s">
        <v>648</v>
      </c>
      <c r="D859" s="68">
        <v>0</v>
      </c>
      <c r="E859" s="3"/>
    </row>
    <row r="860" spans="1:5" ht="94.5">
      <c r="A860" s="33" t="s">
        <v>645</v>
      </c>
      <c r="B860" s="51" t="s">
        <v>105</v>
      </c>
      <c r="C860" s="32" t="s">
        <v>647</v>
      </c>
      <c r="D860" s="68">
        <f>D861</f>
        <v>15.9</v>
      </c>
      <c r="E860" s="3"/>
    </row>
    <row r="861" spans="1:5" ht="63.75" customHeight="1">
      <c r="A861" s="33" t="s">
        <v>646</v>
      </c>
      <c r="B861" s="51" t="s">
        <v>105</v>
      </c>
      <c r="C861" s="32" t="s">
        <v>648</v>
      </c>
      <c r="D861" s="68">
        <f>D862</f>
        <v>15.9</v>
      </c>
      <c r="E861" s="3"/>
    </row>
    <row r="862" spans="1:5" ht="110.25" customHeight="1">
      <c r="A862" s="29" t="s">
        <v>649</v>
      </c>
      <c r="B862" s="51" t="s">
        <v>105</v>
      </c>
      <c r="C862" s="32" t="s">
        <v>648</v>
      </c>
      <c r="D862" s="68">
        <v>15.9</v>
      </c>
      <c r="E862" s="3"/>
    </row>
    <row r="863" spans="1:5" ht="78.75">
      <c r="A863" s="29" t="s">
        <v>528</v>
      </c>
      <c r="B863" s="51" t="s">
        <v>105</v>
      </c>
      <c r="C863" s="8" t="s">
        <v>529</v>
      </c>
      <c r="D863" s="68">
        <f>SUM(D864)</f>
        <v>4986.5</v>
      </c>
      <c r="E863" s="3"/>
    </row>
    <row r="864" spans="1:5" ht="63" customHeight="1">
      <c r="A864" s="29" t="s">
        <v>530</v>
      </c>
      <c r="B864" s="51" t="s">
        <v>105</v>
      </c>
      <c r="C864" s="8" t="s">
        <v>531</v>
      </c>
      <c r="D864" s="68">
        <f>D865</f>
        <v>4986.5</v>
      </c>
      <c r="E864" s="3"/>
    </row>
    <row r="865" spans="1:5" ht="142.5" customHeight="1">
      <c r="A865" s="29" t="s">
        <v>533</v>
      </c>
      <c r="B865" s="51" t="s">
        <v>105</v>
      </c>
      <c r="C865" s="32" t="s">
        <v>532</v>
      </c>
      <c r="D865" s="68">
        <v>4986.5</v>
      </c>
      <c r="E865" s="3"/>
    </row>
    <row r="866" spans="1:5" ht="15.75">
      <c r="A866" s="19" t="s">
        <v>123</v>
      </c>
      <c r="B866" s="52" t="s">
        <v>105</v>
      </c>
      <c r="C866" s="31" t="s">
        <v>125</v>
      </c>
      <c r="D866" s="68">
        <f>SUM(D867)</f>
        <v>19.7</v>
      </c>
      <c r="E866" s="3"/>
    </row>
    <row r="867" spans="1:5" ht="31.5">
      <c r="A867" s="19" t="s">
        <v>124</v>
      </c>
      <c r="B867" s="52" t="s">
        <v>105</v>
      </c>
      <c r="C867" s="31" t="s">
        <v>126</v>
      </c>
      <c r="D867" s="68">
        <f>SUM(D868)</f>
        <v>19.7</v>
      </c>
      <c r="E867" s="3"/>
    </row>
    <row r="868" spans="1:5" ht="63.75" customHeight="1">
      <c r="A868" s="19" t="s">
        <v>359</v>
      </c>
      <c r="B868" s="52" t="s">
        <v>105</v>
      </c>
      <c r="C868" s="31" t="s">
        <v>126</v>
      </c>
      <c r="D868" s="68">
        <v>19.7</v>
      </c>
      <c r="E868" s="3"/>
    </row>
    <row r="869" spans="1:5" ht="15.75" customHeight="1">
      <c r="A869" s="38" t="s">
        <v>7</v>
      </c>
      <c r="B869" s="51" t="s">
        <v>105</v>
      </c>
      <c r="C869" s="23" t="s">
        <v>36</v>
      </c>
      <c r="D869" s="68">
        <f>SUM(D870)</f>
        <v>3182.2</v>
      </c>
      <c r="E869" s="3"/>
    </row>
    <row r="870" spans="1:5" ht="16.5" customHeight="1">
      <c r="A870" s="19" t="s">
        <v>85</v>
      </c>
      <c r="B870" s="51" t="s">
        <v>105</v>
      </c>
      <c r="C870" s="31" t="s">
        <v>10</v>
      </c>
      <c r="D870" s="68">
        <f>SUM(D871)</f>
        <v>3182.2</v>
      </c>
      <c r="E870" s="3"/>
    </row>
    <row r="871" spans="1:5" ht="63">
      <c r="A871" s="19" t="s">
        <v>350</v>
      </c>
      <c r="B871" s="51" t="s">
        <v>105</v>
      </c>
      <c r="C871" s="31" t="s">
        <v>10</v>
      </c>
      <c r="D871" s="68">
        <v>3182.2</v>
      </c>
      <c r="E871" s="3"/>
    </row>
    <row r="872" spans="1:5" ht="31.5">
      <c r="A872" s="26" t="s">
        <v>185</v>
      </c>
      <c r="B872" s="54" t="s">
        <v>105</v>
      </c>
      <c r="C872" s="11" t="s">
        <v>443</v>
      </c>
      <c r="D872" s="68">
        <f>D873</f>
        <v>2687.1</v>
      </c>
      <c r="E872" s="3"/>
    </row>
    <row r="873" spans="1:5" ht="31.5">
      <c r="A873" s="19" t="s">
        <v>961</v>
      </c>
      <c r="B873" s="51" t="s">
        <v>105</v>
      </c>
      <c r="C873" s="6" t="s">
        <v>962</v>
      </c>
      <c r="D873" s="68">
        <f>D874</f>
        <v>2687.1</v>
      </c>
      <c r="E873" s="3"/>
    </row>
    <row r="874" spans="1:5" ht="31.5">
      <c r="A874" s="19" t="s">
        <v>963</v>
      </c>
      <c r="B874" s="51" t="s">
        <v>105</v>
      </c>
      <c r="C874" s="6" t="s">
        <v>964</v>
      </c>
      <c r="D874" s="68">
        <v>2687.1</v>
      </c>
      <c r="E874" s="3"/>
    </row>
    <row r="875" spans="1:4" ht="25.5">
      <c r="A875" s="59" t="s">
        <v>999</v>
      </c>
      <c r="B875" s="57">
        <v>815</v>
      </c>
      <c r="C875" s="17"/>
      <c r="D875" s="71">
        <f>SUM(D876,D884,D895,D904,D907,D909,D914,D880)</f>
        <v>4826433.100000001</v>
      </c>
    </row>
    <row r="876" spans="1:4" ht="15.75" customHeight="1">
      <c r="A876" s="19" t="s">
        <v>184</v>
      </c>
      <c r="B876" s="51" t="s">
        <v>107</v>
      </c>
      <c r="C876" s="28" t="s">
        <v>145</v>
      </c>
      <c r="D876" s="70">
        <f>SUM(D877)</f>
        <v>525.9</v>
      </c>
    </row>
    <row r="877" spans="1:4" ht="15.75">
      <c r="A877" s="19" t="s">
        <v>144</v>
      </c>
      <c r="B877" s="51" t="s">
        <v>107</v>
      </c>
      <c r="C877" s="12" t="s">
        <v>148</v>
      </c>
      <c r="D877" s="70">
        <f>SUM(D878)</f>
        <v>525.9</v>
      </c>
    </row>
    <row r="878" spans="1:4" ht="31.5">
      <c r="A878" s="19" t="s">
        <v>183</v>
      </c>
      <c r="B878" s="51" t="s">
        <v>107</v>
      </c>
      <c r="C878" s="12" t="s">
        <v>149</v>
      </c>
      <c r="D878" s="70">
        <f>SUM(D879)</f>
        <v>525.9</v>
      </c>
    </row>
    <row r="879" spans="1:4" ht="63.75" customHeight="1">
      <c r="A879" s="19" t="s">
        <v>356</v>
      </c>
      <c r="B879" s="51" t="s">
        <v>107</v>
      </c>
      <c r="C879" s="12" t="s">
        <v>149</v>
      </c>
      <c r="D879" s="70">
        <v>525.9</v>
      </c>
    </row>
    <row r="880" spans="1:4" ht="63.75" customHeight="1">
      <c r="A880" s="33" t="s">
        <v>537</v>
      </c>
      <c r="B880" s="51" t="s">
        <v>107</v>
      </c>
      <c r="C880" s="32" t="s">
        <v>811</v>
      </c>
      <c r="D880" s="68">
        <f>D881</f>
        <v>1.1</v>
      </c>
    </row>
    <row r="881" spans="1:4" ht="63.75" customHeight="1">
      <c r="A881" s="33" t="s">
        <v>539</v>
      </c>
      <c r="B881" s="51" t="s">
        <v>107</v>
      </c>
      <c r="C881" s="32" t="s">
        <v>540</v>
      </c>
      <c r="D881" s="68">
        <f>D883</f>
        <v>1.1</v>
      </c>
    </row>
    <row r="882" spans="1:4" ht="63.75" customHeight="1">
      <c r="A882" s="29" t="s">
        <v>542</v>
      </c>
      <c r="B882" s="51" t="s">
        <v>107</v>
      </c>
      <c r="C882" s="32" t="s">
        <v>541</v>
      </c>
      <c r="D882" s="68">
        <f>D883</f>
        <v>1.1</v>
      </c>
    </row>
    <row r="883" spans="1:4" ht="63.75" customHeight="1">
      <c r="A883" s="29" t="s">
        <v>622</v>
      </c>
      <c r="B883" s="51" t="s">
        <v>107</v>
      </c>
      <c r="C883" s="32" t="s">
        <v>541</v>
      </c>
      <c r="D883" s="68">
        <v>1.1</v>
      </c>
    </row>
    <row r="884" spans="1:8" ht="30.75" customHeight="1">
      <c r="A884" s="26" t="s">
        <v>185</v>
      </c>
      <c r="B884" s="54" t="s">
        <v>107</v>
      </c>
      <c r="C884" s="11" t="s">
        <v>443</v>
      </c>
      <c r="D884" s="70">
        <f>D885+D887+D889+D891+D893</f>
        <v>531080.5</v>
      </c>
      <c r="H884" s="73"/>
    </row>
    <row r="885" spans="1:8" ht="47.25" hidden="1">
      <c r="A885" s="76" t="s">
        <v>387</v>
      </c>
      <c r="B885" s="54" t="s">
        <v>107</v>
      </c>
      <c r="C885" s="120" t="s">
        <v>457</v>
      </c>
      <c r="D885" s="70">
        <f>D886</f>
        <v>0</v>
      </c>
      <c r="H885" s="73"/>
    </row>
    <row r="886" spans="1:8" ht="47.25" hidden="1">
      <c r="A886" s="76" t="s">
        <v>388</v>
      </c>
      <c r="B886" s="54" t="s">
        <v>107</v>
      </c>
      <c r="C886" s="120" t="s">
        <v>458</v>
      </c>
      <c r="D886" s="70">
        <v>0</v>
      </c>
      <c r="H886" s="73"/>
    </row>
    <row r="887" spans="1:8" ht="32.25" customHeight="1" hidden="1">
      <c r="A887" s="76" t="s">
        <v>762</v>
      </c>
      <c r="B887" s="54" t="s">
        <v>107</v>
      </c>
      <c r="C887" s="120" t="s">
        <v>760</v>
      </c>
      <c r="D887" s="70">
        <f>D888</f>
        <v>0</v>
      </c>
      <c r="H887" s="73"/>
    </row>
    <row r="888" spans="1:8" ht="47.25" hidden="1">
      <c r="A888" s="76" t="s">
        <v>763</v>
      </c>
      <c r="B888" s="54" t="s">
        <v>107</v>
      </c>
      <c r="C888" s="120" t="s">
        <v>761</v>
      </c>
      <c r="D888" s="70">
        <v>0</v>
      </c>
      <c r="H888" s="73"/>
    </row>
    <row r="889" spans="1:8" ht="63">
      <c r="A889" s="19" t="s">
        <v>650</v>
      </c>
      <c r="B889" s="54" t="s">
        <v>107</v>
      </c>
      <c r="C889" s="32" t="s">
        <v>652</v>
      </c>
      <c r="D889" s="70">
        <f>D890</f>
        <v>224604.3</v>
      </c>
      <c r="H889" s="73"/>
    </row>
    <row r="890" spans="1:8" ht="78.75">
      <c r="A890" s="19" t="s">
        <v>651</v>
      </c>
      <c r="B890" s="54" t="s">
        <v>107</v>
      </c>
      <c r="C890" s="28" t="s">
        <v>653</v>
      </c>
      <c r="D890" s="70">
        <v>224604.3</v>
      </c>
      <c r="H890" s="73"/>
    </row>
    <row r="891" spans="1:8" ht="63">
      <c r="A891" s="19" t="s">
        <v>741</v>
      </c>
      <c r="B891" s="54" t="s">
        <v>107</v>
      </c>
      <c r="C891" s="28" t="s">
        <v>739</v>
      </c>
      <c r="D891" s="70">
        <f>D892</f>
        <v>196163.5</v>
      </c>
      <c r="H891" s="73"/>
    </row>
    <row r="892" spans="1:8" ht="63">
      <c r="A892" s="19" t="s">
        <v>740</v>
      </c>
      <c r="B892" s="54" t="s">
        <v>107</v>
      </c>
      <c r="C892" s="28" t="s">
        <v>738</v>
      </c>
      <c r="D892" s="70">
        <v>196163.5</v>
      </c>
      <c r="H892" s="73"/>
    </row>
    <row r="893" spans="1:4" ht="15.75">
      <c r="A893" s="19" t="s">
        <v>103</v>
      </c>
      <c r="B893" s="54" t="s">
        <v>107</v>
      </c>
      <c r="C893" s="31" t="s">
        <v>444</v>
      </c>
      <c r="D893" s="70">
        <f>D894</f>
        <v>110312.7</v>
      </c>
    </row>
    <row r="894" spans="1:4" ht="15.75">
      <c r="A894" s="19" t="s">
        <v>186</v>
      </c>
      <c r="B894" s="54" t="s">
        <v>107</v>
      </c>
      <c r="C894" s="31" t="s">
        <v>445</v>
      </c>
      <c r="D894" s="70">
        <v>110312.7</v>
      </c>
    </row>
    <row r="895" spans="1:4" ht="30.75" customHeight="1">
      <c r="A895" s="83" t="s">
        <v>380</v>
      </c>
      <c r="B895" s="52" t="s">
        <v>107</v>
      </c>
      <c r="C895" s="28" t="s">
        <v>446</v>
      </c>
      <c r="D895" s="70">
        <f>D896+D898+D902+D900</f>
        <v>4292264.3</v>
      </c>
    </row>
    <row r="896" spans="1:4" ht="31.5" customHeight="1">
      <c r="A896" s="121" t="s">
        <v>104</v>
      </c>
      <c r="B896" s="75" t="s">
        <v>107</v>
      </c>
      <c r="C896" s="28" t="s">
        <v>447</v>
      </c>
      <c r="D896" s="70">
        <f>D897</f>
        <v>18065.1</v>
      </c>
    </row>
    <row r="897" spans="1:4" ht="31.5" customHeight="1">
      <c r="A897" s="121" t="s">
        <v>100</v>
      </c>
      <c r="B897" s="75" t="s">
        <v>107</v>
      </c>
      <c r="C897" s="28" t="s">
        <v>459</v>
      </c>
      <c r="D897" s="70">
        <v>18065.1</v>
      </c>
    </row>
    <row r="898" spans="1:4" ht="79.5" customHeight="1">
      <c r="A898" s="84" t="s">
        <v>397</v>
      </c>
      <c r="B898" s="52" t="s">
        <v>107</v>
      </c>
      <c r="C898" s="11" t="s">
        <v>460</v>
      </c>
      <c r="D898" s="70">
        <f>D899</f>
        <v>146393.3</v>
      </c>
    </row>
    <row r="899" spans="1:4" ht="79.5" customHeight="1">
      <c r="A899" s="22" t="s">
        <v>398</v>
      </c>
      <c r="B899" s="52" t="s">
        <v>107</v>
      </c>
      <c r="C899" s="11" t="s">
        <v>461</v>
      </c>
      <c r="D899" s="70">
        <v>146393.3</v>
      </c>
    </row>
    <row r="900" spans="1:4" ht="63">
      <c r="A900" s="29" t="s">
        <v>965</v>
      </c>
      <c r="B900" s="55">
        <v>815</v>
      </c>
      <c r="C900" s="8" t="s">
        <v>966</v>
      </c>
      <c r="D900" s="40">
        <f>D901</f>
        <v>197442.1</v>
      </c>
    </row>
    <row r="901" spans="1:4" ht="63">
      <c r="A901" s="29" t="s">
        <v>967</v>
      </c>
      <c r="B901" s="55">
        <v>815</v>
      </c>
      <c r="C901" s="8" t="s">
        <v>968</v>
      </c>
      <c r="D901" s="40">
        <v>197442.1</v>
      </c>
    </row>
    <row r="902" spans="1:4" ht="15.75">
      <c r="A902" s="38" t="s">
        <v>108</v>
      </c>
      <c r="B902" s="55">
        <v>815</v>
      </c>
      <c r="C902" s="11" t="s">
        <v>462</v>
      </c>
      <c r="D902" s="70">
        <f>SUM(D903)</f>
        <v>3930363.8</v>
      </c>
    </row>
    <row r="903" spans="1:4" ht="15.75">
      <c r="A903" s="29" t="s">
        <v>109</v>
      </c>
      <c r="B903" s="55">
        <v>815</v>
      </c>
      <c r="C903" s="65" t="s">
        <v>463</v>
      </c>
      <c r="D903" s="70">
        <v>3930363.8</v>
      </c>
    </row>
    <row r="904" spans="1:4" ht="15.75">
      <c r="A904" s="29" t="s">
        <v>102</v>
      </c>
      <c r="B904" s="55">
        <v>815</v>
      </c>
      <c r="C904" s="8" t="s">
        <v>451</v>
      </c>
      <c r="D904" s="39">
        <f>D905</f>
        <v>34947.9</v>
      </c>
    </row>
    <row r="905" spans="1:4" ht="15.75" customHeight="1">
      <c r="A905" s="29" t="s">
        <v>174</v>
      </c>
      <c r="B905" s="55">
        <v>815</v>
      </c>
      <c r="C905" s="8" t="s">
        <v>452</v>
      </c>
      <c r="D905" s="39">
        <f>D906</f>
        <v>34947.9</v>
      </c>
    </row>
    <row r="906" spans="1:4" ht="31.5">
      <c r="A906" s="29" t="s">
        <v>175</v>
      </c>
      <c r="B906" s="55">
        <v>815</v>
      </c>
      <c r="C906" s="8" t="s">
        <v>453</v>
      </c>
      <c r="D906" s="39">
        <v>34947.9</v>
      </c>
    </row>
    <row r="907" spans="1:4" ht="37.5" customHeight="1" hidden="1">
      <c r="A907" s="76" t="s">
        <v>218</v>
      </c>
      <c r="B907" s="55">
        <v>815</v>
      </c>
      <c r="C907" s="8" t="s">
        <v>510</v>
      </c>
      <c r="D907" s="39">
        <f>D908</f>
        <v>0</v>
      </c>
    </row>
    <row r="908" spans="1:4" ht="36" customHeight="1" hidden="1">
      <c r="A908" s="76" t="s">
        <v>218</v>
      </c>
      <c r="B908" s="55">
        <v>815</v>
      </c>
      <c r="C908" s="8" t="s">
        <v>511</v>
      </c>
      <c r="D908" s="39">
        <v>0</v>
      </c>
    </row>
    <row r="909" spans="1:4" ht="94.5">
      <c r="A909" s="37" t="s">
        <v>504</v>
      </c>
      <c r="B909" s="51" t="s">
        <v>107</v>
      </c>
      <c r="C909" s="35" t="s">
        <v>505</v>
      </c>
      <c r="D909" s="70">
        <f>SUM(D910)</f>
        <v>19048.899999999998</v>
      </c>
    </row>
    <row r="910" spans="1:4" ht="78.75" customHeight="1">
      <c r="A910" s="37" t="s">
        <v>509</v>
      </c>
      <c r="B910" s="51" t="s">
        <v>107</v>
      </c>
      <c r="C910" s="35" t="s">
        <v>508</v>
      </c>
      <c r="D910" s="70">
        <f>D911</f>
        <v>19048.899999999998</v>
      </c>
    </row>
    <row r="911" spans="1:4" ht="31.5">
      <c r="A911" s="37" t="s">
        <v>172</v>
      </c>
      <c r="B911" s="51" t="s">
        <v>107</v>
      </c>
      <c r="C911" s="35" t="s">
        <v>506</v>
      </c>
      <c r="D911" s="70">
        <f>D912+D913</f>
        <v>19048.899999999998</v>
      </c>
    </row>
    <row r="912" spans="1:4" ht="32.25" customHeight="1">
      <c r="A912" s="37" t="s">
        <v>173</v>
      </c>
      <c r="B912" s="51" t="s">
        <v>107</v>
      </c>
      <c r="C912" s="35" t="s">
        <v>523</v>
      </c>
      <c r="D912" s="70">
        <v>18141.6</v>
      </c>
    </row>
    <row r="913" spans="1:4" ht="32.25" customHeight="1">
      <c r="A913" s="122" t="s">
        <v>383</v>
      </c>
      <c r="B913" s="5" t="s">
        <v>107</v>
      </c>
      <c r="C913" s="35" t="s">
        <v>384</v>
      </c>
      <c r="D913" s="70">
        <v>907.3</v>
      </c>
    </row>
    <row r="914" spans="1:5" ht="47.25">
      <c r="A914" s="22" t="s">
        <v>176</v>
      </c>
      <c r="B914" s="52" t="s">
        <v>107</v>
      </c>
      <c r="C914" s="23" t="s">
        <v>454</v>
      </c>
      <c r="D914" s="70">
        <f>D916+D915</f>
        <v>-51435.5</v>
      </c>
      <c r="E914" s="3"/>
    </row>
    <row r="915" spans="1:5" ht="47.25">
      <c r="A915" s="22" t="s">
        <v>969</v>
      </c>
      <c r="B915" s="52" t="s">
        <v>107</v>
      </c>
      <c r="C915" s="18" t="s">
        <v>970</v>
      </c>
      <c r="D915" s="70">
        <v>-1664.3</v>
      </c>
      <c r="E915" s="3"/>
    </row>
    <row r="916" spans="1:4" ht="47.25">
      <c r="A916" s="26" t="s">
        <v>399</v>
      </c>
      <c r="B916" s="55">
        <v>815</v>
      </c>
      <c r="C916" s="11" t="s">
        <v>456</v>
      </c>
      <c r="D916" s="70">
        <v>-49771.2</v>
      </c>
    </row>
    <row r="917" spans="1:4" ht="38.25">
      <c r="A917" s="58" t="s">
        <v>998</v>
      </c>
      <c r="B917" s="57">
        <v>816</v>
      </c>
      <c r="C917" s="17"/>
      <c r="D917" s="71">
        <f>D918+D922+D928+D931+D938</f>
        <v>62613.5</v>
      </c>
    </row>
    <row r="918" spans="1:4" ht="15.75" hidden="1">
      <c r="A918" s="19" t="s">
        <v>184</v>
      </c>
      <c r="B918" s="55">
        <v>816</v>
      </c>
      <c r="C918" s="28" t="s">
        <v>145</v>
      </c>
      <c r="D918" s="70">
        <f>SUM(D920)</f>
        <v>0</v>
      </c>
    </row>
    <row r="919" spans="1:4" ht="15.75" hidden="1">
      <c r="A919" s="19" t="s">
        <v>144</v>
      </c>
      <c r="B919" s="55">
        <v>816</v>
      </c>
      <c r="C919" s="12" t="s">
        <v>148</v>
      </c>
      <c r="D919" s="70">
        <f>SUM(D920)</f>
        <v>0</v>
      </c>
    </row>
    <row r="920" spans="1:4" ht="31.5" hidden="1">
      <c r="A920" s="19" t="s">
        <v>183</v>
      </c>
      <c r="B920" s="55">
        <v>816</v>
      </c>
      <c r="C920" s="12" t="s">
        <v>149</v>
      </c>
      <c r="D920" s="70">
        <f>SUM(D921)</f>
        <v>0</v>
      </c>
    </row>
    <row r="921" spans="1:4" ht="78.75" hidden="1">
      <c r="A921" s="19" t="s">
        <v>356</v>
      </c>
      <c r="B921" s="55">
        <v>816</v>
      </c>
      <c r="C921" s="12" t="s">
        <v>149</v>
      </c>
      <c r="D921" s="70">
        <v>0</v>
      </c>
    </row>
    <row r="922" spans="1:4" ht="15.75" customHeight="1">
      <c r="A922" s="33" t="s">
        <v>526</v>
      </c>
      <c r="B922" s="55">
        <v>816</v>
      </c>
      <c r="C922" s="32" t="s">
        <v>527</v>
      </c>
      <c r="D922" s="68">
        <f>SUM(D925+D923)</f>
        <v>111.1</v>
      </c>
    </row>
    <row r="923" spans="1:4" ht="33.75" customHeight="1">
      <c r="A923" s="33" t="s">
        <v>623</v>
      </c>
      <c r="B923" s="55">
        <v>816</v>
      </c>
      <c r="C923" s="32" t="s">
        <v>624</v>
      </c>
      <c r="D923" s="68">
        <f>D924</f>
        <v>39</v>
      </c>
    </row>
    <row r="924" spans="1:4" ht="158.25" customHeight="1">
      <c r="A924" s="33" t="s">
        <v>625</v>
      </c>
      <c r="B924" s="55">
        <v>816</v>
      </c>
      <c r="C924" s="32" t="s">
        <v>626</v>
      </c>
      <c r="D924" s="68">
        <v>39</v>
      </c>
    </row>
    <row r="925" spans="1:4" ht="78.75">
      <c r="A925" s="29" t="s">
        <v>528</v>
      </c>
      <c r="B925" s="55">
        <v>816</v>
      </c>
      <c r="C925" s="8" t="s">
        <v>529</v>
      </c>
      <c r="D925" s="68">
        <f>SUM(D926)</f>
        <v>72.1</v>
      </c>
    </row>
    <row r="926" spans="1:4" ht="63" customHeight="1">
      <c r="A926" s="29" t="s">
        <v>530</v>
      </c>
      <c r="B926" s="55">
        <v>816</v>
      </c>
      <c r="C926" s="8" t="s">
        <v>531</v>
      </c>
      <c r="D926" s="68">
        <f>D927</f>
        <v>72.1</v>
      </c>
    </row>
    <row r="927" spans="1:4" ht="141.75" customHeight="1">
      <c r="A927" s="29" t="s">
        <v>533</v>
      </c>
      <c r="B927" s="55">
        <v>816</v>
      </c>
      <c r="C927" s="32" t="s">
        <v>532</v>
      </c>
      <c r="D927" s="68">
        <v>72.1</v>
      </c>
    </row>
    <row r="928" spans="1:4" ht="31.5" hidden="1">
      <c r="A928" s="26" t="s">
        <v>185</v>
      </c>
      <c r="B928" s="54" t="s">
        <v>110</v>
      </c>
      <c r="C928" s="11" t="s">
        <v>443</v>
      </c>
      <c r="D928" s="70">
        <f>SUM(D929)</f>
        <v>0</v>
      </c>
    </row>
    <row r="929" spans="1:4" ht="15.75" hidden="1">
      <c r="A929" s="19" t="s">
        <v>103</v>
      </c>
      <c r="B929" s="54" t="s">
        <v>110</v>
      </c>
      <c r="C929" s="6" t="s">
        <v>444</v>
      </c>
      <c r="D929" s="70">
        <f>SUM(D930)</f>
        <v>0</v>
      </c>
    </row>
    <row r="930" spans="1:4" ht="15.75" hidden="1">
      <c r="A930" s="19" t="s">
        <v>186</v>
      </c>
      <c r="B930" s="54" t="s">
        <v>110</v>
      </c>
      <c r="C930" s="6" t="s">
        <v>445</v>
      </c>
      <c r="D930" s="70">
        <v>0</v>
      </c>
    </row>
    <row r="931" spans="1:4" ht="30.75" customHeight="1">
      <c r="A931" s="22" t="s">
        <v>380</v>
      </c>
      <c r="B931" s="52" t="s">
        <v>110</v>
      </c>
      <c r="C931" s="28" t="s">
        <v>464</v>
      </c>
      <c r="D931" s="70">
        <f>SUM(D932,D934,D936)</f>
        <v>62502.4</v>
      </c>
    </row>
    <row r="932" spans="1:4" ht="30.75" customHeight="1">
      <c r="A932" s="29" t="s">
        <v>104</v>
      </c>
      <c r="B932" s="54" t="s">
        <v>110</v>
      </c>
      <c r="C932" s="8" t="s">
        <v>447</v>
      </c>
      <c r="D932" s="70">
        <f>SUM(D933)</f>
        <v>3370.6</v>
      </c>
    </row>
    <row r="933" spans="1:4" ht="30.75" customHeight="1">
      <c r="A933" s="29" t="s">
        <v>100</v>
      </c>
      <c r="B933" s="54" t="s">
        <v>110</v>
      </c>
      <c r="C933" s="8" t="s">
        <v>448</v>
      </c>
      <c r="D933" s="70">
        <v>3370.6</v>
      </c>
    </row>
    <row r="934" spans="1:4" ht="64.5" customHeight="1">
      <c r="A934" s="19" t="s">
        <v>215</v>
      </c>
      <c r="B934" s="55">
        <v>816</v>
      </c>
      <c r="C934" s="30" t="s">
        <v>465</v>
      </c>
      <c r="D934" s="70">
        <f>SUM(D935)</f>
        <v>48960.8</v>
      </c>
    </row>
    <row r="935" spans="1:4" ht="63.75" customHeight="1">
      <c r="A935" s="19" t="s">
        <v>216</v>
      </c>
      <c r="B935" s="55">
        <v>816</v>
      </c>
      <c r="C935" s="30" t="s">
        <v>466</v>
      </c>
      <c r="D935" s="123">
        <v>48960.8</v>
      </c>
    </row>
    <row r="936" spans="1:4" ht="15.75">
      <c r="A936" s="38" t="s">
        <v>108</v>
      </c>
      <c r="B936" s="55">
        <v>816</v>
      </c>
      <c r="C936" s="11" t="s">
        <v>462</v>
      </c>
      <c r="D936" s="70">
        <f>SUM(D937)</f>
        <v>10171</v>
      </c>
    </row>
    <row r="937" spans="1:4" ht="15.75">
      <c r="A937" s="29" t="s">
        <v>109</v>
      </c>
      <c r="B937" s="55">
        <v>816</v>
      </c>
      <c r="C937" s="11" t="s">
        <v>463</v>
      </c>
      <c r="D937" s="70">
        <v>10171</v>
      </c>
    </row>
    <row r="938" spans="1:5" ht="47.25" hidden="1">
      <c r="A938" s="22" t="s">
        <v>176</v>
      </c>
      <c r="B938" s="52" t="s">
        <v>110</v>
      </c>
      <c r="C938" s="23" t="s">
        <v>454</v>
      </c>
      <c r="D938" s="70">
        <f>SUM(D939:D939)</f>
        <v>0</v>
      </c>
      <c r="E938" s="3"/>
    </row>
    <row r="939" spans="1:4" ht="47.25" customHeight="1" hidden="1">
      <c r="A939" s="26" t="s">
        <v>399</v>
      </c>
      <c r="B939" s="55">
        <v>816</v>
      </c>
      <c r="C939" s="11" t="s">
        <v>456</v>
      </c>
      <c r="D939" s="70">
        <v>0</v>
      </c>
    </row>
    <row r="940" spans="1:4" ht="38.25">
      <c r="A940" s="59" t="s">
        <v>997</v>
      </c>
      <c r="B940" s="57">
        <v>817</v>
      </c>
      <c r="C940" s="17"/>
      <c r="D940" s="71">
        <f>D941+D945+D948+D953+D958+D963</f>
        <v>41814.5</v>
      </c>
    </row>
    <row r="941" spans="1:4" ht="15" customHeight="1">
      <c r="A941" s="19" t="s">
        <v>184</v>
      </c>
      <c r="B941" s="55">
        <v>817</v>
      </c>
      <c r="C941" s="28" t="s">
        <v>145</v>
      </c>
      <c r="D941" s="70">
        <f>SUM(D942)</f>
        <v>0</v>
      </c>
    </row>
    <row r="942" spans="1:4" ht="16.5" customHeight="1">
      <c r="A942" s="19" t="s">
        <v>144</v>
      </c>
      <c r="B942" s="55">
        <v>817</v>
      </c>
      <c r="C942" s="12" t="s">
        <v>148</v>
      </c>
      <c r="D942" s="70">
        <f>SUM(D943)</f>
        <v>0</v>
      </c>
    </row>
    <row r="943" spans="1:4" ht="31.5">
      <c r="A943" s="19" t="s">
        <v>183</v>
      </c>
      <c r="B943" s="55">
        <v>817</v>
      </c>
      <c r="C943" s="12" t="s">
        <v>149</v>
      </c>
      <c r="D943" s="70">
        <f>SUM(D944)</f>
        <v>0</v>
      </c>
    </row>
    <row r="944" spans="1:4" ht="63.75" customHeight="1">
      <c r="A944" s="19" t="s">
        <v>356</v>
      </c>
      <c r="B944" s="55">
        <v>817</v>
      </c>
      <c r="C944" s="12" t="s">
        <v>149</v>
      </c>
      <c r="D944" s="70">
        <v>0</v>
      </c>
    </row>
    <row r="945" spans="1:4" ht="15.75" customHeight="1" hidden="1">
      <c r="A945" s="38" t="s">
        <v>7</v>
      </c>
      <c r="B945" s="51" t="s">
        <v>112</v>
      </c>
      <c r="C945" s="23" t="s">
        <v>36</v>
      </c>
      <c r="D945" s="70">
        <f>SUM(D946)</f>
        <v>0</v>
      </c>
    </row>
    <row r="946" spans="1:4" ht="16.5" customHeight="1" hidden="1">
      <c r="A946" s="19" t="s">
        <v>85</v>
      </c>
      <c r="B946" s="51" t="s">
        <v>112</v>
      </c>
      <c r="C946" s="31" t="s">
        <v>10</v>
      </c>
      <c r="D946" s="70">
        <f>SUM(D947)</f>
        <v>0</v>
      </c>
    </row>
    <row r="947" spans="1:4" ht="64.5" customHeight="1" hidden="1">
      <c r="A947" s="19" t="s">
        <v>350</v>
      </c>
      <c r="B947" s="51" t="s">
        <v>112</v>
      </c>
      <c r="C947" s="31" t="s">
        <v>10</v>
      </c>
      <c r="D947" s="70">
        <v>0</v>
      </c>
    </row>
    <row r="948" spans="1:4" ht="31.5" customHeight="1">
      <c r="A948" s="26" t="s">
        <v>185</v>
      </c>
      <c r="B948" s="54" t="s">
        <v>112</v>
      </c>
      <c r="C948" s="11" t="s">
        <v>443</v>
      </c>
      <c r="D948" s="70">
        <f>D951+D949</f>
        <v>35306.1</v>
      </c>
    </row>
    <row r="949" spans="1:4" ht="16.5" customHeight="1">
      <c r="A949" s="26" t="s">
        <v>977</v>
      </c>
      <c r="B949" s="54" t="s">
        <v>112</v>
      </c>
      <c r="C949" s="11" t="s">
        <v>975</v>
      </c>
      <c r="D949" s="70">
        <f>D950</f>
        <v>3537.1</v>
      </c>
    </row>
    <row r="950" spans="1:4" ht="31.5" customHeight="1">
      <c r="A950" s="26" t="s">
        <v>978</v>
      </c>
      <c r="B950" s="54" t="s">
        <v>112</v>
      </c>
      <c r="C950" s="11" t="s">
        <v>976</v>
      </c>
      <c r="D950" s="70">
        <v>3537.1</v>
      </c>
    </row>
    <row r="951" spans="1:4" ht="15.75">
      <c r="A951" s="19" t="s">
        <v>103</v>
      </c>
      <c r="B951" s="54" t="s">
        <v>112</v>
      </c>
      <c r="C951" s="6" t="s">
        <v>444</v>
      </c>
      <c r="D951" s="70">
        <f>SUM(D952)</f>
        <v>31769</v>
      </c>
    </row>
    <row r="952" spans="1:4" ht="15.75">
      <c r="A952" s="19" t="s">
        <v>186</v>
      </c>
      <c r="B952" s="54" t="s">
        <v>112</v>
      </c>
      <c r="C952" s="6" t="s">
        <v>445</v>
      </c>
      <c r="D952" s="70">
        <v>31769</v>
      </c>
    </row>
    <row r="953" spans="1:4" ht="15.75">
      <c r="A953" s="26" t="s">
        <v>102</v>
      </c>
      <c r="B953" s="54" t="s">
        <v>112</v>
      </c>
      <c r="C953" s="11" t="s">
        <v>451</v>
      </c>
      <c r="D953" s="70">
        <f>D956+D954</f>
        <v>5631.5</v>
      </c>
    </row>
    <row r="954" spans="1:4" ht="31.5">
      <c r="A954" s="26" t="s">
        <v>971</v>
      </c>
      <c r="B954" s="54" t="s">
        <v>112</v>
      </c>
      <c r="C954" s="11" t="s">
        <v>972</v>
      </c>
      <c r="D954" s="70">
        <f>D955</f>
        <v>5000</v>
      </c>
    </row>
    <row r="955" spans="1:4" ht="47.25">
      <c r="A955" s="26" t="s">
        <v>974</v>
      </c>
      <c r="B955" s="54" t="s">
        <v>112</v>
      </c>
      <c r="C955" s="11" t="s">
        <v>973</v>
      </c>
      <c r="D955" s="70">
        <v>5000</v>
      </c>
    </row>
    <row r="956" spans="1:4" ht="16.5" customHeight="1">
      <c r="A956" s="22" t="s">
        <v>174</v>
      </c>
      <c r="B956" s="54" t="s">
        <v>112</v>
      </c>
      <c r="C956" s="30" t="s">
        <v>452</v>
      </c>
      <c r="D956" s="70">
        <f>D957</f>
        <v>631.5</v>
      </c>
    </row>
    <row r="957" spans="1:4" ht="31.5">
      <c r="A957" s="22" t="s">
        <v>175</v>
      </c>
      <c r="B957" s="54" t="s">
        <v>112</v>
      </c>
      <c r="C957" s="23" t="s">
        <v>453</v>
      </c>
      <c r="D957" s="70">
        <v>631.5</v>
      </c>
    </row>
    <row r="958" spans="1:4" ht="95.25" customHeight="1">
      <c r="A958" s="37" t="s">
        <v>504</v>
      </c>
      <c r="B958" s="51" t="s">
        <v>112</v>
      </c>
      <c r="C958" s="35" t="s">
        <v>505</v>
      </c>
      <c r="D958" s="70">
        <f>D959</f>
        <v>1056.8</v>
      </c>
    </row>
    <row r="959" spans="1:4" ht="79.5" customHeight="1">
      <c r="A959" s="37" t="s">
        <v>509</v>
      </c>
      <c r="B959" s="51" t="s">
        <v>112</v>
      </c>
      <c r="C959" s="35" t="s">
        <v>508</v>
      </c>
      <c r="D959" s="70">
        <f>D960</f>
        <v>1056.8</v>
      </c>
    </row>
    <row r="960" spans="1:4" ht="31.5">
      <c r="A960" s="37" t="s">
        <v>172</v>
      </c>
      <c r="B960" s="51" t="s">
        <v>112</v>
      </c>
      <c r="C960" s="35" t="s">
        <v>506</v>
      </c>
      <c r="D960" s="70">
        <f>D961+D962</f>
        <v>1056.8</v>
      </c>
    </row>
    <row r="961" spans="1:4" ht="31.5" customHeight="1">
      <c r="A961" s="37" t="s">
        <v>173</v>
      </c>
      <c r="B961" s="51" t="s">
        <v>112</v>
      </c>
      <c r="C961" s="35" t="s">
        <v>523</v>
      </c>
      <c r="D961" s="70">
        <v>1056.7</v>
      </c>
    </row>
    <row r="962" spans="1:4" ht="31.5" customHeight="1">
      <c r="A962" s="122" t="s">
        <v>383</v>
      </c>
      <c r="B962" s="5" t="s">
        <v>112</v>
      </c>
      <c r="C962" s="35" t="s">
        <v>507</v>
      </c>
      <c r="D962" s="70">
        <v>0.1</v>
      </c>
    </row>
    <row r="963" spans="1:5" ht="47.25">
      <c r="A963" s="22" t="s">
        <v>176</v>
      </c>
      <c r="B963" s="52" t="s">
        <v>112</v>
      </c>
      <c r="C963" s="23" t="s">
        <v>454</v>
      </c>
      <c r="D963" s="70">
        <f>SUM(D964)</f>
        <v>-179.9</v>
      </c>
      <c r="E963" s="3"/>
    </row>
    <row r="964" spans="1:4" ht="47.25">
      <c r="A964" s="26" t="s">
        <v>399</v>
      </c>
      <c r="B964" s="55">
        <v>817</v>
      </c>
      <c r="C964" s="11" t="s">
        <v>456</v>
      </c>
      <c r="D964" s="70">
        <v>-179.9</v>
      </c>
    </row>
    <row r="965" spans="1:4" ht="38.25">
      <c r="A965" s="59" t="s">
        <v>996</v>
      </c>
      <c r="B965" s="57">
        <v>818</v>
      </c>
      <c r="C965" s="17"/>
      <c r="D965" s="71">
        <f>D966+D970+D975+D978</f>
        <v>45596.3</v>
      </c>
    </row>
    <row r="966" spans="1:4" ht="15.75" customHeight="1" hidden="1">
      <c r="A966" s="19" t="s">
        <v>184</v>
      </c>
      <c r="B966" s="52" t="s">
        <v>113</v>
      </c>
      <c r="C966" s="28" t="s">
        <v>145</v>
      </c>
      <c r="D966" s="70">
        <f>SUM(D967)</f>
        <v>0</v>
      </c>
    </row>
    <row r="967" spans="1:4" ht="15.75" customHeight="1" hidden="1">
      <c r="A967" s="19" t="s">
        <v>144</v>
      </c>
      <c r="B967" s="52" t="s">
        <v>113</v>
      </c>
      <c r="C967" s="12" t="s">
        <v>148</v>
      </c>
      <c r="D967" s="70">
        <f>SUM(D968)</f>
        <v>0</v>
      </c>
    </row>
    <row r="968" spans="1:4" ht="31.5" hidden="1">
      <c r="A968" s="19" t="s">
        <v>183</v>
      </c>
      <c r="B968" s="51" t="s">
        <v>113</v>
      </c>
      <c r="C968" s="12" t="s">
        <v>149</v>
      </c>
      <c r="D968" s="70">
        <f>SUM(D969)</f>
        <v>0</v>
      </c>
    </row>
    <row r="969" spans="1:4" ht="78.75" hidden="1">
      <c r="A969" s="19" t="s">
        <v>356</v>
      </c>
      <c r="B969" s="51" t="s">
        <v>113</v>
      </c>
      <c r="C969" s="12" t="s">
        <v>149</v>
      </c>
      <c r="D969" s="70">
        <v>0</v>
      </c>
    </row>
    <row r="970" spans="1:4" ht="31.5">
      <c r="A970" s="26" t="s">
        <v>185</v>
      </c>
      <c r="B970" s="55">
        <v>818</v>
      </c>
      <c r="C970" s="11" t="s">
        <v>443</v>
      </c>
      <c r="D970" s="70">
        <f>D973+D971</f>
        <v>43165</v>
      </c>
    </row>
    <row r="971" spans="1:4" ht="63" customHeight="1">
      <c r="A971" s="26" t="s">
        <v>756</v>
      </c>
      <c r="B971" s="55">
        <v>818</v>
      </c>
      <c r="C971" s="11" t="s">
        <v>754</v>
      </c>
      <c r="D971" s="70">
        <f>D972</f>
        <v>16665</v>
      </c>
    </row>
    <row r="972" spans="1:4" ht="78.75">
      <c r="A972" s="26" t="s">
        <v>757</v>
      </c>
      <c r="B972" s="55">
        <v>818</v>
      </c>
      <c r="C972" s="11" t="s">
        <v>755</v>
      </c>
      <c r="D972" s="70">
        <v>16665</v>
      </c>
    </row>
    <row r="973" spans="1:4" ht="15.75">
      <c r="A973" s="19" t="s">
        <v>103</v>
      </c>
      <c r="B973" s="55">
        <v>818</v>
      </c>
      <c r="C973" s="120" t="s">
        <v>444</v>
      </c>
      <c r="D973" s="70">
        <f>D974</f>
        <v>26500</v>
      </c>
    </row>
    <row r="974" spans="1:4" ht="15.75">
      <c r="A974" s="19" t="s">
        <v>186</v>
      </c>
      <c r="B974" s="55">
        <v>818</v>
      </c>
      <c r="C974" s="120" t="s">
        <v>445</v>
      </c>
      <c r="D974" s="70">
        <v>26500</v>
      </c>
    </row>
    <row r="975" spans="1:4" ht="15.75">
      <c r="A975" s="26" t="s">
        <v>102</v>
      </c>
      <c r="B975" s="54" t="s">
        <v>113</v>
      </c>
      <c r="C975" s="8" t="s">
        <v>451</v>
      </c>
      <c r="D975" s="70">
        <f>SUM(D976)</f>
        <v>1500</v>
      </c>
    </row>
    <row r="976" spans="1:4" ht="17.25" customHeight="1">
      <c r="A976" s="22" t="s">
        <v>174</v>
      </c>
      <c r="B976" s="54" t="s">
        <v>113</v>
      </c>
      <c r="C976" s="8" t="s">
        <v>452</v>
      </c>
      <c r="D976" s="70">
        <f>SUM(D977)</f>
        <v>1500</v>
      </c>
    </row>
    <row r="977" spans="1:4" ht="31.5">
      <c r="A977" s="22" t="s">
        <v>175</v>
      </c>
      <c r="B977" s="54" t="s">
        <v>113</v>
      </c>
      <c r="C977" s="23" t="s">
        <v>453</v>
      </c>
      <c r="D977" s="70">
        <v>1500</v>
      </c>
    </row>
    <row r="978" spans="1:4" ht="94.5">
      <c r="A978" s="37" t="s">
        <v>504</v>
      </c>
      <c r="B978" s="51" t="s">
        <v>113</v>
      </c>
      <c r="C978" s="35" t="s">
        <v>505</v>
      </c>
      <c r="D978" s="70">
        <f>SUM(D980)</f>
        <v>931.3</v>
      </c>
    </row>
    <row r="979" spans="1:4" ht="79.5" customHeight="1">
      <c r="A979" s="37" t="s">
        <v>509</v>
      </c>
      <c r="B979" s="51" t="s">
        <v>113</v>
      </c>
      <c r="C979" s="35" t="s">
        <v>508</v>
      </c>
      <c r="D979" s="70">
        <f>D980</f>
        <v>931.3</v>
      </c>
    </row>
    <row r="980" spans="1:4" ht="31.5">
      <c r="A980" s="37" t="s">
        <v>172</v>
      </c>
      <c r="B980" s="51" t="s">
        <v>113</v>
      </c>
      <c r="C980" s="35" t="s">
        <v>506</v>
      </c>
      <c r="D980" s="70">
        <f>D981+D982</f>
        <v>931.3</v>
      </c>
    </row>
    <row r="981" spans="1:4" ht="33" customHeight="1">
      <c r="A981" s="37" t="s">
        <v>173</v>
      </c>
      <c r="B981" s="51" t="s">
        <v>113</v>
      </c>
      <c r="C981" s="35" t="s">
        <v>523</v>
      </c>
      <c r="D981" s="70">
        <v>818.4</v>
      </c>
    </row>
    <row r="982" spans="1:4" ht="33" customHeight="1">
      <c r="A982" s="26" t="s">
        <v>383</v>
      </c>
      <c r="B982" s="51" t="s">
        <v>113</v>
      </c>
      <c r="C982" s="35" t="s">
        <v>507</v>
      </c>
      <c r="D982" s="70">
        <v>112.9</v>
      </c>
    </row>
    <row r="983" spans="1:4" s="88" customFormat="1" ht="25.5">
      <c r="A983" s="89" t="s">
        <v>995</v>
      </c>
      <c r="B983" s="50" t="s">
        <v>654</v>
      </c>
      <c r="C983" s="87"/>
      <c r="D983" s="71">
        <f>D984</f>
        <v>34.9</v>
      </c>
    </row>
    <row r="984" spans="1:4" ht="31.5" customHeight="1">
      <c r="A984" s="29" t="s">
        <v>545</v>
      </c>
      <c r="B984" s="51" t="s">
        <v>654</v>
      </c>
      <c r="C984" s="24" t="s">
        <v>546</v>
      </c>
      <c r="D984" s="68">
        <f>D985</f>
        <v>34.9</v>
      </c>
    </row>
    <row r="985" spans="1:4" ht="78.75">
      <c r="A985" s="22" t="s">
        <v>718</v>
      </c>
      <c r="B985" s="51" t="s">
        <v>654</v>
      </c>
      <c r="C985" s="8" t="s">
        <v>561</v>
      </c>
      <c r="D985" s="68">
        <f>D986</f>
        <v>34.9</v>
      </c>
    </row>
    <row r="986" spans="1:4" ht="126">
      <c r="A986" s="29" t="s">
        <v>732</v>
      </c>
      <c r="B986" s="51" t="s">
        <v>654</v>
      </c>
      <c r="C986" s="8" t="s">
        <v>655</v>
      </c>
      <c r="D986" s="68">
        <f>D987</f>
        <v>34.9</v>
      </c>
    </row>
    <row r="987" spans="1:4" ht="159.75" customHeight="1">
      <c r="A987" s="19" t="s">
        <v>733</v>
      </c>
      <c r="B987" s="51" t="s">
        <v>654</v>
      </c>
      <c r="C987" s="8" t="s">
        <v>655</v>
      </c>
      <c r="D987" s="68">
        <v>34.9</v>
      </c>
    </row>
    <row r="988" spans="1:5" ht="26.25" customHeight="1">
      <c r="A988" s="58" t="s">
        <v>994</v>
      </c>
      <c r="B988" s="53" t="s">
        <v>396</v>
      </c>
      <c r="C988" s="7"/>
      <c r="D988" s="69">
        <f>D989+D993+D997+D1008+D1011+D1014+D1027+D1030+D1033+D1037+D1004</f>
        <v>755681.6000000001</v>
      </c>
      <c r="E988" s="3"/>
    </row>
    <row r="989" spans="1:5" ht="78.75" customHeight="1">
      <c r="A989" s="19" t="s">
        <v>195</v>
      </c>
      <c r="B989" s="52" t="s">
        <v>396</v>
      </c>
      <c r="C989" s="8" t="s">
        <v>53</v>
      </c>
      <c r="D989" s="68">
        <f>D990</f>
        <v>163733</v>
      </c>
      <c r="E989" s="3"/>
    </row>
    <row r="990" spans="1:5" ht="78.75" customHeight="1">
      <c r="A990" s="26" t="s">
        <v>163</v>
      </c>
      <c r="B990" s="52" t="s">
        <v>396</v>
      </c>
      <c r="C990" s="8" t="s">
        <v>4</v>
      </c>
      <c r="D990" s="68">
        <f>D991</f>
        <v>163733</v>
      </c>
      <c r="E990" s="3"/>
    </row>
    <row r="991" spans="1:5" ht="79.5" customHeight="1">
      <c r="A991" s="26" t="s">
        <v>182</v>
      </c>
      <c r="B991" s="52" t="s">
        <v>396</v>
      </c>
      <c r="C991" s="8" t="s">
        <v>54</v>
      </c>
      <c r="D991" s="68">
        <f>D992</f>
        <v>163733</v>
      </c>
      <c r="E991" s="3"/>
    </row>
    <row r="992" spans="1:5" ht="125.25" customHeight="1">
      <c r="A992" s="19" t="s">
        <v>377</v>
      </c>
      <c r="B992" s="52" t="s">
        <v>396</v>
      </c>
      <c r="C992" s="8" t="s">
        <v>54</v>
      </c>
      <c r="D992" s="68">
        <v>163733</v>
      </c>
      <c r="E992" s="3"/>
    </row>
    <row r="993" spans="1:5" ht="15.75" customHeight="1">
      <c r="A993" s="26" t="s">
        <v>370</v>
      </c>
      <c r="B993" s="52" t="s">
        <v>396</v>
      </c>
      <c r="C993" s="28" t="s">
        <v>371</v>
      </c>
      <c r="D993" s="68">
        <f>SUM(D994)</f>
        <v>14811.8</v>
      </c>
      <c r="E993" s="3"/>
    </row>
    <row r="994" spans="1:5" ht="15.75" customHeight="1">
      <c r="A994" s="26" t="s">
        <v>368</v>
      </c>
      <c r="B994" s="52" t="s">
        <v>396</v>
      </c>
      <c r="C994" s="28" t="s">
        <v>369</v>
      </c>
      <c r="D994" s="68">
        <f>SUM(D995)</f>
        <v>14811.8</v>
      </c>
      <c r="E994" s="3"/>
    </row>
    <row r="995" spans="1:5" ht="32.25" customHeight="1">
      <c r="A995" s="26" t="s">
        <v>372</v>
      </c>
      <c r="B995" s="52" t="s">
        <v>396</v>
      </c>
      <c r="C995" s="28" t="s">
        <v>373</v>
      </c>
      <c r="D995" s="68">
        <f>SUM(D996)</f>
        <v>14811.8</v>
      </c>
      <c r="E995" s="3"/>
    </row>
    <row r="996" spans="1:5" ht="79.5" customHeight="1">
      <c r="A996" s="26" t="s">
        <v>374</v>
      </c>
      <c r="B996" s="52" t="s">
        <v>396</v>
      </c>
      <c r="C996" s="28" t="s">
        <v>373</v>
      </c>
      <c r="D996" s="68">
        <v>14811.8</v>
      </c>
      <c r="E996" s="3"/>
    </row>
    <row r="997" spans="1:5" ht="15.75" customHeight="1">
      <c r="A997" s="19" t="s">
        <v>184</v>
      </c>
      <c r="B997" s="52" t="s">
        <v>396</v>
      </c>
      <c r="C997" s="28" t="s">
        <v>145</v>
      </c>
      <c r="D997" s="68">
        <f>D998+D1001</f>
        <v>4526.2</v>
      </c>
      <c r="E997" s="3"/>
    </row>
    <row r="998" spans="1:5" ht="31.5" hidden="1">
      <c r="A998" s="33" t="s">
        <v>410</v>
      </c>
      <c r="B998" s="52" t="s">
        <v>396</v>
      </c>
      <c r="C998" s="32" t="s">
        <v>146</v>
      </c>
      <c r="D998" s="68">
        <f>D999</f>
        <v>0</v>
      </c>
      <c r="E998" s="3"/>
    </row>
    <row r="999" spans="1:5" ht="47.25" hidden="1">
      <c r="A999" s="33" t="s">
        <v>143</v>
      </c>
      <c r="B999" s="52" t="s">
        <v>396</v>
      </c>
      <c r="C999" s="32" t="s">
        <v>147</v>
      </c>
      <c r="D999" s="68">
        <f>D1000</f>
        <v>0</v>
      </c>
      <c r="E999" s="3"/>
    </row>
    <row r="1000" spans="1:5" ht="79.5" customHeight="1" hidden="1">
      <c r="A1000" s="19" t="s">
        <v>349</v>
      </c>
      <c r="B1000" s="52" t="s">
        <v>396</v>
      </c>
      <c r="C1000" s="32" t="s">
        <v>147</v>
      </c>
      <c r="D1000" s="68">
        <v>0</v>
      </c>
      <c r="E1000" s="3"/>
    </row>
    <row r="1001" spans="1:5" ht="16.5" customHeight="1">
      <c r="A1001" s="19" t="s">
        <v>144</v>
      </c>
      <c r="B1001" s="52" t="s">
        <v>396</v>
      </c>
      <c r="C1001" s="12" t="s">
        <v>148</v>
      </c>
      <c r="D1001" s="68">
        <f>SUM(D1002)</f>
        <v>4526.2</v>
      </c>
      <c r="E1001" s="3"/>
    </row>
    <row r="1002" spans="1:5" ht="31.5" customHeight="1">
      <c r="A1002" s="19" t="s">
        <v>183</v>
      </c>
      <c r="B1002" s="52" t="s">
        <v>396</v>
      </c>
      <c r="C1002" s="12" t="s">
        <v>149</v>
      </c>
      <c r="D1002" s="68">
        <f>SUM(D1003)</f>
        <v>4526.2</v>
      </c>
      <c r="E1002" s="3"/>
    </row>
    <row r="1003" spans="1:5" ht="62.25" customHeight="1">
      <c r="A1003" s="19" t="s">
        <v>356</v>
      </c>
      <c r="B1003" s="52" t="s">
        <v>396</v>
      </c>
      <c r="C1003" s="12" t="s">
        <v>149</v>
      </c>
      <c r="D1003" s="68">
        <v>4526.2</v>
      </c>
      <c r="E1003" s="3"/>
    </row>
    <row r="1004" spans="1:5" ht="126">
      <c r="A1004" s="33" t="s">
        <v>537</v>
      </c>
      <c r="B1004" s="52" t="s">
        <v>396</v>
      </c>
      <c r="C1004" s="32" t="s">
        <v>811</v>
      </c>
      <c r="D1004" s="68">
        <f>D1005</f>
        <v>226.3</v>
      </c>
      <c r="E1004" s="3"/>
    </row>
    <row r="1005" spans="1:5" ht="62.25" customHeight="1">
      <c r="A1005" s="33" t="s">
        <v>619</v>
      </c>
      <c r="B1005" s="52" t="s">
        <v>396</v>
      </c>
      <c r="C1005" s="32" t="s">
        <v>617</v>
      </c>
      <c r="D1005" s="68">
        <f>D1006</f>
        <v>226.3</v>
      </c>
      <c r="E1005" s="3"/>
    </row>
    <row r="1006" spans="1:5" ht="80.25" customHeight="1">
      <c r="A1006" s="33" t="s">
        <v>620</v>
      </c>
      <c r="B1006" s="52" t="s">
        <v>396</v>
      </c>
      <c r="C1006" s="32" t="s">
        <v>618</v>
      </c>
      <c r="D1006" s="68">
        <f>D1007</f>
        <v>226.3</v>
      </c>
      <c r="E1006" s="3"/>
    </row>
    <row r="1007" spans="1:5" ht="111.75" customHeight="1">
      <c r="A1007" s="22" t="s">
        <v>621</v>
      </c>
      <c r="B1007" s="52" t="s">
        <v>396</v>
      </c>
      <c r="C1007" s="32" t="s">
        <v>618</v>
      </c>
      <c r="D1007" s="68">
        <v>226.3</v>
      </c>
      <c r="E1007" s="3"/>
    </row>
    <row r="1008" spans="1:5" ht="15.75" customHeight="1">
      <c r="A1008" s="38" t="s">
        <v>123</v>
      </c>
      <c r="B1008" s="52" t="s">
        <v>396</v>
      </c>
      <c r="C1008" s="18" t="s">
        <v>125</v>
      </c>
      <c r="D1008" s="68">
        <f>SUM(D1009)</f>
        <v>-2.2</v>
      </c>
      <c r="E1008" s="3"/>
    </row>
    <row r="1009" spans="1:5" ht="32.25" customHeight="1">
      <c r="A1009" s="26" t="s">
        <v>124</v>
      </c>
      <c r="B1009" s="52" t="s">
        <v>396</v>
      </c>
      <c r="C1009" s="18" t="s">
        <v>126</v>
      </c>
      <c r="D1009" s="68">
        <f>SUM(D1010)</f>
        <v>-2.2</v>
      </c>
      <c r="E1009" s="3"/>
    </row>
    <row r="1010" spans="1:5" ht="63" customHeight="1">
      <c r="A1010" s="26" t="s">
        <v>359</v>
      </c>
      <c r="B1010" s="52" t="s">
        <v>396</v>
      </c>
      <c r="C1010" s="18" t="s">
        <v>126</v>
      </c>
      <c r="D1010" s="68">
        <v>-2.2</v>
      </c>
      <c r="E1010" s="3"/>
    </row>
    <row r="1011" spans="1:5" ht="15.75" customHeight="1" hidden="1">
      <c r="A1011" s="38" t="s">
        <v>7</v>
      </c>
      <c r="B1011" s="52" t="s">
        <v>396</v>
      </c>
      <c r="C1011" s="23" t="s">
        <v>36</v>
      </c>
      <c r="D1011" s="68">
        <f>SUM(D1012)</f>
        <v>0</v>
      </c>
      <c r="E1011" s="3"/>
    </row>
    <row r="1012" spans="1:5" ht="15.75" customHeight="1" hidden="1">
      <c r="A1012" s="19" t="s">
        <v>85</v>
      </c>
      <c r="B1012" s="52" t="s">
        <v>396</v>
      </c>
      <c r="C1012" s="31" t="s">
        <v>10</v>
      </c>
      <c r="D1012" s="68">
        <f>SUM(D1013)</f>
        <v>0</v>
      </c>
      <c r="E1012" s="3"/>
    </row>
    <row r="1013" spans="1:5" ht="63" customHeight="1" hidden="1">
      <c r="A1013" s="19" t="s">
        <v>350</v>
      </c>
      <c r="B1013" s="52" t="s">
        <v>396</v>
      </c>
      <c r="C1013" s="31" t="s">
        <v>10</v>
      </c>
      <c r="D1013" s="68">
        <v>0</v>
      </c>
      <c r="E1013" s="3"/>
    </row>
    <row r="1014" spans="1:5" ht="31.5">
      <c r="A1014" s="26" t="s">
        <v>185</v>
      </c>
      <c r="B1014" s="52" t="s">
        <v>396</v>
      </c>
      <c r="C1014" s="11" t="s">
        <v>443</v>
      </c>
      <c r="D1014" s="68">
        <f>SUM(D1015,D1017,D1021,D1023,D1025,D1019)</f>
        <v>365498.1</v>
      </c>
      <c r="E1014" s="3"/>
    </row>
    <row r="1015" spans="1:5" ht="126">
      <c r="A1015" s="90" t="s">
        <v>412</v>
      </c>
      <c r="B1015" s="75" t="s">
        <v>396</v>
      </c>
      <c r="C1015" s="120" t="s">
        <v>467</v>
      </c>
      <c r="D1015" s="68">
        <f>SUM(D1016)</f>
        <v>183742.4</v>
      </c>
      <c r="E1015" s="3"/>
    </row>
    <row r="1016" spans="1:5" ht="126">
      <c r="A1016" s="90" t="s">
        <v>413</v>
      </c>
      <c r="B1016" s="75" t="s">
        <v>396</v>
      </c>
      <c r="C1016" s="120" t="s">
        <v>468</v>
      </c>
      <c r="D1016" s="68">
        <v>183742.4</v>
      </c>
      <c r="E1016" s="3"/>
    </row>
    <row r="1017" spans="1:5" ht="93.75" customHeight="1">
      <c r="A1017" s="26" t="s">
        <v>400</v>
      </c>
      <c r="B1017" s="75" t="s">
        <v>396</v>
      </c>
      <c r="C1017" s="120" t="s">
        <v>469</v>
      </c>
      <c r="D1017" s="68">
        <f>SUM(D1018)</f>
        <v>3563.9</v>
      </c>
      <c r="E1017" s="3"/>
    </row>
    <row r="1018" spans="1:5" ht="93.75" customHeight="1">
      <c r="A1018" s="26" t="s">
        <v>401</v>
      </c>
      <c r="B1018" s="75" t="s">
        <v>396</v>
      </c>
      <c r="C1018" s="120" t="s">
        <v>470</v>
      </c>
      <c r="D1018" s="68">
        <v>3563.9</v>
      </c>
      <c r="E1018" s="3"/>
    </row>
    <row r="1019" spans="1:5" ht="64.5" customHeight="1">
      <c r="A1019" s="90" t="s">
        <v>800</v>
      </c>
      <c r="B1019" s="75" t="s">
        <v>396</v>
      </c>
      <c r="C1019" s="32" t="s">
        <v>798</v>
      </c>
      <c r="D1019" s="68">
        <f>D1020</f>
        <v>2242.4</v>
      </c>
      <c r="E1019" s="3"/>
    </row>
    <row r="1020" spans="1:5" ht="78.75" customHeight="1">
      <c r="A1020" s="90" t="s">
        <v>801</v>
      </c>
      <c r="B1020" s="75" t="s">
        <v>396</v>
      </c>
      <c r="C1020" s="32" t="s">
        <v>799</v>
      </c>
      <c r="D1020" s="68">
        <v>2242.4</v>
      </c>
      <c r="E1020" s="3"/>
    </row>
    <row r="1021" spans="1:5" ht="31.5">
      <c r="A1021" s="64" t="s">
        <v>427</v>
      </c>
      <c r="B1021" s="75" t="s">
        <v>396</v>
      </c>
      <c r="C1021" s="32" t="s">
        <v>797</v>
      </c>
      <c r="D1021" s="68">
        <f>D1022</f>
        <v>16138.6</v>
      </c>
      <c r="E1021" s="3"/>
    </row>
    <row r="1022" spans="1:5" ht="31.5">
      <c r="A1022" s="64" t="s">
        <v>426</v>
      </c>
      <c r="B1022" s="75" t="s">
        <v>396</v>
      </c>
      <c r="C1022" s="32" t="s">
        <v>471</v>
      </c>
      <c r="D1022" s="68">
        <v>16138.6</v>
      </c>
      <c r="E1022" s="3"/>
    </row>
    <row r="1023" spans="1:5" ht="31.5">
      <c r="A1023" s="64" t="s">
        <v>981</v>
      </c>
      <c r="B1023" s="75" t="s">
        <v>396</v>
      </c>
      <c r="C1023" s="32" t="s">
        <v>979</v>
      </c>
      <c r="D1023" s="68">
        <f>D1024</f>
        <v>159810.8</v>
      </c>
      <c r="E1023" s="3"/>
    </row>
    <row r="1024" spans="1:5" ht="31.5">
      <c r="A1024" s="64" t="s">
        <v>982</v>
      </c>
      <c r="B1024" s="75" t="s">
        <v>396</v>
      </c>
      <c r="C1024" s="32" t="s">
        <v>980</v>
      </c>
      <c r="D1024" s="68">
        <v>159810.8</v>
      </c>
      <c r="E1024" s="3"/>
    </row>
    <row r="1025" spans="1:5" ht="15.75" hidden="1">
      <c r="A1025" s="64" t="s">
        <v>103</v>
      </c>
      <c r="B1025" s="75" t="s">
        <v>396</v>
      </c>
      <c r="C1025" s="32" t="s">
        <v>444</v>
      </c>
      <c r="D1025" s="68">
        <f>D1026</f>
        <v>0</v>
      </c>
      <c r="E1025" s="3"/>
    </row>
    <row r="1026" spans="1:5" ht="15.75" hidden="1">
      <c r="A1026" s="19" t="s">
        <v>186</v>
      </c>
      <c r="B1026" s="52" t="s">
        <v>396</v>
      </c>
      <c r="C1026" s="32" t="s">
        <v>445</v>
      </c>
      <c r="D1026" s="68">
        <v>0</v>
      </c>
      <c r="E1026" s="3"/>
    </row>
    <row r="1027" spans="1:5" ht="31.5" customHeight="1">
      <c r="A1027" s="22" t="s">
        <v>380</v>
      </c>
      <c r="B1027" s="52" t="s">
        <v>396</v>
      </c>
      <c r="C1027" s="28" t="s">
        <v>464</v>
      </c>
      <c r="D1027" s="68">
        <f>SUM(D1028)</f>
        <v>4027.9</v>
      </c>
      <c r="E1027" s="3"/>
    </row>
    <row r="1028" spans="1:5" ht="30.75" customHeight="1">
      <c r="A1028" s="29" t="s">
        <v>104</v>
      </c>
      <c r="B1028" s="52" t="s">
        <v>396</v>
      </c>
      <c r="C1028" s="8" t="s">
        <v>447</v>
      </c>
      <c r="D1028" s="68">
        <f>SUM(D1029)</f>
        <v>4027.9</v>
      </c>
      <c r="E1028" s="3"/>
    </row>
    <row r="1029" spans="1:5" ht="31.5" customHeight="1">
      <c r="A1029" s="29" t="s">
        <v>100</v>
      </c>
      <c r="B1029" s="52" t="s">
        <v>396</v>
      </c>
      <c r="C1029" s="8" t="s">
        <v>448</v>
      </c>
      <c r="D1029" s="68">
        <v>4027.9</v>
      </c>
      <c r="E1029" s="3"/>
    </row>
    <row r="1030" spans="1:5" ht="15.75">
      <c r="A1030" s="29" t="s">
        <v>102</v>
      </c>
      <c r="B1030" s="52" t="s">
        <v>396</v>
      </c>
      <c r="C1030" s="8" t="s">
        <v>451</v>
      </c>
      <c r="D1030" s="68">
        <f>SUM(D1031)</f>
        <v>203265.2</v>
      </c>
      <c r="E1030" s="3"/>
    </row>
    <row r="1031" spans="1:5" ht="15.75" customHeight="1">
      <c r="A1031" s="29" t="s">
        <v>174</v>
      </c>
      <c r="B1031" s="52" t="s">
        <v>396</v>
      </c>
      <c r="C1031" s="8" t="s">
        <v>452</v>
      </c>
      <c r="D1031" s="68">
        <f>SUM(D1032)</f>
        <v>203265.2</v>
      </c>
      <c r="E1031" s="3"/>
    </row>
    <row r="1032" spans="1:5" ht="31.5">
      <c r="A1032" s="29" t="s">
        <v>175</v>
      </c>
      <c r="B1032" s="52" t="s">
        <v>396</v>
      </c>
      <c r="C1032" s="8" t="s">
        <v>453</v>
      </c>
      <c r="D1032" s="68">
        <v>203265.2</v>
      </c>
      <c r="E1032" s="3"/>
    </row>
    <row r="1033" spans="1:5" ht="94.5" hidden="1">
      <c r="A1033" s="37" t="s">
        <v>504</v>
      </c>
      <c r="B1033" s="52" t="s">
        <v>396</v>
      </c>
      <c r="C1033" s="35" t="s">
        <v>505</v>
      </c>
      <c r="D1033" s="68">
        <f>D1034</f>
        <v>0</v>
      </c>
      <c r="E1033" s="3"/>
    </row>
    <row r="1034" spans="1:5" ht="94.5" hidden="1">
      <c r="A1034" s="37" t="s">
        <v>509</v>
      </c>
      <c r="B1034" s="52" t="s">
        <v>396</v>
      </c>
      <c r="C1034" s="35" t="s">
        <v>508</v>
      </c>
      <c r="D1034" s="68">
        <f>D1035</f>
        <v>0</v>
      </c>
      <c r="E1034" s="3"/>
    </row>
    <row r="1035" spans="1:5" ht="31.5" hidden="1">
      <c r="A1035" s="37" t="s">
        <v>172</v>
      </c>
      <c r="B1035" s="52" t="s">
        <v>396</v>
      </c>
      <c r="C1035" s="35" t="s">
        <v>506</v>
      </c>
      <c r="D1035" s="68">
        <f>SUM(D1036)</f>
        <v>0</v>
      </c>
      <c r="E1035" s="3"/>
    </row>
    <row r="1036" spans="1:8" ht="47.25" hidden="1">
      <c r="A1036" s="37" t="s">
        <v>173</v>
      </c>
      <c r="B1036" s="52" t="s">
        <v>396</v>
      </c>
      <c r="C1036" s="35" t="s">
        <v>523</v>
      </c>
      <c r="D1036" s="68">
        <v>0</v>
      </c>
      <c r="E1036" s="3"/>
      <c r="H1036" s="73"/>
    </row>
    <row r="1037" spans="1:5" ht="47.25">
      <c r="A1037" s="22" t="s">
        <v>176</v>
      </c>
      <c r="B1037" s="52" t="s">
        <v>396</v>
      </c>
      <c r="C1037" s="23" t="s">
        <v>454</v>
      </c>
      <c r="D1037" s="70">
        <f>D1038+D1039</f>
        <v>-404.70000000000005</v>
      </c>
      <c r="E1037" s="3"/>
    </row>
    <row r="1038" spans="1:5" ht="31.5">
      <c r="A1038" s="22" t="s">
        <v>743</v>
      </c>
      <c r="B1038" s="52" t="s">
        <v>396</v>
      </c>
      <c r="C1038" s="23" t="s">
        <v>742</v>
      </c>
      <c r="D1038" s="70">
        <v>-0.1</v>
      </c>
      <c r="E1038" s="3"/>
    </row>
    <row r="1039" spans="1:5" ht="47.25">
      <c r="A1039" s="22" t="s">
        <v>399</v>
      </c>
      <c r="B1039" s="52" t="s">
        <v>396</v>
      </c>
      <c r="C1039" s="23" t="s">
        <v>456</v>
      </c>
      <c r="D1039" s="68">
        <v>-404.6</v>
      </c>
      <c r="E1039" s="3"/>
    </row>
    <row r="1040" spans="1:5" ht="38.25">
      <c r="A1040" s="58" t="s">
        <v>993</v>
      </c>
      <c r="B1040" s="53" t="s">
        <v>411</v>
      </c>
      <c r="C1040" s="7"/>
      <c r="D1040" s="69">
        <f>D1041+D1045+D1050+D1057+D1062+D1066+D1069+D1071+D1088+D1099+D1101+D1105</f>
        <v>1829078.2000000004</v>
      </c>
      <c r="E1040" s="3"/>
    </row>
    <row r="1041" spans="1:5" ht="31.5" customHeight="1">
      <c r="A1041" s="19" t="s">
        <v>50</v>
      </c>
      <c r="B1041" s="52" t="s">
        <v>411</v>
      </c>
      <c r="C1041" s="8" t="s">
        <v>96</v>
      </c>
      <c r="D1041" s="68">
        <f>SUM(D1042)</f>
        <v>963.2</v>
      </c>
      <c r="E1041" s="3"/>
    </row>
    <row r="1042" spans="1:5" ht="63">
      <c r="A1042" s="26" t="s">
        <v>187</v>
      </c>
      <c r="B1042" s="52" t="s">
        <v>411</v>
      </c>
      <c r="C1042" s="30" t="s">
        <v>0</v>
      </c>
      <c r="D1042" s="68">
        <f>SUM(D1043)</f>
        <v>963.2</v>
      </c>
      <c r="E1042" s="3"/>
    </row>
    <row r="1043" spans="1:5" ht="94.5">
      <c r="A1043" s="26" t="s">
        <v>181</v>
      </c>
      <c r="B1043" s="52" t="s">
        <v>411</v>
      </c>
      <c r="C1043" s="27" t="s">
        <v>1</v>
      </c>
      <c r="D1043" s="68">
        <f>SUM(D1044)</f>
        <v>963.2</v>
      </c>
      <c r="E1043" s="3"/>
    </row>
    <row r="1044" spans="1:5" ht="126">
      <c r="A1044" s="26" t="s">
        <v>376</v>
      </c>
      <c r="B1044" s="52" t="s">
        <v>411</v>
      </c>
      <c r="C1044" s="27" t="s">
        <v>355</v>
      </c>
      <c r="D1044" s="68">
        <v>963.2</v>
      </c>
      <c r="E1044" s="3"/>
    </row>
    <row r="1045" spans="1:5" ht="15.75">
      <c r="A1045" s="19" t="s">
        <v>184</v>
      </c>
      <c r="B1045" s="52" t="s">
        <v>411</v>
      </c>
      <c r="C1045" s="28" t="s">
        <v>145</v>
      </c>
      <c r="D1045" s="68">
        <f>SUM(D1047)</f>
        <v>1609.6</v>
      </c>
      <c r="E1045" s="3"/>
    </row>
    <row r="1046" spans="1:5" ht="15.75">
      <c r="A1046" s="19" t="s">
        <v>144</v>
      </c>
      <c r="B1046" s="52" t="s">
        <v>411</v>
      </c>
      <c r="C1046" s="12" t="s">
        <v>148</v>
      </c>
      <c r="D1046" s="68">
        <f>SUM(D1047)</f>
        <v>1609.6</v>
      </c>
      <c r="E1046" s="3"/>
    </row>
    <row r="1047" spans="1:5" ht="31.5">
      <c r="A1047" s="19" t="s">
        <v>183</v>
      </c>
      <c r="B1047" s="52" t="s">
        <v>411</v>
      </c>
      <c r="C1047" s="12" t="s">
        <v>149</v>
      </c>
      <c r="D1047" s="68">
        <f>SUM(D1048+D1049)</f>
        <v>1609.6</v>
      </c>
      <c r="E1047" s="3"/>
    </row>
    <row r="1048" spans="1:5" ht="63" customHeight="1">
      <c r="A1048" s="19" t="s">
        <v>356</v>
      </c>
      <c r="B1048" s="52" t="s">
        <v>411</v>
      </c>
      <c r="C1048" s="12" t="s">
        <v>149</v>
      </c>
      <c r="D1048" s="68">
        <v>1588</v>
      </c>
      <c r="E1048" s="3"/>
    </row>
    <row r="1049" spans="1:5" ht="47.25">
      <c r="A1049" s="139" t="s">
        <v>983</v>
      </c>
      <c r="B1049" s="52" t="s">
        <v>411</v>
      </c>
      <c r="C1049" s="12" t="s">
        <v>984</v>
      </c>
      <c r="D1049" s="68">
        <v>21.6</v>
      </c>
      <c r="E1049" s="3"/>
    </row>
    <row r="1050" spans="1:5" ht="126">
      <c r="A1050" s="33" t="s">
        <v>537</v>
      </c>
      <c r="B1050" s="52" t="s">
        <v>411</v>
      </c>
      <c r="C1050" s="32" t="s">
        <v>811</v>
      </c>
      <c r="D1050" s="68">
        <f>D1054+D1051</f>
        <v>5971.5</v>
      </c>
      <c r="E1050" s="3"/>
    </row>
    <row r="1051" spans="1:5" ht="63">
      <c r="A1051" s="33" t="s">
        <v>619</v>
      </c>
      <c r="B1051" s="52" t="s">
        <v>411</v>
      </c>
      <c r="C1051" s="32" t="s">
        <v>617</v>
      </c>
      <c r="D1051" s="68">
        <f>D1052</f>
        <v>894.7</v>
      </c>
      <c r="E1051" s="3"/>
    </row>
    <row r="1052" spans="1:5" ht="78.75">
      <c r="A1052" s="33" t="s">
        <v>620</v>
      </c>
      <c r="B1052" s="52" t="s">
        <v>411</v>
      </c>
      <c r="C1052" s="32" t="s">
        <v>618</v>
      </c>
      <c r="D1052" s="68">
        <f>D1053</f>
        <v>894.7</v>
      </c>
      <c r="E1052" s="3"/>
    </row>
    <row r="1053" spans="1:5" ht="111.75" customHeight="1">
      <c r="A1053" s="22" t="s">
        <v>621</v>
      </c>
      <c r="B1053" s="52" t="s">
        <v>411</v>
      </c>
      <c r="C1053" s="32" t="s">
        <v>618</v>
      </c>
      <c r="D1053" s="68">
        <v>894.7</v>
      </c>
      <c r="E1053" s="3"/>
    </row>
    <row r="1054" spans="1:5" ht="94.5">
      <c r="A1054" s="33" t="s">
        <v>539</v>
      </c>
      <c r="B1054" s="52" t="s">
        <v>411</v>
      </c>
      <c r="C1054" s="32" t="s">
        <v>540</v>
      </c>
      <c r="D1054" s="68">
        <f>D1055</f>
        <v>5076.8</v>
      </c>
      <c r="E1054" s="3"/>
    </row>
    <row r="1055" spans="1:5" ht="78.75" customHeight="1">
      <c r="A1055" s="33" t="s">
        <v>542</v>
      </c>
      <c r="B1055" s="52" t="s">
        <v>411</v>
      </c>
      <c r="C1055" s="32" t="s">
        <v>541</v>
      </c>
      <c r="D1055" s="68">
        <f>D1056</f>
        <v>5076.8</v>
      </c>
      <c r="E1055" s="3"/>
    </row>
    <row r="1056" spans="1:5" ht="125.25" customHeight="1">
      <c r="A1056" s="33" t="s">
        <v>622</v>
      </c>
      <c r="B1056" s="52" t="s">
        <v>411</v>
      </c>
      <c r="C1056" s="32" t="s">
        <v>541</v>
      </c>
      <c r="D1056" s="68">
        <v>5076.8</v>
      </c>
      <c r="E1056" s="3"/>
    </row>
    <row r="1057" spans="1:5" ht="16.5" customHeight="1">
      <c r="A1057" s="33" t="s">
        <v>526</v>
      </c>
      <c r="B1057" s="52" t="s">
        <v>411</v>
      </c>
      <c r="C1057" s="32" t="s">
        <v>527</v>
      </c>
      <c r="D1057" s="68">
        <f>D1058</f>
        <v>37.6</v>
      </c>
      <c r="E1057" s="3"/>
    </row>
    <row r="1058" spans="1:5" ht="78.75">
      <c r="A1058" s="29" t="s">
        <v>528</v>
      </c>
      <c r="B1058" s="52" t="s">
        <v>411</v>
      </c>
      <c r="C1058" s="8" t="s">
        <v>529</v>
      </c>
      <c r="D1058" s="68">
        <f>D1059</f>
        <v>37.6</v>
      </c>
      <c r="E1058" s="3"/>
    </row>
    <row r="1059" spans="1:5" ht="64.5" customHeight="1">
      <c r="A1059" s="29" t="s">
        <v>530</v>
      </c>
      <c r="B1059" s="52" t="s">
        <v>411</v>
      </c>
      <c r="C1059" s="8" t="s">
        <v>531</v>
      </c>
      <c r="D1059" s="68">
        <f>D1060+D1061</f>
        <v>37.6</v>
      </c>
      <c r="E1059" s="3"/>
    </row>
    <row r="1060" spans="1:5" ht="144" customHeight="1">
      <c r="A1060" s="29" t="s">
        <v>533</v>
      </c>
      <c r="B1060" s="52" t="s">
        <v>411</v>
      </c>
      <c r="C1060" s="32" t="s">
        <v>532</v>
      </c>
      <c r="D1060" s="68">
        <v>37.6</v>
      </c>
      <c r="E1060" s="3"/>
    </row>
    <row r="1061" spans="1:5" ht="96" customHeight="1" hidden="1">
      <c r="A1061" s="33" t="s">
        <v>706</v>
      </c>
      <c r="B1061" s="52" t="s">
        <v>411</v>
      </c>
      <c r="C1061" s="32" t="s">
        <v>656</v>
      </c>
      <c r="D1061" s="68">
        <v>0</v>
      </c>
      <c r="E1061" s="3"/>
    </row>
    <row r="1062" spans="1:5" ht="15.75">
      <c r="A1062" s="132" t="s">
        <v>657</v>
      </c>
      <c r="B1062" s="75" t="s">
        <v>411</v>
      </c>
      <c r="C1062" s="8" t="s">
        <v>660</v>
      </c>
      <c r="D1062" s="68">
        <f>D1063</f>
        <v>304.7</v>
      </c>
      <c r="E1062" s="3"/>
    </row>
    <row r="1063" spans="1:5" ht="31.5">
      <c r="A1063" s="29" t="s">
        <v>658</v>
      </c>
      <c r="B1063" s="52" t="s">
        <v>411</v>
      </c>
      <c r="C1063" s="8" t="s">
        <v>661</v>
      </c>
      <c r="D1063" s="68">
        <f>D1064</f>
        <v>304.7</v>
      </c>
      <c r="E1063" s="3"/>
    </row>
    <row r="1064" spans="1:5" ht="63">
      <c r="A1064" s="29" t="s">
        <v>659</v>
      </c>
      <c r="B1064" s="52" t="s">
        <v>411</v>
      </c>
      <c r="C1064" s="8" t="s">
        <v>662</v>
      </c>
      <c r="D1064" s="68">
        <f>D1065</f>
        <v>304.7</v>
      </c>
      <c r="E1064" s="3"/>
    </row>
    <row r="1065" spans="1:5" ht="110.25">
      <c r="A1065" s="29" t="s">
        <v>663</v>
      </c>
      <c r="B1065" s="52" t="s">
        <v>411</v>
      </c>
      <c r="C1065" s="8" t="s">
        <v>662</v>
      </c>
      <c r="D1065" s="68">
        <v>304.7</v>
      </c>
      <c r="E1065" s="3"/>
    </row>
    <row r="1066" spans="1:5" ht="15.75" hidden="1">
      <c r="A1066" s="38" t="s">
        <v>123</v>
      </c>
      <c r="B1066" s="52" t="s">
        <v>411</v>
      </c>
      <c r="C1066" s="18" t="s">
        <v>125</v>
      </c>
      <c r="D1066" s="68">
        <f>SUM(D1067)</f>
        <v>0</v>
      </c>
      <c r="E1066" s="3"/>
    </row>
    <row r="1067" spans="1:5" ht="31.5" hidden="1">
      <c r="A1067" s="26" t="s">
        <v>124</v>
      </c>
      <c r="B1067" s="52" t="s">
        <v>411</v>
      </c>
      <c r="C1067" s="18" t="s">
        <v>126</v>
      </c>
      <c r="D1067" s="68">
        <f>SUM(D1068)</f>
        <v>0</v>
      </c>
      <c r="E1067" s="3"/>
    </row>
    <row r="1068" spans="1:5" ht="62.25" customHeight="1" hidden="1">
      <c r="A1068" s="26" t="s">
        <v>359</v>
      </c>
      <c r="B1068" s="52" t="s">
        <v>411</v>
      </c>
      <c r="C1068" s="18" t="s">
        <v>126</v>
      </c>
      <c r="D1068" s="68">
        <v>0</v>
      </c>
      <c r="E1068" s="3"/>
    </row>
    <row r="1069" spans="1:5" ht="15.75" hidden="1">
      <c r="A1069" s="19" t="s">
        <v>7</v>
      </c>
      <c r="B1069" s="51" t="s">
        <v>411</v>
      </c>
      <c r="C1069" s="31" t="s">
        <v>36</v>
      </c>
      <c r="D1069" s="68">
        <f>D1070</f>
        <v>0</v>
      </c>
      <c r="E1069" s="3"/>
    </row>
    <row r="1070" spans="1:5" ht="15.75" hidden="1">
      <c r="A1070" s="19" t="s">
        <v>421</v>
      </c>
      <c r="B1070" s="51" t="s">
        <v>411</v>
      </c>
      <c r="C1070" s="31" t="s">
        <v>420</v>
      </c>
      <c r="D1070" s="68">
        <v>0</v>
      </c>
      <c r="E1070" s="3"/>
    </row>
    <row r="1071" spans="1:5" ht="31.5">
      <c r="A1071" s="26" t="s">
        <v>185</v>
      </c>
      <c r="B1071" s="52" t="s">
        <v>411</v>
      </c>
      <c r="C1071" s="11" t="s">
        <v>443</v>
      </c>
      <c r="D1071" s="68">
        <f>SUM(D1072,D1074,D1078,D1080,D1082,D1084,D1086+D1076)</f>
        <v>1159437.5000000002</v>
      </c>
      <c r="E1071" s="3"/>
    </row>
    <row r="1072" spans="1:5" ht="80.25" customHeight="1">
      <c r="A1072" s="19" t="s">
        <v>213</v>
      </c>
      <c r="B1072" s="52" t="s">
        <v>411</v>
      </c>
      <c r="C1072" s="32" t="s">
        <v>472</v>
      </c>
      <c r="D1072" s="68">
        <f>SUM(D1073)</f>
        <v>127158.8</v>
      </c>
      <c r="E1072" s="3"/>
    </row>
    <row r="1073" spans="1:5" ht="94.5">
      <c r="A1073" s="19" t="s">
        <v>214</v>
      </c>
      <c r="B1073" s="52" t="s">
        <v>411</v>
      </c>
      <c r="C1073" s="32" t="s">
        <v>473</v>
      </c>
      <c r="D1073" s="68">
        <v>127158.8</v>
      </c>
      <c r="E1073" s="3"/>
    </row>
    <row r="1074" spans="1:5" ht="64.5" customHeight="1">
      <c r="A1074" s="26" t="s">
        <v>664</v>
      </c>
      <c r="B1074" s="52" t="s">
        <v>411</v>
      </c>
      <c r="C1074" s="32" t="s">
        <v>666</v>
      </c>
      <c r="D1074" s="68">
        <f>D1075</f>
        <v>274945.9</v>
      </c>
      <c r="E1074" s="3"/>
    </row>
    <row r="1075" spans="1:5" ht="78" customHeight="1">
      <c r="A1075" s="26" t="s">
        <v>665</v>
      </c>
      <c r="B1075" s="52" t="s">
        <v>411</v>
      </c>
      <c r="C1075" s="32" t="s">
        <v>667</v>
      </c>
      <c r="D1075" s="68">
        <v>274945.9</v>
      </c>
      <c r="E1075" s="3"/>
    </row>
    <row r="1076" spans="1:5" ht="30.75" customHeight="1">
      <c r="A1076" s="90" t="s">
        <v>752</v>
      </c>
      <c r="B1076" s="75" t="s">
        <v>411</v>
      </c>
      <c r="C1076" s="32" t="s">
        <v>750</v>
      </c>
      <c r="D1076" s="68">
        <f>D1077</f>
        <v>102351</v>
      </c>
      <c r="E1076" s="3"/>
    </row>
    <row r="1077" spans="1:5" ht="46.5" customHeight="1">
      <c r="A1077" s="90" t="s">
        <v>753</v>
      </c>
      <c r="B1077" s="75" t="s">
        <v>411</v>
      </c>
      <c r="C1077" s="32" t="s">
        <v>751</v>
      </c>
      <c r="D1077" s="68">
        <v>102351</v>
      </c>
      <c r="E1077" s="3"/>
    </row>
    <row r="1078" spans="1:5" ht="47.25" hidden="1">
      <c r="A1078" s="64" t="s">
        <v>486</v>
      </c>
      <c r="B1078" s="75" t="s">
        <v>411</v>
      </c>
      <c r="C1078" s="120" t="s">
        <v>481</v>
      </c>
      <c r="D1078" s="68">
        <f>D1079</f>
        <v>0</v>
      </c>
      <c r="E1078" s="3"/>
    </row>
    <row r="1079" spans="1:5" ht="63" hidden="1">
      <c r="A1079" s="64" t="s">
        <v>487</v>
      </c>
      <c r="B1079" s="75" t="s">
        <v>411</v>
      </c>
      <c r="C1079" s="120" t="s">
        <v>524</v>
      </c>
      <c r="D1079" s="68">
        <v>0</v>
      </c>
      <c r="E1079" s="3"/>
    </row>
    <row r="1080" spans="1:5" ht="47.25">
      <c r="A1080" s="64" t="s">
        <v>489</v>
      </c>
      <c r="B1080" s="75" t="s">
        <v>411</v>
      </c>
      <c r="C1080" s="120" t="s">
        <v>482</v>
      </c>
      <c r="D1080" s="68">
        <f>D1081</f>
        <v>79426.3</v>
      </c>
      <c r="E1080" s="3"/>
    </row>
    <row r="1081" spans="1:5" ht="48" customHeight="1">
      <c r="A1081" s="64" t="s">
        <v>488</v>
      </c>
      <c r="B1081" s="75" t="s">
        <v>411</v>
      </c>
      <c r="C1081" s="120" t="s">
        <v>485</v>
      </c>
      <c r="D1081" s="68">
        <v>79426.3</v>
      </c>
      <c r="E1081" s="3"/>
    </row>
    <row r="1082" spans="1:5" ht="31.5">
      <c r="A1082" s="90" t="s">
        <v>814</v>
      </c>
      <c r="B1082" s="75" t="s">
        <v>411</v>
      </c>
      <c r="C1082" s="120" t="s">
        <v>474</v>
      </c>
      <c r="D1082" s="68">
        <f>D1083</f>
        <v>121245.3</v>
      </c>
      <c r="E1082" s="3"/>
    </row>
    <row r="1083" spans="1:5" ht="31.5">
      <c r="A1083" s="90" t="s">
        <v>813</v>
      </c>
      <c r="B1083" s="75" t="s">
        <v>411</v>
      </c>
      <c r="C1083" s="32" t="s">
        <v>475</v>
      </c>
      <c r="D1083" s="68">
        <v>121245.3</v>
      </c>
      <c r="E1083" s="3"/>
    </row>
    <row r="1084" spans="1:5" ht="31.5">
      <c r="A1084" s="64" t="s">
        <v>490</v>
      </c>
      <c r="B1084" s="75" t="s">
        <v>411</v>
      </c>
      <c r="C1084" s="32" t="s">
        <v>484</v>
      </c>
      <c r="D1084" s="68">
        <f>D1085</f>
        <v>450352.4</v>
      </c>
      <c r="E1084" s="3"/>
    </row>
    <row r="1085" spans="1:5" ht="47.25">
      <c r="A1085" s="64" t="s">
        <v>491</v>
      </c>
      <c r="B1085" s="75" t="s">
        <v>411</v>
      </c>
      <c r="C1085" s="32" t="s">
        <v>483</v>
      </c>
      <c r="D1085" s="68">
        <v>450352.4</v>
      </c>
      <c r="E1085" s="3"/>
    </row>
    <row r="1086" spans="1:5" ht="15.75">
      <c r="A1086" s="90" t="s">
        <v>493</v>
      </c>
      <c r="B1086" s="75" t="s">
        <v>411</v>
      </c>
      <c r="C1086" s="120" t="s">
        <v>444</v>
      </c>
      <c r="D1086" s="68">
        <f>D1087</f>
        <v>3957.8</v>
      </c>
      <c r="E1086" s="3"/>
    </row>
    <row r="1087" spans="1:5" ht="15.75">
      <c r="A1087" s="64" t="s">
        <v>186</v>
      </c>
      <c r="B1087" s="75" t="s">
        <v>411</v>
      </c>
      <c r="C1087" s="120" t="s">
        <v>445</v>
      </c>
      <c r="D1087" s="68">
        <v>3957.8</v>
      </c>
      <c r="E1087" s="3"/>
    </row>
    <row r="1088" spans="1:5" ht="15.75">
      <c r="A1088" s="29" t="s">
        <v>102</v>
      </c>
      <c r="B1088" s="52" t="s">
        <v>411</v>
      </c>
      <c r="C1088" s="8" t="s">
        <v>451</v>
      </c>
      <c r="D1088" s="68">
        <f>D1089+D1091+D1093+D1095+D1097</f>
        <v>663378.9</v>
      </c>
      <c r="E1088" s="3"/>
    </row>
    <row r="1089" spans="1:5" ht="78.75">
      <c r="A1089" s="29" t="s">
        <v>674</v>
      </c>
      <c r="B1089" s="52" t="s">
        <v>411</v>
      </c>
      <c r="C1089" s="8" t="s">
        <v>673</v>
      </c>
      <c r="D1089" s="68">
        <f>D1090</f>
        <v>35832</v>
      </c>
      <c r="E1089" s="3"/>
    </row>
    <row r="1090" spans="1:5" ht="80.25" customHeight="1">
      <c r="A1090" s="29" t="s">
        <v>675</v>
      </c>
      <c r="B1090" s="52" t="s">
        <v>411</v>
      </c>
      <c r="C1090" s="8" t="s">
        <v>672</v>
      </c>
      <c r="D1090" s="68">
        <v>35832</v>
      </c>
      <c r="E1090" s="3"/>
    </row>
    <row r="1091" spans="1:5" ht="31.5">
      <c r="A1091" s="29" t="s">
        <v>987</v>
      </c>
      <c r="B1091" s="52" t="s">
        <v>411</v>
      </c>
      <c r="C1091" s="8" t="s">
        <v>985</v>
      </c>
      <c r="D1091" s="68">
        <f>D1092</f>
        <v>153800.5</v>
      </c>
      <c r="E1091" s="3"/>
    </row>
    <row r="1092" spans="1:5" ht="47.25">
      <c r="A1092" s="29" t="s">
        <v>988</v>
      </c>
      <c r="B1092" s="52" t="s">
        <v>411</v>
      </c>
      <c r="C1092" s="8" t="s">
        <v>986</v>
      </c>
      <c r="D1092" s="68">
        <v>153800.5</v>
      </c>
      <c r="E1092" s="3"/>
    </row>
    <row r="1093" spans="1:5" ht="63">
      <c r="A1093" s="22" t="s">
        <v>668</v>
      </c>
      <c r="B1093" s="52" t="s">
        <v>411</v>
      </c>
      <c r="C1093" s="8" t="s">
        <v>670</v>
      </c>
      <c r="D1093" s="68">
        <f>D1094</f>
        <v>389182.4</v>
      </c>
      <c r="E1093" s="3"/>
    </row>
    <row r="1094" spans="1:5" ht="64.5" customHeight="1">
      <c r="A1094" s="22" t="s">
        <v>669</v>
      </c>
      <c r="B1094" s="52" t="s">
        <v>411</v>
      </c>
      <c r="C1094" s="8" t="s">
        <v>671</v>
      </c>
      <c r="D1094" s="68">
        <v>389182.4</v>
      </c>
      <c r="E1094" s="3"/>
    </row>
    <row r="1095" spans="1:5" ht="46.5" customHeight="1" hidden="1">
      <c r="A1095" s="22" t="s">
        <v>748</v>
      </c>
      <c r="B1095" s="52" t="s">
        <v>411</v>
      </c>
      <c r="C1095" s="8" t="s">
        <v>747</v>
      </c>
      <c r="D1095" s="68">
        <f>D1096</f>
        <v>0</v>
      </c>
      <c r="E1095" s="3"/>
    </row>
    <row r="1096" spans="1:5" ht="48" customHeight="1" hidden="1">
      <c r="A1096" s="22" t="s">
        <v>749</v>
      </c>
      <c r="B1096" s="52" t="s">
        <v>411</v>
      </c>
      <c r="C1096" s="8" t="s">
        <v>746</v>
      </c>
      <c r="D1096" s="68">
        <v>0</v>
      </c>
      <c r="E1096" s="3"/>
    </row>
    <row r="1097" spans="1:5" ht="15.75" customHeight="1">
      <c r="A1097" s="29" t="s">
        <v>174</v>
      </c>
      <c r="B1097" s="52" t="s">
        <v>411</v>
      </c>
      <c r="C1097" s="8" t="s">
        <v>452</v>
      </c>
      <c r="D1097" s="68">
        <f>SUM(D1098)</f>
        <v>84564</v>
      </c>
      <c r="E1097" s="3"/>
    </row>
    <row r="1098" spans="1:5" ht="31.5">
      <c r="A1098" s="29" t="s">
        <v>175</v>
      </c>
      <c r="B1098" s="52" t="s">
        <v>411</v>
      </c>
      <c r="C1098" s="8" t="s">
        <v>453</v>
      </c>
      <c r="D1098" s="68">
        <v>84564</v>
      </c>
      <c r="E1098" s="3"/>
    </row>
    <row r="1099" spans="1:4" ht="31.5" hidden="1">
      <c r="A1099" s="37" t="s">
        <v>423</v>
      </c>
      <c r="B1099" s="52" t="s">
        <v>411</v>
      </c>
      <c r="C1099" s="35" t="s">
        <v>510</v>
      </c>
      <c r="D1099" s="70">
        <f>D1100</f>
        <v>0</v>
      </c>
    </row>
    <row r="1100" spans="1:4" ht="31.5" hidden="1">
      <c r="A1100" s="37" t="s">
        <v>423</v>
      </c>
      <c r="B1100" s="52" t="s">
        <v>411</v>
      </c>
      <c r="C1100" s="35" t="s">
        <v>511</v>
      </c>
      <c r="D1100" s="70">
        <v>0</v>
      </c>
    </row>
    <row r="1101" spans="1:4" ht="94.5" hidden="1">
      <c r="A1101" s="37" t="s">
        <v>504</v>
      </c>
      <c r="B1101" s="52" t="s">
        <v>411</v>
      </c>
      <c r="C1101" s="35" t="s">
        <v>505</v>
      </c>
      <c r="D1101" s="70">
        <f>D1102</f>
        <v>0</v>
      </c>
    </row>
    <row r="1102" spans="1:4" ht="78" customHeight="1" hidden="1">
      <c r="A1102" s="37" t="s">
        <v>509</v>
      </c>
      <c r="B1102" s="52" t="s">
        <v>411</v>
      </c>
      <c r="C1102" s="35" t="s">
        <v>508</v>
      </c>
      <c r="D1102" s="70">
        <f>D1103</f>
        <v>0</v>
      </c>
    </row>
    <row r="1103" spans="1:4" ht="31.5" hidden="1">
      <c r="A1103" s="37" t="s">
        <v>172</v>
      </c>
      <c r="B1103" s="52" t="s">
        <v>411</v>
      </c>
      <c r="C1103" s="35" t="s">
        <v>506</v>
      </c>
      <c r="D1103" s="70">
        <f>D1104</f>
        <v>0</v>
      </c>
    </row>
    <row r="1104" spans="1:4" ht="31.5" hidden="1">
      <c r="A1104" s="122" t="s">
        <v>414</v>
      </c>
      <c r="B1104" s="75" t="s">
        <v>411</v>
      </c>
      <c r="C1104" s="79" t="s">
        <v>525</v>
      </c>
      <c r="D1104" s="70">
        <v>0</v>
      </c>
    </row>
    <row r="1105" spans="1:5" ht="47.25">
      <c r="A1105" s="22" t="s">
        <v>176</v>
      </c>
      <c r="B1105" s="52" t="s">
        <v>411</v>
      </c>
      <c r="C1105" s="23" t="s">
        <v>454</v>
      </c>
      <c r="D1105" s="68">
        <f>SUM(D1106:D1111)</f>
        <v>-2624.8</v>
      </c>
      <c r="E1105" s="3"/>
    </row>
    <row r="1106" spans="1:5" ht="47.25">
      <c r="A1106" s="22" t="s">
        <v>1021</v>
      </c>
      <c r="B1106" s="52" t="s">
        <v>411</v>
      </c>
      <c r="C1106" s="23" t="s">
        <v>802</v>
      </c>
      <c r="D1106" s="68">
        <v>-366.5</v>
      </c>
      <c r="E1106" s="3"/>
    </row>
    <row r="1107" spans="1:5" ht="81" customHeight="1">
      <c r="A1107" s="22" t="s">
        <v>991</v>
      </c>
      <c r="B1107" s="52" t="s">
        <v>411</v>
      </c>
      <c r="C1107" s="23" t="s">
        <v>989</v>
      </c>
      <c r="D1107" s="68">
        <v>-771.6</v>
      </c>
      <c r="E1107" s="3"/>
    </row>
    <row r="1108" spans="1:5" ht="63">
      <c r="A1108" s="22" t="s">
        <v>1022</v>
      </c>
      <c r="B1108" s="52" t="s">
        <v>411</v>
      </c>
      <c r="C1108" s="23" t="s">
        <v>990</v>
      </c>
      <c r="D1108" s="68">
        <v>-17.9</v>
      </c>
      <c r="E1108" s="3"/>
    </row>
    <row r="1109" spans="1:5" ht="47.25">
      <c r="A1109" s="22" t="s">
        <v>992</v>
      </c>
      <c r="B1109" s="52" t="s">
        <v>411</v>
      </c>
      <c r="C1109" s="23" t="s">
        <v>803</v>
      </c>
      <c r="D1109" s="68">
        <v>-163.9</v>
      </c>
      <c r="E1109" s="3"/>
    </row>
    <row r="1110" spans="1:5" ht="110.25">
      <c r="A1110" s="22" t="s">
        <v>745</v>
      </c>
      <c r="B1110" s="52" t="s">
        <v>411</v>
      </c>
      <c r="C1110" s="23" t="s">
        <v>744</v>
      </c>
      <c r="D1110" s="68">
        <v>-933.2</v>
      </c>
      <c r="E1110" s="3"/>
    </row>
    <row r="1111" spans="1:4" ht="47.25">
      <c r="A1111" s="22" t="s">
        <v>399</v>
      </c>
      <c r="B1111" s="52" t="s">
        <v>411</v>
      </c>
      <c r="C1111" s="23" t="s">
        <v>456</v>
      </c>
      <c r="D1111" s="70">
        <v>-371.7</v>
      </c>
    </row>
    <row r="1112" spans="1:4" ht="15" customHeight="1">
      <c r="A1112" s="135" t="s">
        <v>693</v>
      </c>
      <c r="B1112" s="126" t="s">
        <v>692</v>
      </c>
      <c r="C1112" s="124"/>
      <c r="D1112" s="125">
        <f>D1113</f>
        <v>208.3</v>
      </c>
    </row>
    <row r="1113" spans="1:4" ht="16.5" customHeight="1">
      <c r="A1113" s="33" t="s">
        <v>526</v>
      </c>
      <c r="B1113" s="127">
        <v>999</v>
      </c>
      <c r="C1113" s="32" t="s">
        <v>527</v>
      </c>
      <c r="D1113" s="68">
        <f>SUM(D1114)</f>
        <v>208.3</v>
      </c>
    </row>
    <row r="1114" spans="1:4" ht="78.75">
      <c r="A1114" s="29" t="s">
        <v>528</v>
      </c>
      <c r="B1114" s="55">
        <v>999</v>
      </c>
      <c r="C1114" s="8" t="s">
        <v>529</v>
      </c>
      <c r="D1114" s="68">
        <f>SUM(D1115)</f>
        <v>208.3</v>
      </c>
    </row>
    <row r="1115" spans="1:4" ht="62.25" customHeight="1">
      <c r="A1115" s="29" t="s">
        <v>530</v>
      </c>
      <c r="B1115" s="55">
        <v>999</v>
      </c>
      <c r="C1115" s="8" t="s">
        <v>531</v>
      </c>
      <c r="D1115" s="68">
        <f>D1116</f>
        <v>208.3</v>
      </c>
    </row>
    <row r="1116" spans="1:4" ht="143.25" customHeight="1">
      <c r="A1116" s="29" t="s">
        <v>628</v>
      </c>
      <c r="B1116" s="55">
        <v>999</v>
      </c>
      <c r="C1116" s="32" t="s">
        <v>532</v>
      </c>
      <c r="D1116" s="68">
        <v>208.3</v>
      </c>
    </row>
    <row r="1117" spans="1:4" ht="15.75">
      <c r="A1117" s="128" t="s">
        <v>114</v>
      </c>
      <c r="B1117" s="129"/>
      <c r="C1117" s="131"/>
      <c r="D1117" s="130">
        <f>D12+D17+D56+D67+D75+D87+D92+D102+D110+D115+D126+D131+D141+D150+D155+D166+D174+D314+D319+D329+D368+D376+D380+D392+D397+D412+D417+D501+D519+D600+D623+D637+D658+D669+D695+D718+D735+D758+D775+D788+D875+D917+D940+D965+D983+D988+D1040+D43+D48+D145+D359+D509+D1112+D514+D363</f>
        <v>13311212.600000001</v>
      </c>
    </row>
    <row r="1118" spans="1:4" ht="49.5" customHeight="1">
      <c r="A1118" s="148"/>
      <c r="B1118" s="148"/>
      <c r="C1118" s="148"/>
      <c r="D1118" s="148"/>
    </row>
    <row r="1119" spans="1:4" ht="15.75">
      <c r="A1119" s="143"/>
      <c r="B1119" s="15"/>
      <c r="C1119" s="14"/>
      <c r="D1119" s="14"/>
    </row>
    <row r="1120" spans="1:4" ht="15.75">
      <c r="A1120" s="143"/>
      <c r="B1120" s="15"/>
      <c r="C1120" s="14"/>
      <c r="D1120" s="14"/>
    </row>
    <row r="1121" spans="1:4" ht="15.75">
      <c r="A1121" s="143"/>
      <c r="B1121" s="15"/>
      <c r="C1121" s="14"/>
      <c r="D1121" s="14"/>
    </row>
    <row r="1122" spans="1:4" ht="15.75">
      <c r="A1122" s="143"/>
      <c r="B1122" s="15"/>
      <c r="C1122" s="14"/>
      <c r="D1122" s="14"/>
    </row>
    <row r="1123" spans="1:4" ht="15.75">
      <c r="A1123" s="143"/>
      <c r="B1123" s="15"/>
      <c r="C1123" s="14"/>
      <c r="D1123" s="14"/>
    </row>
    <row r="1124" spans="1:4" ht="15.75">
      <c r="A1124" s="143"/>
      <c r="B1124" s="15"/>
      <c r="C1124" s="14"/>
      <c r="D1124" s="14"/>
    </row>
    <row r="1125" spans="1:4" ht="15.75">
      <c r="A1125" s="143"/>
      <c r="B1125" s="15"/>
      <c r="C1125" s="14"/>
      <c r="D1125" s="14"/>
    </row>
    <row r="1126" spans="1:4" ht="15.75">
      <c r="A1126" s="143"/>
      <c r="B1126" s="15"/>
      <c r="C1126" s="14"/>
      <c r="D1126" s="14"/>
    </row>
    <row r="1127" spans="1:4" ht="15.75">
      <c r="A1127" s="143"/>
      <c r="B1127" s="15"/>
      <c r="C1127" s="14"/>
      <c r="D1127" s="14"/>
    </row>
    <row r="1128" spans="1:4" ht="15.75">
      <c r="A1128" s="143"/>
      <c r="B1128" s="15"/>
      <c r="C1128" s="14"/>
      <c r="D1128" s="14"/>
    </row>
    <row r="1129" spans="1:4" ht="15.75">
      <c r="A1129" s="143"/>
      <c r="B1129" s="15"/>
      <c r="C1129" s="14"/>
      <c r="D1129" s="14"/>
    </row>
    <row r="1130" spans="1:4" ht="15.75">
      <c r="A1130" s="143"/>
      <c r="B1130" s="15"/>
      <c r="C1130" s="14"/>
      <c r="D1130" s="14"/>
    </row>
    <row r="1131" spans="1:4" ht="15.75">
      <c r="A1131" s="143"/>
      <c r="B1131" s="15"/>
      <c r="C1131" s="14"/>
      <c r="D1131" s="14"/>
    </row>
    <row r="1132" spans="1:4" ht="15.75">
      <c r="A1132" s="143"/>
      <c r="B1132" s="15"/>
      <c r="C1132" s="14"/>
      <c r="D1132" s="14"/>
    </row>
    <row r="1133" spans="1:4" ht="15.75">
      <c r="A1133" s="143"/>
      <c r="B1133" s="15"/>
      <c r="C1133" s="14"/>
      <c r="D1133" s="14"/>
    </row>
    <row r="1134" spans="1:4" ht="15.75">
      <c r="A1134" s="143"/>
      <c r="B1134" s="15"/>
      <c r="C1134" s="14"/>
      <c r="D1134" s="14"/>
    </row>
    <row r="1135" spans="1:4" ht="15.75">
      <c r="A1135" s="143"/>
      <c r="B1135" s="15"/>
      <c r="C1135" s="16"/>
      <c r="D1135" s="16"/>
    </row>
    <row r="1136" spans="1:4" ht="15.75">
      <c r="A1136" s="143"/>
      <c r="B1136" s="15"/>
      <c r="C1136" s="16"/>
      <c r="D1136" s="16"/>
    </row>
    <row r="1137" spans="1:4" ht="15.75">
      <c r="A1137" s="143"/>
      <c r="B1137" s="15"/>
      <c r="C1137" s="16"/>
      <c r="D1137" s="16"/>
    </row>
    <row r="1138" spans="1:4" ht="15.75">
      <c r="A1138" s="143"/>
      <c r="B1138" s="15"/>
      <c r="C1138" s="16"/>
      <c r="D1138" s="16"/>
    </row>
    <row r="1139" spans="1:4" ht="15.75">
      <c r="A1139" s="143"/>
      <c r="B1139" s="15"/>
      <c r="C1139" s="16"/>
      <c r="D1139" s="16"/>
    </row>
    <row r="1140" spans="1:4" ht="15.75">
      <c r="A1140" s="143"/>
      <c r="B1140" s="15"/>
      <c r="C1140" s="16"/>
      <c r="D1140" s="16"/>
    </row>
    <row r="1141" spans="1:4" ht="15.75">
      <c r="A1141" s="143"/>
      <c r="B1141" s="15"/>
      <c r="C1141" s="16"/>
      <c r="D1141" s="16"/>
    </row>
    <row r="1142" spans="1:4" ht="15.75">
      <c r="A1142" s="143"/>
      <c r="B1142" s="15"/>
      <c r="C1142" s="16"/>
      <c r="D1142" s="16"/>
    </row>
    <row r="1143" spans="1:4" ht="15.75">
      <c r="A1143" s="143"/>
      <c r="B1143" s="15"/>
      <c r="C1143" s="16"/>
      <c r="D1143" s="16"/>
    </row>
    <row r="1144" spans="1:4" ht="15.75">
      <c r="A1144" s="143"/>
      <c r="B1144" s="15"/>
      <c r="C1144" s="16"/>
      <c r="D1144" s="16"/>
    </row>
    <row r="1145" spans="1:4" ht="15.75">
      <c r="A1145" s="143"/>
      <c r="B1145" s="15"/>
      <c r="C1145" s="16"/>
      <c r="D1145" s="16"/>
    </row>
    <row r="1146" spans="1:4" ht="15.75">
      <c r="A1146" s="143"/>
      <c r="B1146" s="15"/>
      <c r="C1146" s="16"/>
      <c r="D1146" s="16"/>
    </row>
    <row r="1147" spans="1:4" ht="15.75">
      <c r="A1147" s="143"/>
      <c r="B1147" s="15"/>
      <c r="C1147" s="16"/>
      <c r="D1147" s="16"/>
    </row>
    <row r="1148" spans="1:4" ht="15.75">
      <c r="A1148" s="143"/>
      <c r="B1148" s="15"/>
      <c r="C1148" s="16"/>
      <c r="D1148" s="16"/>
    </row>
    <row r="1149" spans="1:4" ht="15.75">
      <c r="A1149" s="143"/>
      <c r="B1149" s="15"/>
      <c r="C1149" s="16"/>
      <c r="D1149" s="16"/>
    </row>
    <row r="1150" spans="1:4" ht="15.75">
      <c r="A1150" s="143"/>
      <c r="B1150" s="15"/>
      <c r="C1150" s="16"/>
      <c r="D1150" s="16"/>
    </row>
    <row r="1151" spans="1:4" ht="15.75">
      <c r="A1151" s="143"/>
      <c r="B1151" s="15"/>
      <c r="C1151" s="16"/>
      <c r="D1151" s="16"/>
    </row>
    <row r="1152" spans="1:4" ht="15.75">
      <c r="A1152" s="143"/>
      <c r="B1152" s="15"/>
      <c r="C1152" s="16"/>
      <c r="D1152" s="16"/>
    </row>
    <row r="1153" spans="1:4" ht="15.75">
      <c r="A1153" s="143"/>
      <c r="B1153" s="15"/>
      <c r="C1153" s="16"/>
      <c r="D1153" s="16"/>
    </row>
    <row r="1154" spans="1:4" ht="15.75">
      <c r="A1154" s="143"/>
      <c r="B1154" s="15"/>
      <c r="C1154" s="16"/>
      <c r="D1154" s="16"/>
    </row>
    <row r="1155" spans="1:4" ht="15.75">
      <c r="A1155" s="143"/>
      <c r="B1155" s="15"/>
      <c r="C1155" s="16"/>
      <c r="D1155" s="16"/>
    </row>
    <row r="1156" spans="1:4" ht="15.75">
      <c r="A1156" s="143"/>
      <c r="B1156" s="15"/>
      <c r="C1156" s="16"/>
      <c r="D1156" s="16"/>
    </row>
    <row r="1157" spans="1:4" ht="15.75">
      <c r="A1157" s="143"/>
      <c r="B1157" s="15"/>
      <c r="C1157" s="16"/>
      <c r="D1157" s="16"/>
    </row>
    <row r="1158" spans="1:4" ht="15.75">
      <c r="A1158" s="143"/>
      <c r="B1158" s="15"/>
      <c r="C1158" s="16"/>
      <c r="D1158" s="16"/>
    </row>
    <row r="1159" spans="1:4" ht="15.75">
      <c r="A1159" s="143"/>
      <c r="B1159" s="15"/>
      <c r="C1159" s="16"/>
      <c r="D1159" s="16"/>
    </row>
    <row r="1160" spans="1:4" ht="15.75">
      <c r="A1160" s="143"/>
      <c r="B1160" s="15"/>
      <c r="C1160" s="16"/>
      <c r="D1160" s="16"/>
    </row>
    <row r="1161" spans="1:4" ht="15.75">
      <c r="A1161" s="143"/>
      <c r="B1161" s="15"/>
      <c r="C1161" s="16"/>
      <c r="D1161" s="16"/>
    </row>
    <row r="1162" spans="1:4" ht="15.75">
      <c r="A1162" s="143"/>
      <c r="B1162" s="15"/>
      <c r="C1162" s="16"/>
      <c r="D1162" s="16"/>
    </row>
    <row r="1163" spans="1:4" ht="15.75">
      <c r="A1163" s="143"/>
      <c r="B1163" s="15"/>
      <c r="C1163" s="16"/>
      <c r="D1163" s="16"/>
    </row>
    <row r="1164" spans="1:4" ht="15.75">
      <c r="A1164" s="143"/>
      <c r="B1164" s="15"/>
      <c r="C1164" s="16"/>
      <c r="D1164" s="16"/>
    </row>
    <row r="1165" spans="1:4" ht="15.75">
      <c r="A1165" s="143"/>
      <c r="B1165" s="15"/>
      <c r="C1165" s="16"/>
      <c r="D1165" s="16"/>
    </row>
    <row r="1166" spans="1:4" ht="15.75">
      <c r="A1166" s="143"/>
      <c r="B1166" s="15"/>
      <c r="C1166" s="16"/>
      <c r="D1166" s="16"/>
    </row>
    <row r="1167" spans="1:4" ht="15.75">
      <c r="A1167" s="143"/>
      <c r="B1167" s="15"/>
      <c r="C1167" s="16"/>
      <c r="D1167" s="16"/>
    </row>
    <row r="1168" spans="1:4" ht="15.75">
      <c r="A1168" s="143"/>
      <c r="B1168" s="15"/>
      <c r="C1168" s="16"/>
      <c r="D1168" s="16"/>
    </row>
    <row r="1169" spans="1:4" ht="15.75">
      <c r="A1169" s="143"/>
      <c r="B1169" s="15"/>
      <c r="C1169" s="16"/>
      <c r="D1169" s="16"/>
    </row>
    <row r="1170" spans="1:4" ht="15.75">
      <c r="A1170" s="143"/>
      <c r="B1170" s="15"/>
      <c r="C1170" s="16"/>
      <c r="D1170" s="16"/>
    </row>
    <row r="1171" spans="1:4" ht="15.75">
      <c r="A1171" s="143"/>
      <c r="B1171" s="15"/>
      <c r="C1171" s="16"/>
      <c r="D1171" s="16"/>
    </row>
    <row r="1172" spans="1:4" ht="15.75">
      <c r="A1172" s="143"/>
      <c r="B1172" s="15"/>
      <c r="C1172" s="16"/>
      <c r="D1172" s="16"/>
    </row>
    <row r="1173" spans="1:4" ht="15.75">
      <c r="A1173" s="143"/>
      <c r="B1173" s="15"/>
      <c r="C1173" s="16"/>
      <c r="D1173" s="16"/>
    </row>
    <row r="1174" spans="1:4" ht="15.75">
      <c r="A1174" s="143"/>
      <c r="B1174" s="15"/>
      <c r="C1174" s="16"/>
      <c r="D1174" s="16"/>
    </row>
    <row r="1175" spans="1:4" ht="15.75">
      <c r="A1175" s="143"/>
      <c r="B1175" s="15"/>
      <c r="C1175" s="16"/>
      <c r="D1175" s="16"/>
    </row>
    <row r="1176" spans="1:4" ht="15.75">
      <c r="A1176" s="143"/>
      <c r="B1176" s="15"/>
      <c r="C1176" s="16"/>
      <c r="D1176" s="16"/>
    </row>
    <row r="1177" spans="1:4" ht="15.75">
      <c r="A1177" s="143"/>
      <c r="B1177" s="15"/>
      <c r="C1177" s="16"/>
      <c r="D1177" s="16"/>
    </row>
    <row r="1178" spans="1:4" ht="15.75">
      <c r="A1178" s="143"/>
      <c r="B1178" s="15"/>
      <c r="C1178" s="16"/>
      <c r="D1178" s="16"/>
    </row>
    <row r="1179" spans="1:4" ht="15.75">
      <c r="A1179" s="143"/>
      <c r="B1179" s="15"/>
      <c r="C1179" s="16"/>
      <c r="D1179" s="16"/>
    </row>
    <row r="1180" spans="1:4" ht="15.75">
      <c r="A1180" s="143"/>
      <c r="B1180" s="15"/>
      <c r="C1180" s="16"/>
      <c r="D1180" s="16"/>
    </row>
    <row r="1181" spans="1:4" ht="15.75">
      <c r="A1181" s="143"/>
      <c r="B1181" s="15"/>
      <c r="C1181" s="16"/>
      <c r="D1181" s="16"/>
    </row>
    <row r="1182" spans="1:4" ht="15.75">
      <c r="A1182" s="143"/>
      <c r="B1182" s="15"/>
      <c r="C1182" s="16"/>
      <c r="D1182" s="16"/>
    </row>
    <row r="1183" spans="1:4" ht="15.75">
      <c r="A1183" s="143"/>
      <c r="B1183" s="15"/>
      <c r="C1183" s="16"/>
      <c r="D1183" s="16"/>
    </row>
    <row r="1184" spans="1:4" ht="15.75">
      <c r="A1184" s="143"/>
      <c r="B1184" s="15"/>
      <c r="C1184" s="16"/>
      <c r="D1184" s="16"/>
    </row>
    <row r="1185" spans="1:4" ht="15.75">
      <c r="A1185" s="143"/>
      <c r="B1185" s="15"/>
      <c r="C1185" s="16"/>
      <c r="D1185" s="16"/>
    </row>
    <row r="1186" spans="1:4" ht="15.75">
      <c r="A1186" s="143"/>
      <c r="B1186" s="15"/>
      <c r="C1186" s="16"/>
      <c r="D1186" s="16"/>
    </row>
    <row r="1187" spans="1:4" ht="15.75">
      <c r="A1187" s="143"/>
      <c r="B1187" s="15"/>
      <c r="C1187" s="16"/>
      <c r="D1187" s="16"/>
    </row>
    <row r="1188" spans="1:4" ht="15.75">
      <c r="A1188" s="143"/>
      <c r="B1188" s="15"/>
      <c r="C1188" s="16"/>
      <c r="D1188" s="16"/>
    </row>
    <row r="1189" spans="1:4" ht="15.75">
      <c r="A1189" s="143"/>
      <c r="B1189" s="15"/>
      <c r="C1189" s="16"/>
      <c r="D1189" s="16"/>
    </row>
    <row r="1190" spans="1:4" ht="15.75">
      <c r="A1190" s="143"/>
      <c r="B1190" s="15"/>
      <c r="C1190" s="16"/>
      <c r="D1190" s="16"/>
    </row>
    <row r="1191" spans="1:4" ht="15.75">
      <c r="A1191" s="143"/>
      <c r="B1191" s="15"/>
      <c r="C1191" s="16"/>
      <c r="D1191" s="16"/>
    </row>
    <row r="1192" spans="1:4" ht="15.75">
      <c r="A1192" s="143"/>
      <c r="B1192" s="15"/>
      <c r="C1192" s="16"/>
      <c r="D1192" s="16"/>
    </row>
    <row r="1193" spans="1:4" ht="15.75">
      <c r="A1193" s="143"/>
      <c r="B1193" s="15"/>
      <c r="C1193" s="16"/>
      <c r="D1193" s="16"/>
    </row>
    <row r="1194" spans="1:4" ht="15.75">
      <c r="A1194" s="143"/>
      <c r="B1194" s="15"/>
      <c r="C1194" s="16"/>
      <c r="D1194" s="16"/>
    </row>
    <row r="1195" spans="1:4" ht="15.75">
      <c r="A1195" s="143"/>
      <c r="B1195" s="15"/>
      <c r="C1195" s="16"/>
      <c r="D1195" s="16"/>
    </row>
    <row r="1196" spans="1:4" ht="15.75">
      <c r="A1196" s="143"/>
      <c r="B1196" s="15"/>
      <c r="C1196" s="16"/>
      <c r="D1196" s="16"/>
    </row>
    <row r="1197" spans="1:4" ht="15.75">
      <c r="A1197" s="143"/>
      <c r="B1197" s="15"/>
      <c r="C1197" s="16"/>
      <c r="D1197" s="16"/>
    </row>
    <row r="1198" spans="1:4" ht="15.75">
      <c r="A1198" s="143"/>
      <c r="B1198" s="15"/>
      <c r="C1198" s="16"/>
      <c r="D1198" s="16"/>
    </row>
    <row r="1199" spans="1:4" ht="15.75">
      <c r="A1199" s="143"/>
      <c r="B1199" s="15"/>
      <c r="C1199" s="16"/>
      <c r="D1199" s="16"/>
    </row>
    <row r="1200" spans="1:4" ht="15.75">
      <c r="A1200" s="143"/>
      <c r="B1200" s="15"/>
      <c r="C1200" s="16"/>
      <c r="D1200" s="16"/>
    </row>
    <row r="1201" spans="1:4" ht="15.75">
      <c r="A1201" s="143"/>
      <c r="B1201" s="15"/>
      <c r="C1201" s="16"/>
      <c r="D1201" s="16"/>
    </row>
    <row r="1202" spans="1:4" ht="15.75">
      <c r="A1202" s="143"/>
      <c r="B1202" s="15"/>
      <c r="C1202" s="16"/>
      <c r="D1202" s="16"/>
    </row>
    <row r="1203" spans="1:4" ht="15.75">
      <c r="A1203" s="143"/>
      <c r="B1203" s="15"/>
      <c r="C1203" s="16"/>
      <c r="D1203" s="16"/>
    </row>
    <row r="1204" spans="1:4" ht="15.75">
      <c r="A1204" s="143"/>
      <c r="B1204" s="15"/>
      <c r="C1204" s="16"/>
      <c r="D1204" s="16"/>
    </row>
    <row r="1205" spans="1:4" ht="15.75">
      <c r="A1205" s="143"/>
      <c r="B1205" s="15"/>
      <c r="C1205" s="16"/>
      <c r="D1205" s="16"/>
    </row>
    <row r="1206" spans="1:4" ht="15.75">
      <c r="A1206" s="143"/>
      <c r="B1206" s="15"/>
      <c r="C1206" s="16"/>
      <c r="D1206" s="16"/>
    </row>
    <row r="1207" spans="1:4" ht="15.75">
      <c r="A1207" s="143"/>
      <c r="B1207" s="15"/>
      <c r="C1207" s="16"/>
      <c r="D1207" s="16"/>
    </row>
    <row r="1208" spans="1:4" ht="15.75">
      <c r="A1208" s="143"/>
      <c r="B1208" s="15"/>
      <c r="C1208" s="16"/>
      <c r="D1208" s="16"/>
    </row>
    <row r="1209" spans="1:4" ht="15.75">
      <c r="A1209" s="143"/>
      <c r="B1209" s="15"/>
      <c r="C1209" s="16"/>
      <c r="D1209" s="16"/>
    </row>
    <row r="1210" spans="1:4" ht="15.75">
      <c r="A1210" s="143"/>
      <c r="B1210" s="15"/>
      <c r="C1210" s="16"/>
      <c r="D1210" s="16"/>
    </row>
    <row r="1211" spans="1:4" ht="15.75">
      <c r="A1211" s="143"/>
      <c r="B1211" s="15"/>
      <c r="C1211" s="16"/>
      <c r="D1211" s="16"/>
    </row>
    <row r="1212" spans="1:4" ht="15.75">
      <c r="A1212" s="143"/>
      <c r="B1212" s="15"/>
      <c r="C1212" s="16"/>
      <c r="D1212" s="16"/>
    </row>
    <row r="1213" spans="1:4" ht="15.75">
      <c r="A1213" s="143"/>
      <c r="B1213" s="15"/>
      <c r="C1213" s="16"/>
      <c r="D1213" s="16"/>
    </row>
    <row r="1214" spans="1:4" ht="15.75">
      <c r="A1214" s="143"/>
      <c r="B1214" s="15"/>
      <c r="C1214" s="16"/>
      <c r="D1214" s="16"/>
    </row>
    <row r="1215" spans="1:4" ht="15.75">
      <c r="A1215" s="143"/>
      <c r="B1215" s="15"/>
      <c r="C1215" s="16"/>
      <c r="D1215" s="16"/>
    </row>
    <row r="1216" spans="1:4" ht="15.75">
      <c r="A1216" s="143"/>
      <c r="B1216" s="15"/>
      <c r="C1216" s="16"/>
      <c r="D1216" s="16"/>
    </row>
    <row r="1217" spans="1:4" ht="15.75">
      <c r="A1217" s="143"/>
      <c r="B1217" s="15"/>
      <c r="C1217" s="16"/>
      <c r="D1217" s="16"/>
    </row>
    <row r="1218" spans="1:4" ht="15.75">
      <c r="A1218" s="143"/>
      <c r="B1218" s="15"/>
      <c r="C1218" s="16"/>
      <c r="D1218" s="16"/>
    </row>
    <row r="1219" spans="1:4" ht="15.75">
      <c r="A1219" s="143"/>
      <c r="B1219" s="15"/>
      <c r="C1219" s="16"/>
      <c r="D1219" s="16"/>
    </row>
    <row r="1220" spans="1:4" ht="15.75">
      <c r="A1220" s="143"/>
      <c r="B1220" s="15"/>
      <c r="C1220" s="16"/>
      <c r="D1220" s="16"/>
    </row>
    <row r="1221" spans="1:4" ht="15.75">
      <c r="A1221" s="143"/>
      <c r="B1221" s="15"/>
      <c r="C1221" s="16"/>
      <c r="D1221" s="16"/>
    </row>
    <row r="1222" spans="1:4" ht="15.75">
      <c r="A1222" s="143"/>
      <c r="B1222" s="15"/>
      <c r="C1222" s="16"/>
      <c r="D1222" s="16"/>
    </row>
    <row r="1223" spans="1:4" ht="15.75">
      <c r="A1223" s="143"/>
      <c r="B1223" s="15"/>
      <c r="C1223" s="16"/>
      <c r="D1223" s="16"/>
    </row>
    <row r="1224" spans="1:4" ht="15.75">
      <c r="A1224" s="143"/>
      <c r="B1224" s="15"/>
      <c r="C1224" s="16"/>
      <c r="D1224" s="16"/>
    </row>
    <row r="1225" spans="1:4" ht="15.75">
      <c r="A1225" s="143"/>
      <c r="B1225" s="15"/>
      <c r="C1225" s="16"/>
      <c r="D1225" s="16"/>
    </row>
    <row r="1226" spans="1:4" ht="15.75">
      <c r="A1226" s="143"/>
      <c r="B1226" s="15"/>
      <c r="C1226" s="16"/>
      <c r="D1226" s="16"/>
    </row>
    <row r="1227" spans="1:4" ht="15.75">
      <c r="A1227" s="143"/>
      <c r="B1227" s="15"/>
      <c r="C1227" s="16"/>
      <c r="D1227" s="16"/>
    </row>
    <row r="1228" spans="1:4" ht="15.75">
      <c r="A1228" s="143"/>
      <c r="B1228" s="15"/>
      <c r="C1228" s="16"/>
      <c r="D1228" s="16"/>
    </row>
    <row r="1229" spans="1:4" ht="15.75">
      <c r="A1229" s="143"/>
      <c r="B1229" s="15"/>
      <c r="C1229" s="16"/>
      <c r="D1229" s="16"/>
    </row>
    <row r="1230" spans="1:4" ht="15.75">
      <c r="A1230" s="143"/>
      <c r="B1230" s="15"/>
      <c r="C1230" s="16"/>
      <c r="D1230" s="16"/>
    </row>
    <row r="1231" spans="1:4" ht="15.75">
      <c r="A1231" s="143"/>
      <c r="B1231" s="15"/>
      <c r="C1231" s="16"/>
      <c r="D1231" s="16"/>
    </row>
    <row r="1232" spans="1:4" ht="15.75">
      <c r="A1232" s="143"/>
      <c r="B1232" s="15"/>
      <c r="C1232" s="16"/>
      <c r="D1232" s="16"/>
    </row>
    <row r="1233" spans="1:4" ht="15.75">
      <c r="A1233" s="143"/>
      <c r="B1233" s="15"/>
      <c r="C1233" s="16"/>
      <c r="D1233" s="16"/>
    </row>
    <row r="1234" spans="1:4" ht="15.75">
      <c r="A1234" s="143"/>
      <c r="B1234" s="15"/>
      <c r="C1234" s="16"/>
      <c r="D1234" s="16"/>
    </row>
    <row r="1235" spans="1:4" ht="15.75">
      <c r="A1235" s="143"/>
      <c r="B1235" s="15"/>
      <c r="C1235" s="16"/>
      <c r="D1235" s="16"/>
    </row>
    <row r="1236" spans="1:4" ht="15.75">
      <c r="A1236" s="143"/>
      <c r="B1236" s="15"/>
      <c r="C1236" s="16"/>
      <c r="D1236" s="16"/>
    </row>
    <row r="1237" spans="1:4" ht="15.75">
      <c r="A1237" s="143"/>
      <c r="B1237" s="15"/>
      <c r="C1237" s="16"/>
      <c r="D1237" s="16"/>
    </row>
    <row r="1238" spans="1:4" ht="15.75">
      <c r="A1238" s="143"/>
      <c r="B1238" s="15"/>
      <c r="C1238" s="16"/>
      <c r="D1238" s="16"/>
    </row>
    <row r="1239" spans="1:4" ht="15.75">
      <c r="A1239" s="143"/>
      <c r="B1239" s="15"/>
      <c r="C1239" s="16"/>
      <c r="D1239" s="16"/>
    </row>
    <row r="1240" spans="1:4" ht="15.75">
      <c r="A1240" s="143"/>
      <c r="B1240" s="15"/>
      <c r="C1240" s="16"/>
      <c r="D1240" s="16"/>
    </row>
    <row r="1241" spans="1:4" ht="15.75">
      <c r="A1241" s="143"/>
      <c r="B1241" s="15"/>
      <c r="C1241" s="16"/>
      <c r="D1241" s="16"/>
    </row>
    <row r="1242" spans="1:4" ht="15.75">
      <c r="A1242" s="143"/>
      <c r="B1242" s="15"/>
      <c r="C1242" s="16"/>
      <c r="D1242" s="16"/>
    </row>
    <row r="1243" spans="1:4" ht="15.75">
      <c r="A1243" s="143"/>
      <c r="B1243" s="15"/>
      <c r="C1243" s="16"/>
      <c r="D1243" s="16"/>
    </row>
    <row r="1244" spans="1:4" ht="15.75">
      <c r="A1244" s="143"/>
      <c r="B1244" s="15"/>
      <c r="C1244" s="16"/>
      <c r="D1244" s="16"/>
    </row>
    <row r="1245" spans="1:4" ht="15.75">
      <c r="A1245" s="143"/>
      <c r="B1245" s="15"/>
      <c r="C1245" s="16"/>
      <c r="D1245" s="16"/>
    </row>
    <row r="1246" spans="1:4" ht="15.75">
      <c r="A1246" s="143"/>
      <c r="B1246" s="15"/>
      <c r="C1246" s="16"/>
      <c r="D1246" s="16"/>
    </row>
    <row r="1247" spans="1:4" ht="15.75">
      <c r="A1247" s="143"/>
      <c r="B1247" s="15"/>
      <c r="C1247" s="16"/>
      <c r="D1247" s="16"/>
    </row>
    <row r="1248" spans="1:4" ht="15.75">
      <c r="A1248" s="143"/>
      <c r="B1248" s="15"/>
      <c r="C1248" s="16"/>
      <c r="D1248" s="16"/>
    </row>
    <row r="1249" spans="1:4" ht="15.75">
      <c r="A1249" s="143"/>
      <c r="B1249" s="15"/>
      <c r="C1249" s="16"/>
      <c r="D1249" s="16"/>
    </row>
    <row r="1250" spans="1:4" ht="15.75">
      <c r="A1250" s="143"/>
      <c r="B1250" s="15"/>
      <c r="C1250" s="16"/>
      <c r="D1250" s="16"/>
    </row>
    <row r="1251" spans="1:4" ht="15.75">
      <c r="A1251" s="143"/>
      <c r="B1251" s="15"/>
      <c r="C1251" s="16"/>
      <c r="D1251" s="16"/>
    </row>
    <row r="1252" spans="1:4" ht="15.75">
      <c r="A1252" s="143"/>
      <c r="B1252" s="15"/>
      <c r="C1252" s="16"/>
      <c r="D1252" s="16"/>
    </row>
    <row r="1253" spans="1:4" ht="15.75">
      <c r="A1253" s="143"/>
      <c r="B1253" s="15"/>
      <c r="C1253" s="16"/>
      <c r="D1253" s="16"/>
    </row>
    <row r="1254" spans="1:4" ht="15.75">
      <c r="A1254" s="143"/>
      <c r="B1254" s="15"/>
      <c r="C1254" s="16"/>
      <c r="D1254" s="16"/>
    </row>
    <row r="1255" spans="1:4" ht="15.75">
      <c r="A1255" s="143"/>
      <c r="B1255" s="15"/>
      <c r="C1255" s="16"/>
      <c r="D1255" s="16"/>
    </row>
    <row r="1256" spans="1:4" ht="15.75">
      <c r="A1256" s="143"/>
      <c r="B1256" s="15"/>
      <c r="C1256" s="16"/>
      <c r="D1256" s="16"/>
    </row>
    <row r="1257" spans="1:4" ht="15.75">
      <c r="A1257" s="143"/>
      <c r="B1257" s="15"/>
      <c r="C1257" s="16"/>
      <c r="D1257" s="16"/>
    </row>
    <row r="1258" spans="1:4" ht="15.75">
      <c r="A1258" s="143"/>
      <c r="B1258" s="15"/>
      <c r="C1258" s="16"/>
      <c r="D1258" s="16"/>
    </row>
    <row r="1259" spans="1:4" ht="15.75">
      <c r="A1259" s="143"/>
      <c r="B1259" s="15"/>
      <c r="C1259" s="16"/>
      <c r="D1259" s="16"/>
    </row>
    <row r="1260" spans="1:4" ht="15.75">
      <c r="A1260" s="143"/>
      <c r="B1260" s="15"/>
      <c r="C1260" s="16"/>
      <c r="D1260" s="16"/>
    </row>
    <row r="1261" spans="1:4" ht="15.75">
      <c r="A1261" s="143"/>
      <c r="B1261" s="15"/>
      <c r="C1261" s="16"/>
      <c r="D1261" s="16"/>
    </row>
    <row r="1262" spans="1:4" ht="15.75">
      <c r="A1262" s="143"/>
      <c r="B1262" s="15"/>
      <c r="C1262" s="16"/>
      <c r="D1262" s="16"/>
    </row>
    <row r="1263" spans="1:4" ht="15.75">
      <c r="A1263" s="143"/>
      <c r="B1263" s="15"/>
      <c r="C1263" s="16"/>
      <c r="D1263" s="16"/>
    </row>
    <row r="1264" spans="1:4" ht="15.75">
      <c r="A1264" s="143"/>
      <c r="B1264" s="15"/>
      <c r="C1264" s="16"/>
      <c r="D1264" s="16"/>
    </row>
    <row r="1265" spans="1:4" ht="15.75">
      <c r="A1265" s="143"/>
      <c r="B1265" s="15"/>
      <c r="C1265" s="16"/>
      <c r="D1265" s="16"/>
    </row>
    <row r="1266" spans="1:4" ht="15.75">
      <c r="A1266" s="143"/>
      <c r="B1266" s="15"/>
      <c r="C1266" s="16"/>
      <c r="D1266" s="16"/>
    </row>
    <row r="1267" spans="1:4" ht="15.75">
      <c r="A1267" s="143"/>
      <c r="B1267" s="15"/>
      <c r="C1267" s="16"/>
      <c r="D1267" s="16"/>
    </row>
    <row r="1268" spans="1:4" ht="15.75">
      <c r="A1268" s="143"/>
      <c r="B1268" s="15"/>
      <c r="C1268" s="16"/>
      <c r="D1268" s="16"/>
    </row>
    <row r="1269" spans="1:4" ht="15.75">
      <c r="A1269" s="143"/>
      <c r="B1269" s="15"/>
      <c r="C1269" s="16"/>
      <c r="D1269" s="16"/>
    </row>
    <row r="1270" spans="1:4" ht="15.75">
      <c r="A1270" s="143"/>
      <c r="B1270" s="15"/>
      <c r="C1270" s="16"/>
      <c r="D1270" s="16"/>
    </row>
    <row r="1271" spans="1:4" ht="15.75">
      <c r="A1271" s="143"/>
      <c r="B1271" s="15"/>
      <c r="C1271" s="16"/>
      <c r="D1271" s="16"/>
    </row>
    <row r="1272" spans="1:4" ht="15.75">
      <c r="A1272" s="143"/>
      <c r="B1272" s="15"/>
      <c r="C1272" s="16"/>
      <c r="D1272" s="16"/>
    </row>
    <row r="1273" spans="1:4" ht="15.75">
      <c r="A1273" s="143"/>
      <c r="B1273" s="15"/>
      <c r="C1273" s="16"/>
      <c r="D1273" s="16"/>
    </row>
    <row r="1274" spans="1:4" ht="15.75">
      <c r="A1274" s="143"/>
      <c r="B1274" s="15"/>
      <c r="C1274" s="16"/>
      <c r="D1274" s="16"/>
    </row>
    <row r="1275" spans="1:4" ht="15.75">
      <c r="A1275" s="143"/>
      <c r="B1275" s="15"/>
      <c r="C1275" s="16"/>
      <c r="D1275" s="16"/>
    </row>
    <row r="1276" spans="1:4" ht="15.75">
      <c r="A1276" s="143"/>
      <c r="B1276" s="15"/>
      <c r="C1276" s="16"/>
      <c r="D1276" s="16"/>
    </row>
    <row r="1277" spans="1:4" ht="15.75">
      <c r="A1277" s="143"/>
      <c r="B1277" s="15"/>
      <c r="C1277" s="16"/>
      <c r="D1277" s="16"/>
    </row>
    <row r="1278" spans="1:4" ht="15.75">
      <c r="A1278" s="143"/>
      <c r="B1278" s="15"/>
      <c r="C1278" s="16"/>
      <c r="D1278" s="16"/>
    </row>
    <row r="1279" spans="1:4" ht="15.75">
      <c r="A1279" s="143"/>
      <c r="B1279" s="15"/>
      <c r="C1279" s="16"/>
      <c r="D1279" s="16"/>
    </row>
    <row r="1280" spans="1:4" ht="15.75">
      <c r="A1280" s="143"/>
      <c r="B1280" s="15"/>
      <c r="C1280" s="16"/>
      <c r="D1280" s="16"/>
    </row>
    <row r="1281" spans="1:4" ht="15.75">
      <c r="A1281" s="143"/>
      <c r="B1281" s="15"/>
      <c r="C1281" s="16"/>
      <c r="D1281" s="16"/>
    </row>
    <row r="1282" spans="1:4" ht="15.75">
      <c r="A1282" s="143"/>
      <c r="B1282" s="15"/>
      <c r="C1282" s="16"/>
      <c r="D1282" s="16"/>
    </row>
    <row r="1283" spans="1:4" ht="15.75">
      <c r="A1283" s="143"/>
      <c r="B1283" s="15"/>
      <c r="C1283" s="16"/>
      <c r="D1283" s="16"/>
    </row>
    <row r="1284" spans="1:4" ht="15.75">
      <c r="A1284" s="143"/>
      <c r="B1284" s="15"/>
      <c r="C1284" s="16"/>
      <c r="D1284" s="16"/>
    </row>
    <row r="1285" spans="1:4" ht="15.75">
      <c r="A1285" s="143"/>
      <c r="B1285" s="15"/>
      <c r="C1285" s="16"/>
      <c r="D1285" s="16"/>
    </row>
    <row r="1286" spans="1:4" ht="15.75">
      <c r="A1286" s="143"/>
      <c r="B1286" s="15"/>
      <c r="C1286" s="16"/>
      <c r="D1286" s="16"/>
    </row>
    <row r="1287" spans="1:4" ht="15.75">
      <c r="A1287" s="143"/>
      <c r="B1287" s="15"/>
      <c r="C1287" s="16"/>
      <c r="D1287" s="16"/>
    </row>
    <row r="1288" spans="1:4" ht="15.75">
      <c r="A1288" s="143"/>
      <c r="B1288" s="15"/>
      <c r="C1288" s="16"/>
      <c r="D1288" s="16"/>
    </row>
  </sheetData>
  <sheetProtection/>
  <autoFilter ref="A10:D1117"/>
  <mergeCells count="7">
    <mergeCell ref="A1118:D1118"/>
    <mergeCell ref="A9:A10"/>
    <mergeCell ref="B9:C9"/>
    <mergeCell ref="D9:D10"/>
    <mergeCell ref="C1:D5"/>
    <mergeCell ref="A6:D6"/>
    <mergeCell ref="A7:D7"/>
  </mergeCells>
  <printOptions/>
  <pageMargins left="0.7480314960629921" right="0.5511811023622047" top="0.5905511811023623" bottom="0.3937007874015748" header="0" footer="0"/>
  <pageSetup firstPageNumber="5" useFirstPageNumber="1" fitToHeight="0" fitToWidth="1" horizontalDpi="600" verticalDpi="600" orientation="portrait" paperSize="9" scale="84" r:id="rId1"/>
  <headerFooter alignWithMargins="0">
    <oddHeader>&amp;C &amp;P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FKU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MykshinaOI</dc:creator>
  <cp:keywords/>
  <dc:description/>
  <cp:lastModifiedBy>Евгения Александровна Белозерова</cp:lastModifiedBy>
  <cp:lastPrinted>2022-03-29T07:53:44Z</cp:lastPrinted>
  <dcterms:created xsi:type="dcterms:W3CDTF">2001-10-29T11:15:23Z</dcterms:created>
  <dcterms:modified xsi:type="dcterms:W3CDTF">2022-03-29T07:54:55Z</dcterms:modified>
  <cp:category/>
  <cp:version/>
  <cp:contentType/>
  <cp:contentStatus/>
</cp:coreProperties>
</file>