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Лист1!$6:$7</definedName>
    <definedName name="_xlnm.Print_Area" localSheetId="0">Лист1!$A$2:$M$1680</definedName>
  </definedNames>
  <calcPr calcId="145621"/>
</workbook>
</file>

<file path=xl/calcChain.xml><?xml version="1.0" encoding="utf-8"?>
<calcChain xmlns="http://schemas.openxmlformats.org/spreadsheetml/2006/main">
  <c r="G1674" i="1" l="1"/>
  <c r="H1674" i="1"/>
  <c r="I1674" i="1"/>
  <c r="J1674" i="1"/>
  <c r="K1674" i="1"/>
  <c r="L1674" i="1"/>
  <c r="G1673" i="1"/>
  <c r="H1673" i="1"/>
  <c r="I1673" i="1"/>
  <c r="J1673" i="1"/>
  <c r="K1673" i="1"/>
  <c r="L1673" i="1"/>
  <c r="G1672" i="1"/>
  <c r="H1672" i="1"/>
  <c r="I1672" i="1"/>
  <c r="J1672" i="1"/>
  <c r="K1672" i="1"/>
  <c r="L1672" i="1"/>
  <c r="G1671" i="1"/>
  <c r="H1671" i="1"/>
  <c r="I1671" i="1"/>
  <c r="J1671" i="1"/>
  <c r="K1671" i="1"/>
  <c r="L1671" i="1"/>
  <c r="G1670" i="1"/>
  <c r="H1670" i="1"/>
  <c r="I1670" i="1"/>
  <c r="J1670" i="1"/>
  <c r="K1670" i="1"/>
  <c r="L1670" i="1"/>
  <c r="F1671" i="1"/>
  <c r="F1672" i="1"/>
  <c r="F1673" i="1"/>
  <c r="F1674" i="1"/>
  <c r="G1389" i="1"/>
  <c r="H1389" i="1"/>
  <c r="I1389" i="1"/>
  <c r="J1389" i="1"/>
  <c r="K1389" i="1"/>
  <c r="L1389" i="1"/>
  <c r="G1388" i="1"/>
  <c r="H1388" i="1"/>
  <c r="I1388" i="1"/>
  <c r="J1388" i="1"/>
  <c r="K1388" i="1"/>
  <c r="L1388" i="1"/>
  <c r="G1387" i="1"/>
  <c r="H1387" i="1"/>
  <c r="I1387" i="1"/>
  <c r="J1387" i="1"/>
  <c r="K1387" i="1"/>
  <c r="L1387" i="1"/>
  <c r="F1388" i="1"/>
  <c r="F1389" i="1"/>
  <c r="F1390" i="1"/>
  <c r="F1391" i="1"/>
  <c r="F1670" i="1"/>
  <c r="G1391" i="1"/>
  <c r="H1391" i="1"/>
  <c r="I1391" i="1"/>
  <c r="J1391" i="1"/>
  <c r="K1391" i="1"/>
  <c r="L1391" i="1"/>
  <c r="G1390" i="1"/>
  <c r="H1390" i="1"/>
  <c r="I1390" i="1"/>
  <c r="J1390" i="1"/>
  <c r="K1390" i="1"/>
  <c r="L1390" i="1"/>
  <c r="G1352" i="1"/>
  <c r="H1352" i="1"/>
  <c r="I1352" i="1"/>
  <c r="J1352" i="1"/>
  <c r="K1352" i="1"/>
  <c r="L1352" i="1"/>
  <c r="G1351" i="1"/>
  <c r="H1351" i="1"/>
  <c r="I1351" i="1"/>
  <c r="J1351" i="1"/>
  <c r="K1351" i="1"/>
  <c r="L1351" i="1"/>
  <c r="G1350" i="1"/>
  <c r="H1350" i="1"/>
  <c r="I1350" i="1"/>
  <c r="J1350" i="1"/>
  <c r="K1350" i="1"/>
  <c r="L1350" i="1"/>
  <c r="G1349" i="1"/>
  <c r="H1349" i="1"/>
  <c r="I1349" i="1"/>
  <c r="J1349" i="1"/>
  <c r="K1349" i="1"/>
  <c r="L1349" i="1"/>
  <c r="G1348" i="1"/>
  <c r="H1348" i="1"/>
  <c r="I1348" i="1"/>
  <c r="J1348" i="1"/>
  <c r="K1348" i="1"/>
  <c r="L1348" i="1"/>
  <c r="F1349" i="1"/>
  <c r="F1350" i="1"/>
  <c r="F1351" i="1"/>
  <c r="F1352" i="1"/>
  <c r="G304" i="1" l="1"/>
  <c r="H304" i="1"/>
  <c r="I304" i="1"/>
  <c r="J304" i="1"/>
  <c r="K304" i="1"/>
  <c r="L304" i="1"/>
  <c r="G303" i="1"/>
  <c r="H303" i="1"/>
  <c r="I303" i="1"/>
  <c r="J303" i="1"/>
  <c r="K303" i="1"/>
  <c r="L303" i="1"/>
  <c r="G302" i="1"/>
  <c r="H302" i="1"/>
  <c r="I302" i="1"/>
  <c r="J302" i="1"/>
  <c r="K302" i="1"/>
  <c r="L302" i="1"/>
  <c r="G301" i="1"/>
  <c r="H301" i="1"/>
  <c r="I301" i="1"/>
  <c r="J301" i="1"/>
  <c r="K301" i="1"/>
  <c r="L301" i="1"/>
  <c r="G300" i="1"/>
  <c r="H300" i="1"/>
  <c r="I300" i="1"/>
  <c r="J300" i="1"/>
  <c r="K300" i="1"/>
  <c r="L300" i="1"/>
  <c r="F301" i="1"/>
  <c r="F302" i="1"/>
  <c r="F303" i="1"/>
  <c r="F304" i="1"/>
  <c r="F300" i="1"/>
  <c r="G51" i="1" l="1"/>
  <c r="H51" i="1"/>
  <c r="I51" i="1"/>
  <c r="J51" i="1"/>
  <c r="K51" i="1"/>
  <c r="L51" i="1"/>
  <c r="F22" i="1"/>
  <c r="F54" i="1"/>
  <c r="F55" i="1"/>
  <c r="F21" i="1"/>
  <c r="G52" i="1"/>
  <c r="H52" i="1"/>
  <c r="I52" i="1"/>
  <c r="J52" i="1"/>
  <c r="K52" i="1"/>
  <c r="L52" i="1"/>
  <c r="F53" i="1"/>
  <c r="G1668" i="1" l="1"/>
  <c r="H1668" i="1"/>
  <c r="I1668" i="1"/>
  <c r="J1668" i="1"/>
  <c r="K1668" i="1"/>
  <c r="L1668" i="1"/>
  <c r="G1667" i="1"/>
  <c r="H1667" i="1"/>
  <c r="I1667" i="1"/>
  <c r="J1667" i="1"/>
  <c r="K1667" i="1"/>
  <c r="L1667" i="1"/>
  <c r="K1669" i="1"/>
  <c r="L1669" i="1"/>
  <c r="F1666" i="1"/>
  <c r="F1667" i="1"/>
  <c r="F1668" i="1"/>
  <c r="F1669" i="1"/>
  <c r="K1665" i="1"/>
  <c r="L1665" i="1"/>
  <c r="F1665" i="1"/>
  <c r="G1631" i="1"/>
  <c r="H1631" i="1"/>
  <c r="I1631" i="1"/>
  <c r="J1631" i="1"/>
  <c r="K1631" i="1"/>
  <c r="L1631" i="1"/>
  <c r="G1630" i="1"/>
  <c r="H1630" i="1"/>
  <c r="I1630" i="1"/>
  <c r="J1630" i="1"/>
  <c r="K1630" i="1"/>
  <c r="L1630" i="1"/>
  <c r="G1629" i="1"/>
  <c r="H1629" i="1"/>
  <c r="I1629" i="1"/>
  <c r="J1629" i="1"/>
  <c r="K1629" i="1"/>
  <c r="L1629" i="1"/>
  <c r="G1628" i="1"/>
  <c r="H1628" i="1"/>
  <c r="I1628" i="1"/>
  <c r="J1628" i="1"/>
  <c r="K1628" i="1"/>
  <c r="L1628" i="1"/>
  <c r="G1627" i="1"/>
  <c r="I1627" i="1"/>
  <c r="J1627" i="1"/>
  <c r="K1627" i="1"/>
  <c r="L1627" i="1"/>
  <c r="G1603" i="1"/>
  <c r="J1603" i="1"/>
  <c r="K1603" i="1"/>
  <c r="L1603" i="1"/>
  <c r="G1602" i="1"/>
  <c r="H1602" i="1"/>
  <c r="G1601" i="1"/>
  <c r="H1601" i="1"/>
  <c r="I1601" i="1"/>
  <c r="G1599" i="1"/>
  <c r="F1387" i="1"/>
  <c r="F1348" i="1"/>
  <c r="G1305" i="1"/>
  <c r="H1305" i="1"/>
  <c r="I1305" i="1"/>
  <c r="J1305" i="1"/>
  <c r="K1305" i="1"/>
  <c r="L1305" i="1"/>
  <c r="G1304" i="1"/>
  <c r="H1304" i="1"/>
  <c r="I1304" i="1"/>
  <c r="J1304" i="1"/>
  <c r="K1304" i="1"/>
  <c r="L1304" i="1"/>
  <c r="G1303" i="1"/>
  <c r="H1303" i="1"/>
  <c r="I1303" i="1"/>
  <c r="J1303" i="1"/>
  <c r="K1303" i="1"/>
  <c r="L1303" i="1"/>
  <c r="G1302" i="1"/>
  <c r="H1302" i="1"/>
  <c r="I1302" i="1"/>
  <c r="J1302" i="1"/>
  <c r="K1302" i="1"/>
  <c r="L1302" i="1"/>
  <c r="L1301" i="1"/>
  <c r="G1301" i="1"/>
  <c r="H1301" i="1"/>
  <c r="I1301" i="1"/>
  <c r="J1301" i="1"/>
  <c r="K1301" i="1"/>
  <c r="F1302" i="1"/>
  <c r="F1303" i="1"/>
  <c r="F1304" i="1"/>
  <c r="F1305" i="1"/>
  <c r="F1301" i="1"/>
  <c r="G1163" i="1"/>
  <c r="H1163" i="1"/>
  <c r="I1163" i="1"/>
  <c r="J1163" i="1"/>
  <c r="K1163" i="1"/>
  <c r="L1163" i="1"/>
  <c r="G1162" i="1"/>
  <c r="H1162" i="1"/>
  <c r="I1162" i="1"/>
  <c r="J1162" i="1"/>
  <c r="K1162" i="1"/>
  <c r="L1162" i="1"/>
  <c r="G1161" i="1"/>
  <c r="H1161" i="1"/>
  <c r="I1161" i="1"/>
  <c r="J1161" i="1"/>
  <c r="K1161" i="1"/>
  <c r="L1161" i="1"/>
  <c r="G1160" i="1"/>
  <c r="H1160" i="1"/>
  <c r="I1160" i="1"/>
  <c r="J1160" i="1"/>
  <c r="K1160" i="1"/>
  <c r="L1160" i="1"/>
  <c r="G1159" i="1"/>
  <c r="H1159" i="1"/>
  <c r="I1159" i="1"/>
  <c r="J1159" i="1"/>
  <c r="K1159" i="1"/>
  <c r="L1159" i="1"/>
  <c r="F1160" i="1"/>
  <c r="F1161" i="1"/>
  <c r="F1162" i="1"/>
  <c r="F1163" i="1"/>
  <c r="F1159" i="1"/>
  <c r="I949" i="1"/>
  <c r="J949" i="1"/>
  <c r="K949" i="1"/>
  <c r="L949" i="1"/>
  <c r="G948" i="1"/>
  <c r="H948" i="1"/>
  <c r="I948" i="1"/>
  <c r="J948" i="1"/>
  <c r="K948" i="1"/>
  <c r="L948" i="1"/>
  <c r="G947" i="1"/>
  <c r="H947" i="1"/>
  <c r="I947" i="1"/>
  <c r="J947" i="1"/>
  <c r="K947" i="1"/>
  <c r="L947" i="1"/>
  <c r="G946" i="1"/>
  <c r="H946" i="1"/>
  <c r="I946" i="1"/>
  <c r="J946" i="1"/>
  <c r="K946" i="1"/>
  <c r="L946" i="1"/>
  <c r="I945" i="1"/>
  <c r="J945" i="1"/>
  <c r="K945" i="1"/>
  <c r="L945" i="1"/>
  <c r="F946" i="1"/>
  <c r="F947" i="1"/>
  <c r="F948" i="1"/>
  <c r="J771" i="1"/>
  <c r="K771" i="1"/>
  <c r="G770" i="1"/>
  <c r="H770" i="1"/>
  <c r="I770" i="1"/>
  <c r="J770" i="1"/>
  <c r="K770" i="1"/>
  <c r="L770" i="1"/>
  <c r="G769" i="1"/>
  <c r="H769" i="1"/>
  <c r="I769" i="1"/>
  <c r="J769" i="1"/>
  <c r="K769" i="1"/>
  <c r="L769" i="1"/>
  <c r="G768" i="1"/>
  <c r="H768" i="1"/>
  <c r="I768" i="1"/>
  <c r="J768" i="1"/>
  <c r="K768" i="1"/>
  <c r="L768" i="1"/>
  <c r="F768" i="1"/>
  <c r="G492" i="1"/>
  <c r="H492" i="1"/>
  <c r="I492" i="1"/>
  <c r="J492" i="1"/>
  <c r="K492" i="1"/>
  <c r="L492" i="1"/>
  <c r="G491" i="1"/>
  <c r="H491" i="1"/>
  <c r="I491" i="1"/>
  <c r="J491" i="1"/>
  <c r="K491" i="1"/>
  <c r="L491" i="1"/>
  <c r="G490" i="1"/>
  <c r="H490" i="1"/>
  <c r="I490" i="1"/>
  <c r="J490" i="1"/>
  <c r="K490" i="1"/>
  <c r="L490" i="1"/>
  <c r="G489" i="1"/>
  <c r="H489" i="1"/>
  <c r="I489" i="1"/>
  <c r="J489" i="1"/>
  <c r="K489" i="1"/>
  <c r="L489" i="1"/>
  <c r="G488" i="1"/>
  <c r="H488" i="1"/>
  <c r="I488" i="1"/>
  <c r="L488" i="1"/>
  <c r="F491" i="1"/>
  <c r="F492" i="1"/>
  <c r="G403" i="1"/>
  <c r="H403" i="1"/>
  <c r="I403" i="1"/>
  <c r="J403" i="1"/>
  <c r="K403" i="1"/>
  <c r="L403" i="1"/>
  <c r="G402" i="1"/>
  <c r="H402" i="1"/>
  <c r="I402" i="1"/>
  <c r="J402" i="1"/>
  <c r="K402" i="1"/>
  <c r="L402" i="1"/>
  <c r="H401" i="1"/>
  <c r="I401" i="1"/>
  <c r="J401" i="1"/>
  <c r="K401" i="1"/>
  <c r="G400" i="1"/>
  <c r="H400" i="1"/>
  <c r="I400" i="1"/>
  <c r="J400" i="1"/>
  <c r="K400" i="1"/>
  <c r="L400" i="1"/>
  <c r="H399" i="1"/>
  <c r="I399" i="1"/>
  <c r="J399" i="1"/>
  <c r="K399" i="1"/>
  <c r="L399" i="1"/>
  <c r="F402" i="1"/>
  <c r="F403" i="1"/>
  <c r="G365" i="1"/>
  <c r="H365" i="1"/>
  <c r="I365" i="1"/>
  <c r="J365" i="1"/>
  <c r="K365" i="1"/>
  <c r="L365" i="1"/>
  <c r="G364" i="1"/>
  <c r="H364" i="1"/>
  <c r="I364" i="1"/>
  <c r="L364" i="1"/>
  <c r="G363" i="1"/>
  <c r="H363" i="1"/>
  <c r="I363" i="1"/>
  <c r="L363" i="1"/>
  <c r="G362" i="1"/>
  <c r="H362" i="1"/>
  <c r="I362" i="1"/>
  <c r="G361" i="1"/>
  <c r="H361" i="1"/>
  <c r="I361" i="1"/>
  <c r="J361" i="1"/>
  <c r="K361" i="1"/>
  <c r="L361" i="1"/>
  <c r="F365" i="1"/>
  <c r="G337" i="1"/>
  <c r="H337" i="1"/>
  <c r="I337" i="1"/>
  <c r="J337" i="1"/>
  <c r="K337" i="1"/>
  <c r="L337" i="1"/>
  <c r="G336" i="1"/>
  <c r="H336" i="1"/>
  <c r="I336" i="1"/>
  <c r="G335" i="1"/>
  <c r="H335" i="1"/>
  <c r="I335" i="1"/>
  <c r="F337" i="1"/>
  <c r="G334" i="1"/>
  <c r="H334" i="1"/>
  <c r="I334" i="1"/>
  <c r="G333" i="1"/>
  <c r="H333" i="1"/>
  <c r="I333" i="1"/>
  <c r="J333" i="1"/>
  <c r="K333" i="1"/>
  <c r="L333" i="1"/>
  <c r="F333" i="1"/>
  <c r="G255" i="1"/>
  <c r="J255" i="1"/>
  <c r="K255" i="1"/>
  <c r="L255" i="1"/>
  <c r="G254" i="1"/>
  <c r="J254" i="1"/>
  <c r="K254" i="1"/>
  <c r="L254" i="1"/>
  <c r="G253" i="1"/>
  <c r="J253" i="1"/>
  <c r="K253" i="1"/>
  <c r="L253" i="1"/>
  <c r="G252" i="1"/>
  <c r="J252" i="1"/>
  <c r="K252" i="1"/>
  <c r="L252" i="1"/>
  <c r="F254" i="1"/>
  <c r="F255" i="1"/>
  <c r="F256" i="1"/>
  <c r="G108" i="1"/>
  <c r="H108" i="1"/>
  <c r="I108" i="1"/>
  <c r="G107" i="1"/>
  <c r="I107" i="1"/>
  <c r="G106" i="1"/>
  <c r="I106" i="1"/>
  <c r="G105" i="1"/>
  <c r="I105" i="1"/>
  <c r="K105" i="1"/>
  <c r="L105" i="1"/>
  <c r="F109" i="1"/>
  <c r="G55" i="1"/>
  <c r="H55" i="1"/>
  <c r="I55" i="1"/>
  <c r="J55" i="1"/>
  <c r="K55" i="1"/>
  <c r="L55" i="1"/>
  <c r="G54" i="1"/>
  <c r="H54" i="1"/>
  <c r="I54" i="1"/>
  <c r="J54" i="1"/>
  <c r="K54" i="1"/>
  <c r="L54" i="1"/>
  <c r="G53" i="1"/>
  <c r="H53" i="1"/>
  <c r="I53" i="1"/>
  <c r="J53" i="1"/>
  <c r="K53" i="1"/>
  <c r="L53" i="1"/>
  <c r="F17" i="1" l="1"/>
  <c r="F52" i="1" s="1"/>
  <c r="F16" i="1"/>
  <c r="F51" i="1" s="1"/>
  <c r="F1449" i="1"/>
  <c r="G1666" i="1" l="1"/>
  <c r="H1666" i="1"/>
  <c r="I1666" i="1"/>
  <c r="J1666" i="1"/>
  <c r="K1666" i="1"/>
  <c r="L1666" i="1"/>
  <c r="F423" i="1"/>
  <c r="L401" i="1"/>
  <c r="L362" i="1"/>
  <c r="G256" i="1"/>
  <c r="H256" i="1"/>
  <c r="I256" i="1"/>
  <c r="J256" i="1"/>
  <c r="K256" i="1"/>
  <c r="L256" i="1"/>
  <c r="G1409" i="1" l="1"/>
  <c r="H1409" i="1"/>
  <c r="I1409" i="1"/>
  <c r="J1409" i="1"/>
  <c r="K1409" i="1"/>
  <c r="L1409" i="1"/>
  <c r="G1408" i="1"/>
  <c r="H1408" i="1"/>
  <c r="I1408" i="1"/>
  <c r="J1408" i="1"/>
  <c r="K1408" i="1"/>
  <c r="L1408" i="1"/>
  <c r="G1407" i="1"/>
  <c r="H1407" i="1"/>
  <c r="I1407" i="1"/>
  <c r="J1407" i="1"/>
  <c r="K1407" i="1"/>
  <c r="L1407" i="1"/>
  <c r="G1406" i="1"/>
  <c r="H1406" i="1"/>
  <c r="I1406" i="1"/>
  <c r="J1406" i="1"/>
  <c r="K1406" i="1"/>
  <c r="L1406" i="1"/>
  <c r="K1405" i="1"/>
  <c r="L1405" i="1"/>
  <c r="F1403" i="1"/>
  <c r="F1402" i="1"/>
  <c r="F1401" i="1"/>
  <c r="H1400" i="1"/>
  <c r="I1400" i="1"/>
  <c r="J1400" i="1"/>
  <c r="G1400" i="1"/>
  <c r="F1399" i="1"/>
  <c r="F1409" i="1" s="1"/>
  <c r="F1398" i="1"/>
  <c r="F1408" i="1" s="1"/>
  <c r="F1396" i="1"/>
  <c r="F1397" i="1"/>
  <c r="H1395" i="1"/>
  <c r="H1405" i="1" s="1"/>
  <c r="I1395" i="1"/>
  <c r="I1405" i="1" s="1"/>
  <c r="J1395" i="1"/>
  <c r="J1405" i="1" s="1"/>
  <c r="G1395" i="1"/>
  <c r="G1405" i="1" s="1"/>
  <c r="L1594" i="1"/>
  <c r="K1594" i="1"/>
  <c r="J1594" i="1"/>
  <c r="I1594" i="1"/>
  <c r="L1597" i="1"/>
  <c r="L1602" i="1" s="1"/>
  <c r="K1597" i="1"/>
  <c r="K1602" i="1" s="1"/>
  <c r="J1597" i="1"/>
  <c r="J1602" i="1" s="1"/>
  <c r="I1597" i="1"/>
  <c r="I1602" i="1" s="1"/>
  <c r="I1518" i="1"/>
  <c r="I1603" i="1" s="1"/>
  <c r="H1518" i="1"/>
  <c r="H1603" i="1" s="1"/>
  <c r="I1514" i="1"/>
  <c r="H1514" i="1"/>
  <c r="F396" i="1"/>
  <c r="F394" i="1" s="1"/>
  <c r="G396" i="1"/>
  <c r="G401" i="1" s="1"/>
  <c r="G389" i="1"/>
  <c r="F389" i="1"/>
  <c r="F385" i="1"/>
  <c r="F400" i="1" s="1"/>
  <c r="F386" i="1"/>
  <c r="F401" i="1" s="1"/>
  <c r="F384" i="1"/>
  <c r="F500" i="1"/>
  <c r="F770" i="1" s="1"/>
  <c r="F501" i="1"/>
  <c r="F499" i="1"/>
  <c r="F769" i="1" s="1"/>
  <c r="G497" i="1"/>
  <c r="F1407" i="1" l="1"/>
  <c r="F399" i="1"/>
  <c r="F1406" i="1"/>
  <c r="F1514" i="1"/>
  <c r="F1518" i="1"/>
  <c r="F1603" i="1" s="1"/>
  <c r="F1400" i="1"/>
  <c r="F1395" i="1"/>
  <c r="G394" i="1"/>
  <c r="G399" i="1" s="1"/>
  <c r="F497" i="1"/>
  <c r="G109" i="1"/>
  <c r="H109" i="1"/>
  <c r="I109" i="1"/>
  <c r="J109" i="1"/>
  <c r="K109" i="1"/>
  <c r="L109" i="1"/>
  <c r="F86" i="1"/>
  <c r="F87" i="1"/>
  <c r="F85" i="1"/>
  <c r="F429" i="1"/>
  <c r="F489" i="1" s="1"/>
  <c r="F428" i="1"/>
  <c r="F203" i="1"/>
  <c r="F253" i="1" s="1"/>
  <c r="F202" i="1"/>
  <c r="F252" i="1" s="1"/>
  <c r="J80" i="1"/>
  <c r="H75" i="1"/>
  <c r="H105" i="1" s="1"/>
  <c r="F80" i="1" l="1"/>
  <c r="J105" i="1"/>
  <c r="F1405" i="1"/>
  <c r="J81" i="1"/>
  <c r="F81" i="1" s="1"/>
  <c r="H76" i="1"/>
  <c r="H106" i="1" s="1"/>
  <c r="F75" i="1"/>
  <c r="H77" i="1"/>
  <c r="H107" i="1" s="1"/>
  <c r="I143" i="1"/>
  <c r="I253" i="1" s="1"/>
  <c r="I144" i="1"/>
  <c r="I254" i="1" s="1"/>
  <c r="I145" i="1"/>
  <c r="I255" i="1" s="1"/>
  <c r="I142" i="1"/>
  <c r="I252" i="1" s="1"/>
  <c r="H143" i="1"/>
  <c r="H253" i="1" s="1"/>
  <c r="H144" i="1"/>
  <c r="H254" i="1" s="1"/>
  <c r="H145" i="1"/>
  <c r="H255" i="1" s="1"/>
  <c r="H142" i="1"/>
  <c r="H252" i="1" s="1"/>
  <c r="F105" i="1" l="1"/>
  <c r="J82" i="1"/>
  <c r="F82" i="1" s="1"/>
  <c r="F76" i="1"/>
  <c r="F77" i="1"/>
  <c r="F1551" i="1"/>
  <c r="H944" i="1"/>
  <c r="F944" i="1"/>
  <c r="H940" i="1"/>
  <c r="F940" i="1"/>
  <c r="H939" i="1"/>
  <c r="F939" i="1"/>
  <c r="H935" i="1"/>
  <c r="F935" i="1"/>
  <c r="H934" i="1"/>
  <c r="F934" i="1"/>
  <c r="H930" i="1"/>
  <c r="F930" i="1"/>
  <c r="H929" i="1"/>
  <c r="F929" i="1"/>
  <c r="H925" i="1"/>
  <c r="F925" i="1"/>
  <c r="H924" i="1"/>
  <c r="H920" i="1"/>
  <c r="F924" i="1"/>
  <c r="F920" i="1"/>
  <c r="H919" i="1"/>
  <c r="H915" i="1"/>
  <c r="F919" i="1"/>
  <c r="F915" i="1"/>
  <c r="H914" i="1"/>
  <c r="F914" i="1"/>
  <c r="H910" i="1"/>
  <c r="F910" i="1"/>
  <c r="H909" i="1"/>
  <c r="F909" i="1"/>
  <c r="H905" i="1"/>
  <c r="F905" i="1"/>
  <c r="H904" i="1"/>
  <c r="F904" i="1"/>
  <c r="H900" i="1"/>
  <c r="F900" i="1"/>
  <c r="H899" i="1"/>
  <c r="H895" i="1"/>
  <c r="F899" i="1"/>
  <c r="F895" i="1"/>
  <c r="H894" i="1"/>
  <c r="F894" i="1"/>
  <c r="H890" i="1"/>
  <c r="F890" i="1"/>
  <c r="H889" i="1"/>
  <c r="F889" i="1"/>
  <c r="H885" i="1"/>
  <c r="F885" i="1"/>
  <c r="H884" i="1"/>
  <c r="H949" i="1" s="1"/>
  <c r="F884" i="1"/>
  <c r="H880" i="1"/>
  <c r="H945" i="1" s="1"/>
  <c r="F880" i="1"/>
  <c r="G879" i="1"/>
  <c r="F879" i="1"/>
  <c r="G875" i="1"/>
  <c r="F875" i="1"/>
  <c r="G874" i="1"/>
  <c r="F874" i="1"/>
  <c r="G870" i="1"/>
  <c r="F870" i="1"/>
  <c r="G869" i="1"/>
  <c r="F869" i="1"/>
  <c r="G865" i="1"/>
  <c r="F865" i="1"/>
  <c r="G864" i="1"/>
  <c r="F864" i="1"/>
  <c r="G860" i="1"/>
  <c r="F860" i="1"/>
  <c r="G859" i="1"/>
  <c r="G855" i="1"/>
  <c r="F859" i="1"/>
  <c r="F855" i="1"/>
  <c r="G854" i="1"/>
  <c r="F854" i="1"/>
  <c r="G850" i="1"/>
  <c r="F850" i="1"/>
  <c r="G849" i="1"/>
  <c r="F849" i="1"/>
  <c r="G845" i="1"/>
  <c r="F845" i="1"/>
  <c r="G844" i="1"/>
  <c r="F844" i="1"/>
  <c r="G840" i="1"/>
  <c r="F840" i="1"/>
  <c r="G839" i="1"/>
  <c r="F839" i="1"/>
  <c r="G835" i="1"/>
  <c r="F835" i="1"/>
  <c r="G834" i="1"/>
  <c r="F834" i="1"/>
  <c r="G830" i="1"/>
  <c r="F830" i="1"/>
  <c r="G829" i="1"/>
  <c r="F829" i="1"/>
  <c r="G825" i="1"/>
  <c r="F825" i="1"/>
  <c r="G824" i="1"/>
  <c r="F824" i="1"/>
  <c r="G820" i="1"/>
  <c r="F820" i="1"/>
  <c r="G819" i="1"/>
  <c r="F819" i="1"/>
  <c r="G815" i="1"/>
  <c r="F815" i="1"/>
  <c r="G814" i="1"/>
  <c r="F814" i="1"/>
  <c r="G810" i="1"/>
  <c r="F810" i="1"/>
  <c r="G809" i="1"/>
  <c r="F809" i="1"/>
  <c r="G805" i="1"/>
  <c r="F805" i="1"/>
  <c r="G804" i="1"/>
  <c r="F804" i="1"/>
  <c r="G800" i="1"/>
  <c r="F800" i="1"/>
  <c r="G799" i="1"/>
  <c r="F799" i="1"/>
  <c r="G795" i="1"/>
  <c r="F795" i="1"/>
  <c r="G794" i="1"/>
  <c r="F794" i="1"/>
  <c r="G790" i="1"/>
  <c r="F790" i="1"/>
  <c r="G789" i="1"/>
  <c r="F789" i="1"/>
  <c r="G785" i="1"/>
  <c r="F785" i="1"/>
  <c r="G784" i="1"/>
  <c r="G949" i="1" s="1"/>
  <c r="G780" i="1"/>
  <c r="F784" i="1"/>
  <c r="F949" i="1" s="1"/>
  <c r="F780" i="1"/>
  <c r="F945" i="1" s="1"/>
  <c r="L766" i="1"/>
  <c r="L762" i="1"/>
  <c r="F766" i="1"/>
  <c r="F762" i="1"/>
  <c r="L761" i="1"/>
  <c r="L771" i="1" s="1"/>
  <c r="L757" i="1"/>
  <c r="F761" i="1"/>
  <c r="F757" i="1"/>
  <c r="I756" i="1"/>
  <c r="F756" i="1"/>
  <c r="I752" i="1"/>
  <c r="F752" i="1"/>
  <c r="I751" i="1"/>
  <c r="I747" i="1"/>
  <c r="F751" i="1"/>
  <c r="F747" i="1"/>
  <c r="I746" i="1"/>
  <c r="F746" i="1"/>
  <c r="I742" i="1"/>
  <c r="F742" i="1"/>
  <c r="I741" i="1"/>
  <c r="I737" i="1"/>
  <c r="F741" i="1"/>
  <c r="F737" i="1"/>
  <c r="I736" i="1"/>
  <c r="F736" i="1"/>
  <c r="I732" i="1"/>
  <c r="F732" i="1"/>
  <c r="I731" i="1"/>
  <c r="I771" i="1" s="1"/>
  <c r="F731" i="1"/>
  <c r="I727" i="1"/>
  <c r="F727" i="1"/>
  <c r="H726" i="1"/>
  <c r="F726" i="1"/>
  <c r="H722" i="1"/>
  <c r="F722" i="1"/>
  <c r="H721" i="1"/>
  <c r="F721" i="1"/>
  <c r="H717" i="1"/>
  <c r="F717" i="1"/>
  <c r="H716" i="1"/>
  <c r="F716" i="1"/>
  <c r="H712" i="1"/>
  <c r="F712" i="1"/>
  <c r="G711" i="1"/>
  <c r="F711" i="1"/>
  <c r="G707" i="1"/>
  <c r="F707" i="1"/>
  <c r="H706" i="1"/>
  <c r="F706" i="1"/>
  <c r="H702" i="1"/>
  <c r="F702" i="1"/>
  <c r="H701" i="1"/>
  <c r="F701" i="1"/>
  <c r="H697" i="1"/>
  <c r="F697" i="1"/>
  <c r="H696" i="1"/>
  <c r="H771" i="1" s="1"/>
  <c r="F696" i="1"/>
  <c r="H692" i="1"/>
  <c r="F692" i="1"/>
  <c r="G691" i="1"/>
  <c r="F691" i="1"/>
  <c r="G687" i="1"/>
  <c r="F687" i="1"/>
  <c r="G686" i="1"/>
  <c r="F686" i="1"/>
  <c r="G682" i="1"/>
  <c r="F682" i="1"/>
  <c r="G681" i="1"/>
  <c r="F681" i="1"/>
  <c r="G677" i="1"/>
  <c r="F677" i="1"/>
  <c r="G676" i="1"/>
  <c r="F676" i="1"/>
  <c r="G672" i="1"/>
  <c r="F672" i="1"/>
  <c r="G671" i="1"/>
  <c r="F671" i="1"/>
  <c r="G667" i="1"/>
  <c r="F667" i="1"/>
  <c r="G666" i="1"/>
  <c r="F666" i="1"/>
  <c r="G662" i="1"/>
  <c r="F662" i="1"/>
  <c r="G661" i="1"/>
  <c r="F661" i="1"/>
  <c r="G657" i="1"/>
  <c r="F657" i="1"/>
  <c r="G656" i="1"/>
  <c r="F656" i="1"/>
  <c r="G652" i="1"/>
  <c r="F652" i="1"/>
  <c r="G651" i="1"/>
  <c r="F651" i="1"/>
  <c r="G647" i="1"/>
  <c r="F647" i="1"/>
  <c r="G646" i="1"/>
  <c r="G642" i="1"/>
  <c r="F646" i="1"/>
  <c r="F642" i="1"/>
  <c r="G641" i="1"/>
  <c r="F641" i="1"/>
  <c r="G637" i="1"/>
  <c r="F637" i="1"/>
  <c r="G636" i="1"/>
  <c r="F636" i="1"/>
  <c r="G632" i="1"/>
  <c r="F632" i="1"/>
  <c r="G631" i="1"/>
  <c r="F631" i="1"/>
  <c r="G627" i="1"/>
  <c r="F627" i="1"/>
  <c r="G626" i="1"/>
  <c r="F626" i="1"/>
  <c r="G622" i="1"/>
  <c r="F622" i="1"/>
  <c r="G621" i="1"/>
  <c r="F621" i="1"/>
  <c r="G617" i="1"/>
  <c r="F617" i="1"/>
  <c r="G616" i="1"/>
  <c r="F616" i="1"/>
  <c r="G612" i="1"/>
  <c r="F612" i="1"/>
  <c r="G611" i="1"/>
  <c r="G607" i="1"/>
  <c r="F611" i="1"/>
  <c r="F607" i="1"/>
  <c r="G606" i="1"/>
  <c r="F606" i="1"/>
  <c r="G602" i="1"/>
  <c r="F602" i="1"/>
  <c r="G601" i="1"/>
  <c r="F601" i="1"/>
  <c r="G597" i="1"/>
  <c r="F597" i="1"/>
  <c r="G596" i="1"/>
  <c r="F596" i="1"/>
  <c r="G592" i="1"/>
  <c r="F592" i="1"/>
  <c r="G591" i="1"/>
  <c r="F591" i="1"/>
  <c r="G587" i="1"/>
  <c r="F587" i="1"/>
  <c r="G586" i="1"/>
  <c r="F586" i="1"/>
  <c r="G582" i="1"/>
  <c r="F582" i="1"/>
  <c r="G581" i="1"/>
  <c r="G577" i="1"/>
  <c r="F581" i="1"/>
  <c r="F577" i="1"/>
  <c r="G576" i="1"/>
  <c r="F576" i="1"/>
  <c r="G572" i="1"/>
  <c r="F572" i="1"/>
  <c r="G571" i="1"/>
  <c r="F571" i="1"/>
  <c r="G567" i="1"/>
  <c r="F567" i="1"/>
  <c r="G566" i="1"/>
  <c r="F566" i="1"/>
  <c r="G562" i="1"/>
  <c r="F562" i="1"/>
  <c r="G561" i="1"/>
  <c r="F561" i="1"/>
  <c r="G557" i="1"/>
  <c r="F557" i="1"/>
  <c r="G556" i="1"/>
  <c r="F556" i="1"/>
  <c r="G552" i="1"/>
  <c r="F552" i="1"/>
  <c r="G551" i="1"/>
  <c r="F551" i="1"/>
  <c r="G547" i="1"/>
  <c r="F547" i="1"/>
  <c r="G546" i="1"/>
  <c r="F546" i="1"/>
  <c r="G542" i="1"/>
  <c r="F542" i="1"/>
  <c r="G541" i="1"/>
  <c r="F541" i="1"/>
  <c r="G537" i="1"/>
  <c r="F537" i="1"/>
  <c r="G536" i="1"/>
  <c r="F536" i="1"/>
  <c r="G532" i="1"/>
  <c r="F532" i="1"/>
  <c r="G531" i="1"/>
  <c r="F531" i="1"/>
  <c r="G527" i="1"/>
  <c r="F527" i="1"/>
  <c r="G526" i="1"/>
  <c r="F526" i="1"/>
  <c r="G522" i="1"/>
  <c r="F522" i="1"/>
  <c r="G521" i="1"/>
  <c r="F521" i="1"/>
  <c r="G517" i="1"/>
  <c r="G516" i="1"/>
  <c r="G512" i="1"/>
  <c r="F517" i="1"/>
  <c r="F516" i="1"/>
  <c r="F512" i="1"/>
  <c r="G511" i="1"/>
  <c r="G771" i="1" s="1"/>
  <c r="F511" i="1"/>
  <c r="G507" i="1"/>
  <c r="G767" i="1" s="1"/>
  <c r="F507" i="1"/>
  <c r="K423" i="1"/>
  <c r="K488" i="1" s="1"/>
  <c r="J418" i="1"/>
  <c r="J488" i="1" s="1"/>
  <c r="F418" i="1"/>
  <c r="F343" i="1"/>
  <c r="F342" i="1"/>
  <c r="F341" i="1"/>
  <c r="F361" i="1" s="1"/>
  <c r="F325" i="1"/>
  <c r="F771" i="1" l="1"/>
  <c r="G945" i="1"/>
  <c r="F767" i="1"/>
  <c r="F465" i="1"/>
  <c r="F463" i="1"/>
  <c r="F455" i="1"/>
  <c r="F453" i="1"/>
  <c r="F460" i="1"/>
  <c r="F458" i="1"/>
  <c r="J1446" i="1"/>
  <c r="J1445" i="1"/>
  <c r="L1444" i="1"/>
  <c r="L1445" i="1" s="1"/>
  <c r="K1444" i="1"/>
  <c r="L1439" i="1"/>
  <c r="K1439" i="1"/>
  <c r="K1441" i="1" s="1"/>
  <c r="J1441" i="1"/>
  <c r="J1440" i="1"/>
  <c r="F1435" i="1"/>
  <c r="F1436" i="1"/>
  <c r="F1437" i="1"/>
  <c r="J1434" i="1"/>
  <c r="K1434" i="1"/>
  <c r="F1432" i="1"/>
  <c r="F1602" i="1" s="1"/>
  <c r="F1430" i="1"/>
  <c r="J1431" i="1"/>
  <c r="J1601" i="1" s="1"/>
  <c r="F450" i="1"/>
  <c r="F448" i="1"/>
  <c r="F445" i="1"/>
  <c r="F443" i="1"/>
  <c r="F440" i="1"/>
  <c r="F438" i="1"/>
  <c r="F435" i="1"/>
  <c r="F490" i="1" s="1"/>
  <c r="F433" i="1"/>
  <c r="F1416" i="1"/>
  <c r="F1414" i="1"/>
  <c r="L1415" i="1"/>
  <c r="K1415" i="1"/>
  <c r="J1415" i="1"/>
  <c r="L72" i="1"/>
  <c r="L107" i="1" s="1"/>
  <c r="F72" i="1"/>
  <c r="F67" i="1"/>
  <c r="F107" i="1" s="1"/>
  <c r="J67" i="1"/>
  <c r="J107" i="1" s="1"/>
  <c r="K67" i="1"/>
  <c r="K107" i="1" s="1"/>
  <c r="J358" i="1"/>
  <c r="F358" i="1"/>
  <c r="K353" i="1"/>
  <c r="K363" i="1" s="1"/>
  <c r="F353" i="1"/>
  <c r="J348" i="1"/>
  <c r="J363" i="1" s="1"/>
  <c r="F348" i="1"/>
  <c r="L330" i="1"/>
  <c r="K330" i="1"/>
  <c r="F330" i="1"/>
  <c r="L325" i="1"/>
  <c r="L335" i="1" s="1"/>
  <c r="K325" i="1"/>
  <c r="F319" i="1"/>
  <c r="J315" i="1"/>
  <c r="J335" i="1" s="1"/>
  <c r="J314" i="1"/>
  <c r="F315" i="1"/>
  <c r="F335" i="1" s="1"/>
  <c r="F314" i="1"/>
  <c r="F363" i="1" l="1"/>
  <c r="F488" i="1"/>
  <c r="K335" i="1"/>
  <c r="J1600" i="1"/>
  <c r="K1599" i="1"/>
  <c r="L1599" i="1"/>
  <c r="J1439" i="1"/>
  <c r="F1439" i="1" s="1"/>
  <c r="F1444" i="1"/>
  <c r="F1599" i="1" s="1"/>
  <c r="F1431" i="1"/>
  <c r="L1441" i="1"/>
  <c r="K1445" i="1"/>
  <c r="F1445" i="1" s="1"/>
  <c r="K1446" i="1"/>
  <c r="K1601" i="1" s="1"/>
  <c r="F1434" i="1"/>
  <c r="K1440" i="1"/>
  <c r="L1440" i="1"/>
  <c r="L1600" i="1" s="1"/>
  <c r="L1446" i="1"/>
  <c r="F316" i="1"/>
  <c r="J316" i="1"/>
  <c r="J336" i="1" s="1"/>
  <c r="F63" i="1"/>
  <c r="K1600" i="1" l="1"/>
  <c r="L1601" i="1"/>
  <c r="F1441" i="1"/>
  <c r="F1601" i="1" s="1"/>
  <c r="F1446" i="1"/>
  <c r="F1440" i="1"/>
  <c r="J357" i="1"/>
  <c r="F357" i="1"/>
  <c r="F359" i="1" s="1"/>
  <c r="K352" i="1"/>
  <c r="K362" i="1" s="1"/>
  <c r="F352" i="1"/>
  <c r="F354" i="1" s="1"/>
  <c r="J347" i="1"/>
  <c r="J362" i="1" s="1"/>
  <c r="F347" i="1"/>
  <c r="F362" i="1" s="1"/>
  <c r="F329" i="1"/>
  <c r="F331" i="1" s="1"/>
  <c r="F324" i="1"/>
  <c r="F334" i="1" s="1"/>
  <c r="L329" i="1"/>
  <c r="L331" i="1" s="1"/>
  <c r="K329" i="1"/>
  <c r="K331" i="1" s="1"/>
  <c r="L324" i="1"/>
  <c r="K324" i="1"/>
  <c r="J319" i="1"/>
  <c r="J334" i="1" s="1"/>
  <c r="L71" i="1"/>
  <c r="L106" i="1" s="1"/>
  <c r="F71" i="1"/>
  <c r="F73" i="1" s="1"/>
  <c r="K66" i="1"/>
  <c r="K106" i="1" s="1"/>
  <c r="J66" i="1"/>
  <c r="J106" i="1" s="1"/>
  <c r="F66" i="1"/>
  <c r="F106" i="1" s="1"/>
  <c r="K334" i="1" l="1"/>
  <c r="L334" i="1"/>
  <c r="F68" i="1"/>
  <c r="F108" i="1" s="1"/>
  <c r="L73" i="1"/>
  <c r="L108" i="1" s="1"/>
  <c r="K68" i="1"/>
  <c r="K108" i="1" s="1"/>
  <c r="F349" i="1"/>
  <c r="J359" i="1"/>
  <c r="K326" i="1"/>
  <c r="K336" i="1" s="1"/>
  <c r="F326" i="1"/>
  <c r="F336" i="1" s="1"/>
  <c r="L326" i="1"/>
  <c r="L336" i="1" s="1"/>
  <c r="F344" i="1"/>
  <c r="F364" i="1" s="1"/>
  <c r="J68" i="1"/>
  <c r="J108" i="1" s="1"/>
  <c r="J349" i="1"/>
  <c r="K354" i="1"/>
  <c r="K364" i="1" s="1"/>
  <c r="F1623" i="1"/>
  <c r="F1628" i="1" s="1"/>
  <c r="F1624" i="1"/>
  <c r="F1629" i="1" s="1"/>
  <c r="F1625" i="1"/>
  <c r="F1630" i="1" s="1"/>
  <c r="F1626" i="1"/>
  <c r="F1631" i="1" s="1"/>
  <c r="F1622" i="1"/>
  <c r="H1612" i="1"/>
  <c r="H1627" i="1" s="1"/>
  <c r="F1612" i="1"/>
  <c r="H497" i="1"/>
  <c r="H767" i="1" s="1"/>
  <c r="I497" i="1"/>
  <c r="I767" i="1" s="1"/>
  <c r="J497" i="1"/>
  <c r="J767" i="1" s="1"/>
  <c r="K497" i="1"/>
  <c r="K767" i="1" s="1"/>
  <c r="L497" i="1"/>
  <c r="L767" i="1" s="1"/>
  <c r="F1627" i="1" l="1"/>
  <c r="J364" i="1"/>
  <c r="I1524" i="1"/>
  <c r="J1524" i="1"/>
  <c r="H1524" i="1"/>
  <c r="I1519" i="1"/>
  <c r="I1599" i="1" s="1"/>
  <c r="J1519" i="1"/>
  <c r="H1519" i="1"/>
  <c r="H1599" i="1" l="1"/>
  <c r="J1599" i="1"/>
  <c r="G1650" i="1"/>
  <c r="J1639" i="1"/>
  <c r="J1669" i="1" s="1"/>
  <c r="I1639" i="1"/>
  <c r="I1669" i="1" s="1"/>
  <c r="H1639" i="1"/>
  <c r="H1669" i="1" s="1"/>
  <c r="G1639" i="1"/>
  <c r="G1669" i="1" s="1"/>
  <c r="H1635" i="1"/>
  <c r="H1665" i="1" s="1"/>
  <c r="I1635" i="1"/>
  <c r="I1665" i="1" s="1"/>
  <c r="J1635" i="1"/>
  <c r="J1665" i="1" s="1"/>
  <c r="G1635" i="1"/>
  <c r="G1665" i="1" s="1"/>
  <c r="I1415" i="1" l="1"/>
  <c r="I1600" i="1" s="1"/>
  <c r="H1415" i="1"/>
  <c r="H1600" i="1" s="1"/>
  <c r="G1415" i="1"/>
  <c r="G1600" i="1" s="1"/>
  <c r="F1415" i="1" l="1"/>
  <c r="F1600" i="1" s="1"/>
</calcChain>
</file>

<file path=xl/sharedStrings.xml><?xml version="1.0" encoding="utf-8"?>
<sst xmlns="http://schemas.openxmlformats.org/spreadsheetml/2006/main" count="3196" uniqueCount="1002">
  <si>
    <t>№ п/п</t>
  </si>
  <si>
    <t>Наименование мероприятия</t>
  </si>
  <si>
    <t>Сроки реализации</t>
  </si>
  <si>
    <t>Источники финансового обеспечения</t>
  </si>
  <si>
    <t>Объемы финансового обеспечения, тыс. руб.</t>
  </si>
  <si>
    <t>Планируемые объемы финансового обеспечения, тыс. руб.</t>
  </si>
  <si>
    <t>Ожидаемые результаты реализации мероприятия</t>
  </si>
  <si>
    <t>Всего с начала реализации мероприятия</t>
  </si>
  <si>
    <t>Строительство детского сада на 280 мест в 7 микрорайоне территориального округа Майская горка г. Архангельска</t>
  </si>
  <si>
    <t>2018-2019</t>
  </si>
  <si>
    <t>Департамент  транспорта, строительства и городской инфраструктуры Администрации МО "Город Архангельск"</t>
  </si>
  <si>
    <t>Итого</t>
  </si>
  <si>
    <t>Городской бюджет</t>
  </si>
  <si>
    <t>Областной бюджет</t>
  </si>
  <si>
    <t>Федеральный бюджет</t>
  </si>
  <si>
    <t>Внебюджетные источники</t>
  </si>
  <si>
    <t>Строительство детского сада на 280 мест в 6 микрорайоне территориального округа Майская горка города Архангельска</t>
  </si>
  <si>
    <t>Строительство детского сада на 125 мест в Соломбальском территориальном округе города Архангельска</t>
  </si>
  <si>
    <t>Строительство детского сада на 220 мест в округе Варавино-Фактория города Архангельска</t>
  </si>
  <si>
    <t>Строительство детского сада на 280 мест в территориальном округе Варавино-Фактория города Архангельска</t>
  </si>
  <si>
    <t>2019-2022</t>
  </si>
  <si>
    <t>Строительство детского сада на 280 мест в территориальном округе Майская горка города Архангельска</t>
  </si>
  <si>
    <t>Строительство школы на 860 мест в территориальном округе Варавино-Фактория г. Архангельска</t>
  </si>
  <si>
    <t>2018-2021</t>
  </si>
  <si>
    <t>Выполнение проектных работ в 2018 году, начало строительства в 2019 году, в 2021 году ввод в эксплуатацию здания школы на 860 мест</t>
  </si>
  <si>
    <t>Строительство школы на 1600 мест в территориальном округе Майская горка г. Архангельска</t>
  </si>
  <si>
    <t>Строительство школы на 250 мест в Октябрьском территориальном округе г. Архангельска</t>
  </si>
  <si>
    <t>Строительство многофункционального культурного центра в территориальном округе Майская горка г. Архангельска</t>
  </si>
  <si>
    <t>Модернизация Городской детской библиотеки № 1 им.Е.С. Коковина (модельная библиотека)</t>
  </si>
  <si>
    <t>Реконструкция городской детской музыкальной школы "Классика"</t>
  </si>
  <si>
    <t>Реконструкция Детской художественной школы №1</t>
  </si>
  <si>
    <t>Проектно-изыскательские работы и строительство здания фондохранилища государственного бюджетного учреждения культуры Архангельской области "Государственное музейное объединение "Художественная культура Русского Севера" в г. Архангельске для сохранения музейного фонда Российской</t>
  </si>
  <si>
    <t>2018-2020</t>
  </si>
  <si>
    <t>Государственное бюджетное учреждение Архангельской области "Главное управление капитального строительства"</t>
  </si>
  <si>
    <t>Обеспечит создание материальных условий для сохранности музейных предметов и музейных коллекций, в том числе включенных в состав Музейного фонда Российской Федерации, позволит использовать формат "открытого хранения" для расширения возможностей показа музейных предметов и музейных коллекций, предоставит возможность разместить реставрационные мастерские, проводить научные исследования и изучение музейных предметов и музейных коллекций</t>
  </si>
  <si>
    <t>Строительство физкультурно-оздоровительного комплекса в территориальном округе Варавино-Фактория муниципального образования "Город Архангельск"</t>
  </si>
  <si>
    <t>Строительство крытой ледовой арены в территориальном округе Майская горка г. Архангельска</t>
  </si>
  <si>
    <t>Строительство универсального легкоатлетического манежа в территориальном округе Майская горка г. Архангельска</t>
  </si>
  <si>
    <t>Строительство физкультурно-оздоровительного комплекса с плавательным бассейном в Соломбальском территориальном округе г. Архангельска</t>
  </si>
  <si>
    <t xml:space="preserve">Итого по объектам дошкольного образования </t>
  </si>
  <si>
    <t>Итого по объектам сферы культуры</t>
  </si>
  <si>
    <t>2017-2019</t>
  </si>
  <si>
    <t>Строительство системы очистки промывных вод ЦОСВ</t>
  </si>
  <si>
    <t>2019-2021</t>
  </si>
  <si>
    <t>2020-2021</t>
  </si>
  <si>
    <t>2023-2023</t>
  </si>
  <si>
    <t>2021-2023</t>
  </si>
  <si>
    <t>Проектирование и строительство водопровода  от ВОС 23 Лесозавода о. Бревенник до пос. МЛП о. Бревенник</t>
  </si>
  <si>
    <t>МУП "Водоочистка""</t>
  </si>
  <si>
    <t>Проектирование и строительство ВОС о. Кего</t>
  </si>
  <si>
    <t>Установка модульных водонапорных насосных станций</t>
  </si>
  <si>
    <t xml:space="preserve">Обеспечение возможности предоставления услуги водоснабжения надлежащего качества на о. Бревенник, п. Лесная речка
</t>
  </si>
  <si>
    <t>Модернизация водоразборных колонок на территории МО "Город Архангельск"</t>
  </si>
  <si>
    <t>Сокращение потерь воды на водоразборных колонках, предотвращение перемерзания колонок в зимний период. Всего планируется установить 101 водоразборную колонку</t>
  </si>
  <si>
    <t xml:space="preserve">Установка приборов учета на водоочистных сооружениях </t>
  </si>
  <si>
    <t xml:space="preserve">Проектирование и строительство напорной канализационной сети от ВОС 23 лесозавода о. Бревенник до поселка МЛП о. Бревенник
</t>
  </si>
  <si>
    <t>Обеспечение очистки стоков хоз. фекальной канализации пос. 23 лесозавода. Реализация данного мероприятия предусматривает проектирование и строительство двух ниток напорного канализационного коллектора длиной 4480 метров, Ду 150 мм от КНС 23 лесозавода, по адресу: ул. Проезжая, д. 1, стр 1 до КНС на ул. Юнг ВМФ, д. 27, пос. МЛП. Далее стоки будут транспортироваться на КОС пос. МЛП.</t>
  </si>
  <si>
    <t>Строительство трубопровода от ВНС № 91 (Талажское шоссе стр. 26) до ул. Мусинского, в том числе дюкер через р. Кузнечиху, с установкой станции повышения давления и подключением к водопроводу ДУ 500 по Талажскому шоссе</t>
  </si>
  <si>
    <t>2019-2020</t>
  </si>
  <si>
    <t>ООО "РВК - центр"</t>
  </si>
  <si>
    <t>Строительство II и III очереди кольцевого водовода</t>
  </si>
  <si>
    <t>Реконструкция основного водопровода d-1000, 6,941 км</t>
  </si>
  <si>
    <t>2022-2026</t>
  </si>
  <si>
    <t>Реализация мероприятий по реконструкции гидравлических характеристик оголовком водозабора</t>
  </si>
  <si>
    <t>2020-2020</t>
  </si>
  <si>
    <t>Реконструкция ячеек электролизеров ОСВ 2</t>
  </si>
  <si>
    <t>2019-2019</t>
  </si>
  <si>
    <t>2020-2066</t>
  </si>
  <si>
    <t>Реконструкция ОСВ 3 с внедрением воздушной промывки фильтров</t>
  </si>
  <si>
    <t xml:space="preserve">Реконструкция дренажных систем фильтров с переводом на одну загрузку </t>
  </si>
  <si>
    <t xml:space="preserve">Реконструкция системы контроля и управления процессами водоподготовки, за счет внедрения автоматизации </t>
  </si>
  <si>
    <t>Создание системы автоматического контроля качества воды</t>
  </si>
  <si>
    <t>2020-2023</t>
  </si>
  <si>
    <t>Создание системы автоматического регулирования  дистанционного управления водопроводной сетью г. Архангельска</t>
  </si>
  <si>
    <t>2019-2023</t>
  </si>
  <si>
    <t>Реконструкция насосной станции второго подъема ЦОСВ за счет создания автоматического регулирования и дистанционного управления станцией</t>
  </si>
  <si>
    <t>Реконструкция насосного оборудования и запорно-регулирующей арматуры с устройством автоматического регулирования и дистанционного управления на водонасосных станциях г. Архангельска</t>
  </si>
  <si>
    <t>2019-2066</t>
  </si>
  <si>
    <t>Реконструкция аварийных участков трубопроводов</t>
  </si>
  <si>
    <t>2019-2055</t>
  </si>
  <si>
    <t xml:space="preserve">Создание системы поиска скрытых утечек воды в водопроводной системе </t>
  </si>
  <si>
    <t>2020-2024</t>
  </si>
  <si>
    <t>Создание системы оперативного поиска утечек воды в подземных трубопроводах</t>
  </si>
  <si>
    <t>Реконструкция (санация) водопроводных дюкеров</t>
  </si>
  <si>
    <t xml:space="preserve">Создание автоматизированной системы учета подачи и распределения воды в водопроводных сетях Архангельска </t>
  </si>
  <si>
    <t>Строительство автоматизированной модульной станции очистки сточных вод на о Краснофлоцкий</t>
  </si>
  <si>
    <t>2021-2024</t>
  </si>
  <si>
    <t>Реконструкция автоматизированных решеток ЦКНС ул. Нагорная</t>
  </si>
  <si>
    <t xml:space="preserve">Реконструкция системы обеззараживания питьевой воды с применением метода хлорамоннизации </t>
  </si>
  <si>
    <t>Реконструкция трубопровода "смеситель-отстойники" ОСВ 2</t>
  </si>
  <si>
    <t xml:space="preserve">Реконструкция водопроводных колонок </t>
  </si>
  <si>
    <t xml:space="preserve">Повышение качества предоставления услуги водоснабжения </t>
  </si>
  <si>
    <t>Улучшение материально-технической базы системы водоснабжения</t>
  </si>
  <si>
    <t>2014-2021</t>
  </si>
  <si>
    <t xml:space="preserve">Подключение потребителей </t>
  </si>
  <si>
    <t>2015-2021</t>
  </si>
  <si>
    <t>Модернизация ТФУ с установкой дополнительного СПН</t>
  </si>
  <si>
    <t>Строительство ЦТП ул. Литейная в Соломбальском округе</t>
  </si>
  <si>
    <t xml:space="preserve">Повышение надежности системы теплоснабжения МО "Город Архангельск", снижение потерь </t>
  </si>
  <si>
    <t xml:space="preserve">Строительство теплотрассы от ТК-15-2-3 до жилого дома по пр. Ломоносова </t>
  </si>
  <si>
    <t>2021-2021</t>
  </si>
  <si>
    <t xml:space="preserve">Строительство 4-го вывода Архангельской ТЭЦ (ПИР) </t>
  </si>
  <si>
    <t>Повышение надежности системы теплоснабжения МО "Город Архангельск"</t>
  </si>
  <si>
    <t xml:space="preserve">Строительство котельной в Талажском авиагородке </t>
  </si>
  <si>
    <t>Реконструкция теплотрассы от ТК-5 до ТК-6</t>
  </si>
  <si>
    <t>Реконструкция теплотрассы от ТК-9 до ТК-10</t>
  </si>
  <si>
    <t>Реконструкция теплотрассы от ТК-10 до ТК-11</t>
  </si>
  <si>
    <t>Реконструкция зданий и оборудования ЦТП на территории МО "Город Архангельск"</t>
  </si>
  <si>
    <t>2016-2021</t>
  </si>
  <si>
    <t>Повышение надежности системы теплоснабжения МО "Город Архангельск", модернизация 15 центральных тепловых пунктов</t>
  </si>
  <si>
    <t>Реконструкция тепловых сетей 188 квартала с применением труб Профлекс</t>
  </si>
  <si>
    <t>Реконструкция теплотрассы от ТК-19 до уз. 19-1</t>
  </si>
  <si>
    <t>Реконструкция тепловой камеры ТК-55-6-4а АГТС</t>
  </si>
  <si>
    <t>Реконструкция теплотрассы от ТК-20а-5 до ТК 20а-6</t>
  </si>
  <si>
    <t>Реконструкция теплотрассы от ТК-3 до ТК-5</t>
  </si>
  <si>
    <t>Реконструкция теплотрассы от ТК-13 до ТК-16</t>
  </si>
  <si>
    <t>Реконструкция ПНС-1 с установкой частотного регулирования</t>
  </si>
  <si>
    <t>Реконструкция шламоотвала АТЭЦ</t>
  </si>
  <si>
    <t>Модернизация ЗРУ-110 кВ с заменой выключателя ВВШ-110 кВ на элегазовый</t>
  </si>
  <si>
    <t>Реконструкция железнодорожного переезда через Окружное шоссе</t>
  </si>
  <si>
    <t>Повышение надежности системы электроснабжения города Архангельска, строительство 0,4 км кабельной линии</t>
  </si>
  <si>
    <t>Повышение надежности системы электроснабжения города Архангельска</t>
  </si>
  <si>
    <t>Повышение надежности системы электроснабжения города Архангельска, реконструкция участка КЛ протяженностью 1340,0 м.</t>
  </si>
  <si>
    <t>Установка аккумуляторной батареи ст. №2 АТЭЦ</t>
  </si>
  <si>
    <t>Повышение надежности системы электроснабжения города Архангельска, реконструкция участка КЛ протяженностью 720,0 м.</t>
  </si>
  <si>
    <t xml:space="preserve">Реконструкция эстакады трубопроводов через Талажское шоссе Архангельской ТЭЦ </t>
  </si>
  <si>
    <t>Строительство теплотрасс в счет платы за подключение (технологические присоединения)</t>
  </si>
  <si>
    <t>Реконструкция тепловых сетей в целях подключения новых потребителей (технологические присоединения)</t>
  </si>
  <si>
    <t>Капитальный ремонт электрических сетей ВЛ-0,4 кВ</t>
  </si>
  <si>
    <t>Электрические сети 0,4 кВ по ул. Зеленец (участок от ТП-801 до ФОС в п. Зеленец)</t>
  </si>
  <si>
    <t>Электрические сети 0,4 кВ по ул. Зеленец (участок от ТП-749 ф. №Кошконица" (29 л/з), от дома № 57, корп. 1 по ул. Лодемской до дома № 71 по ул. Мудьюгской)</t>
  </si>
  <si>
    <t>Реконструкция ТП-531</t>
  </si>
  <si>
    <t>ООО "АСЭП"</t>
  </si>
  <si>
    <t xml:space="preserve">Проектирование, строительство распределительного газопровода высокого давления от головного газорегуляторного пункта "Архангельск" до объектов федерального государственного автономного образовательного учреждения "Северный (Арктический) федеральный университет имени М,В, Ломоносова" на ул. Папанина и ул. Воронина г. Архангельска </t>
  </si>
  <si>
    <t>ООО "Газпром газораспределение Архангельск"</t>
  </si>
  <si>
    <t>2016-2020</t>
  </si>
  <si>
    <t>Проектирование, строительство распределительного газопровода от головного газорегуляторного пункта "Талаги" до пос. Талажский авиагородок г. Архангельска и пос. Талаги Приморского района</t>
  </si>
  <si>
    <t>Перевод 4-х многоквартирных домов на природный газ по ул. Силикатчиков г. Архангельска</t>
  </si>
  <si>
    <t>Газификация 190 квартир по ул. Силикатчиков г. Архангельска</t>
  </si>
  <si>
    <t>Строительство межпоселкового газопровода от ГГРП г. Архангельска до Архангельской ТЭЦ</t>
  </si>
  <si>
    <t xml:space="preserve">Строительство межпоселкового газопровода от ул. Силикатный до ГГРП г. Архангельска </t>
  </si>
  <si>
    <t>Строительство газопровода протяженностью 7,1 км</t>
  </si>
  <si>
    <t>Строительство газопровода протяженностью 11 км</t>
  </si>
  <si>
    <t>Строительство газопровода протяженностью 36,5 км</t>
  </si>
  <si>
    <t xml:space="preserve">Строительство межпоселкового газопровода от ГРС "Рикасиха" до ст. Исакогорка  </t>
  </si>
  <si>
    <t xml:space="preserve">Реконструкция пр. Ленинградского от ул. Первомайской до  ул. Смольный Буян
</t>
  </si>
  <si>
    <t>2016-2019</t>
  </si>
  <si>
    <t>В результате реконструкции будет увеличена пропускная способность пр. Ленинградского</t>
  </si>
  <si>
    <t>Капитальный ремонт совмещенного Северодвинского мостового перехода</t>
  </si>
  <si>
    <t>Проектирование и строительство транспортных развязок в муниципальном образовании «Город Архангельск» (Этап 2. Реконструкция пересечения ул. Урицкого и пр. Обводного канала в муниципальном образовании "Город Архангельск")</t>
  </si>
  <si>
    <t>Проектирование и строительство транспортных развязок в муниципальном образовании «Город Архангельск» (Этап 1. Строительство транспортной развязки в разных уровнях на пересечении ул. Смольный Буян и пр. Обводного канала в муниципальном образовании «Город Архангельск»)</t>
  </si>
  <si>
    <t>Строительство пр. Московский от ул. Галушина до ул. Энтузиастов в муниципальном образовании "Город Архангельск"</t>
  </si>
  <si>
    <t>Строительство автомобильной дороги, сетей водоснабжения и водоотведения по ул. Гренландской в Соломбальском территориальном округе</t>
  </si>
  <si>
    <t>Строительство автомобильной дороги, сетей водоснабжения и водоотведения по территории  КИЗ Собор в Исакогорском территориальном округе</t>
  </si>
  <si>
    <t>Строительство автомобильной дороги, сетей водоснабжения и водоотведения по ул. Маймаксанской в Соломбальском территориальном округе</t>
  </si>
  <si>
    <t>Строительство автомобильной дороги, сетей водоснабжения и водоотведения по ул. Боры в Цигломенском территориальном округе</t>
  </si>
  <si>
    <t>Строительство автомобильной дороги, сетей водоснабжения и водоотведения по ул. Цигломенская в Цигломенском территориальном округе</t>
  </si>
  <si>
    <t>Строительство автомобильной дороги, сетей водоснабжения и водоотведения по ул. Карбасной в Маймаксанском территориальном округе</t>
  </si>
  <si>
    <t>Строительство автомобильной дороги, сетей водоснабжения и водоотведения по территории КИЗ Силикат в территориальном округе Варавино-Фактория</t>
  </si>
  <si>
    <t>Строительство автомобильной дороги, сетей водоснабжения и водоотведения по территории  о. Краснофлотский в территориальном округе Майская горка</t>
  </si>
  <si>
    <t>Строительство автомобильной дороги, сетей водоснабжения и водоотведения по ул. О.Ю. Шмидта в Маймаксанском территориальном округе</t>
  </si>
  <si>
    <t>Строительство автомобильной дороги, сетей водоснабжения и водоотведения по ул. Севстрой в Цигломенском территориальном округе</t>
  </si>
  <si>
    <t>Строительство автомобильной дороги, сетей водоснабжения и водоотведения по ул. Песочная в Северном территориальном округе</t>
  </si>
  <si>
    <t>Строительство автомобильной дороги, сетей водоснабжения и водоотведения по ул. Междуречье в Маймаксанском территориальном округе</t>
  </si>
  <si>
    <t>Строительство автомобильной дороги, сетей водоснабжения и водоотведения по территории  КИЗ Целлюлозник в Северном территориальном округе</t>
  </si>
  <si>
    <t>Реконструкция автомобильной дороги по пр. Московскому, на участке от ул. Смольный Буян до ул. Павла Усова, в г. Архангельске</t>
  </si>
  <si>
    <t>Проектирование и строительство пр. Московский от ул. Энтузиастов до ул. Ленина в муниципальном образовании "Город Архангельск"</t>
  </si>
  <si>
    <t>Капитальный ремонт мостов через реку Соломбалка и реку Повракулка в муниципальном образовании "Город Архангельск"</t>
  </si>
  <si>
    <t>Проектирование и реконструкция ул. Советская в муниципальном образовании "Город Архангельск"</t>
  </si>
  <si>
    <t xml:space="preserve">Приобретение школьных автобусов </t>
  </si>
  <si>
    <t xml:space="preserve">Строительство автомобильной дороги по ул. Стрелковая-Карпогорская </t>
  </si>
  <si>
    <t xml:space="preserve">Ежегодный ремонт 226 330 кв. м дорог </t>
  </si>
  <si>
    <t>2016-2023</t>
  </si>
  <si>
    <t>2022-2024</t>
  </si>
  <si>
    <t>2022-2022</t>
  </si>
  <si>
    <t>2022-2023</t>
  </si>
  <si>
    <t>2020-2022</t>
  </si>
  <si>
    <t>2023-2024</t>
  </si>
  <si>
    <r>
      <t xml:space="preserve">Реконструкция реагентного хозяйства ОСВ 2 </t>
    </r>
    <r>
      <rPr>
        <sz val="10"/>
        <rFont val="Times New Roman"/>
        <family val="1"/>
        <charset val="204"/>
      </rPr>
      <t>с</t>
    </r>
    <r>
      <rPr>
        <sz val="10"/>
        <color theme="1"/>
        <rFont val="Times New Roman"/>
        <family val="1"/>
        <charset val="204"/>
      </rPr>
      <t xml:space="preserve"> заменой химических насосов</t>
    </r>
  </si>
  <si>
    <t xml:space="preserve">Реконструкция КЛ-6 кВ </t>
  </si>
  <si>
    <t xml:space="preserve">Реконструкция ВЛ-0,4 кВ </t>
  </si>
  <si>
    <t>Реконструкция ТП-835</t>
  </si>
  <si>
    <t>Модернизация электрических сетей МО "Город Архангельск" арендуемых по договорам № 93/12эл от 01.08.2012 г. и № 144/15 эл от 02.090.2015</t>
  </si>
  <si>
    <t xml:space="preserve">Ремонт и обустройство производственной базы г. Архангельска </t>
  </si>
  <si>
    <t>Управление культуры и молодежной политики Администрации МО "Город Архангельск"</t>
  </si>
  <si>
    <t>ПАО "ТГК-2"</t>
  </si>
  <si>
    <t xml:space="preserve">Ремонт дорог общего пользования 
</t>
  </si>
  <si>
    <t>Департамент транспорта, строительства и городской инфраструктуры Администрации МО "Город Архангельск"</t>
  </si>
  <si>
    <t xml:space="preserve">Итого по объектам общего образования </t>
  </si>
  <si>
    <t>Строительство рыбоперерабатывающего завода</t>
  </si>
  <si>
    <t>АО "Архангельский опытный водорослевый комбинат"</t>
  </si>
  <si>
    <t>Реконструкция и техническое перевооружение производственных мощностей на Архангельском филиале "Судоремонтный завод "Красная кузнеца" ОАО "Центр судоремонта "Звездочка"</t>
  </si>
  <si>
    <t>2018-2034</t>
  </si>
  <si>
    <t xml:space="preserve">Организация современного судостроительно-судоремонтного предприятия с возможностью обеспечения среднего и текущего ремонта, сервисного обслуживания судов и кораблей судовладельцев Северо-Западного региона </t>
  </si>
  <si>
    <t>Строительство объекта для обеспечения водных перевозок</t>
  </si>
  <si>
    <t>2017-2021</t>
  </si>
  <si>
    <t>Создание современного здания речного вокзала. Обеспечение связанности и транспортной доступности всех районов города Архангельска</t>
  </si>
  <si>
    <t>АО "Архангельский речной порт"</t>
  </si>
  <si>
    <t xml:space="preserve">Реставрация с приспособлением для современного использования объекта культурного наследия (памятника истории и культуры) регионального значения "Ансамбль" Пивоваренный завод Суркова А.Ю. </t>
  </si>
  <si>
    <t>ООО "Строй Технология"</t>
  </si>
  <si>
    <t>Общая площадь трех подлежащих реставрации с приспособлением для современного использования исторических зданий завода составляет 7,3 тыс. кв. м.</t>
  </si>
  <si>
    <t>2016-2022</t>
  </si>
  <si>
    <t xml:space="preserve"> </t>
  </si>
  <si>
    <t>Создание производственно-логистического комплекса в районе порта "Экономия"</t>
  </si>
  <si>
    <t>Министерство обороны Российской Федерации</t>
  </si>
  <si>
    <t>Производственно-логистический комплекс для перевалки грузов Министерства обороны Российской Федерации, а также коммерческих грузов.</t>
  </si>
  <si>
    <t>Реконструкция растворных баков реагентного хозяйства ЦОСВ</t>
  </si>
  <si>
    <t>2019-2025</t>
  </si>
  <si>
    <t>Реализация адресной программы Архангельской области "Переселение граждан из аварийного жилищного фонда на 2019-2024 годы"</t>
  </si>
  <si>
    <t>2019-2024</t>
  </si>
  <si>
    <t>Расселение аварийного жилищного фонда 159400,6 кв. м</t>
  </si>
  <si>
    <t>Строительство 300-квартирного дома по пр. Московскому в г. Архангельске</t>
  </si>
  <si>
    <t>Обеспечение объектами инженерной инфраструктуры 300-квартирного дома                                                                                                                     по пр. Московскому в г. Архангельске</t>
  </si>
  <si>
    <t xml:space="preserve">государственное казенное учреждение Архангельской области "Главное управление капитального строительства" </t>
  </si>
  <si>
    <t>2011-2019</t>
  </si>
  <si>
    <t>Проектирование и строительство здания офиса врача общей практики на территории 29-го лесозавода города Архангельска</t>
  </si>
  <si>
    <t xml:space="preserve"> Здание специального учреждения УФМС                                                                                                 в г. Архангельске</t>
  </si>
  <si>
    <t>ввод объекта в эксплуатацию в 2021 году</t>
  </si>
  <si>
    <t>Обеспечение земельных участков инженерной инфраструктурой для строительства многоквартирных домов в VI - VII жилых районах (магистральные сети) (проектирование, строительство, выполнение кадастровых работ)</t>
  </si>
  <si>
    <t>обеспечение услугами водоснабжения и водоотведения надлежащего качества перспективные к жилищной застройке                                                                          VI-VII жилых районов города Архангельска:
общая протяженность сетей ливневой канализации - 494 м, сетей водоснабжения - 4 км</t>
  </si>
  <si>
    <t xml:space="preserve">Министерство природных ресурсов и лесопромышленного комплекса Архангельской области </t>
  </si>
  <si>
    <t xml:space="preserve">Проведение работ по экологической реабилитации и восстановлению экосистемы оз. Бутыгино, а также благоустройство прилегающей территории </t>
  </si>
  <si>
    <t xml:space="preserve">Разработана ПСД на проведение работ по экологической реабилитации и восстановлению экосистемы оз. Бутыгино, а также благоустройство прилегающей территории </t>
  </si>
  <si>
    <t xml:space="preserve">Экологическая реабилитация оз. Бутыгино на территории МО "Город Архангельск" Этап 1: разработка проектно-сметной документации </t>
  </si>
  <si>
    <t xml:space="preserve">Экологическая реабилитация оз. Бутыгино на территории МО "Город Архангельск" Этап 2: проведение работ по экологической реабилитации водного объекта </t>
  </si>
  <si>
    <t>Разработка ПСД на проведение работ по экологической реабилитации и восстановлению экосистемы р. Юрас, а также благоустройство прилегающей территории</t>
  </si>
  <si>
    <t>Проведение работ по экологической реабилитации и восстановлению экосистемы р. Юрас, а также благоустройство прилегающей территории</t>
  </si>
  <si>
    <t xml:space="preserve">Создание центра семейной медицины в округе Майская горка города Архангельска </t>
  </si>
  <si>
    <t>ООО "Семейная клиника"</t>
  </si>
  <si>
    <t>2024-2024</t>
  </si>
  <si>
    <t>В 2023 году ввод в эксплуатацию здания школы на 1600 мест</t>
  </si>
  <si>
    <t xml:space="preserve">Среднеэтажный  жилой дом 
ул. Луговая в территориальном округе Майская горка
</t>
  </si>
  <si>
    <t>ООО "Строительное управление № 37"</t>
  </si>
  <si>
    <t>2015-2019</t>
  </si>
  <si>
    <t>Малоэтажный многоквартирный жилой дом в осях 8/18/А-П (1 очередь) ул. Краснофлотская в Соломбальском территориальном округе</t>
  </si>
  <si>
    <t xml:space="preserve">ООО "А4 Проджект"  </t>
  </si>
  <si>
    <t>2018-2024</t>
  </si>
  <si>
    <t>ООО "А4 Проджект"</t>
  </si>
  <si>
    <t>Среднеэтажный жилой дом с помещениями общественного назначения на первом этаже в границах пр. Новгородский и ул. Володарского в Ломоносовском территориальном округе</t>
  </si>
  <si>
    <t>ООО «Стройинвестаналитика»</t>
  </si>
  <si>
    <t>Многоэтажный жилой дом на пересечении пр. Ленинградский и ул. Ильинская в Ломоносовском территориальном округе г. Архангельска</t>
  </si>
  <si>
    <t>Многоэтажный жилой дом со встроенными помещениями административно-торгового назначения на нижних этажах и подземной автостоянкой по ул. Карла Маркса в Октябрьском территориальном округе</t>
  </si>
  <si>
    <t>ООО "Агентство-ТС"</t>
  </si>
  <si>
    <t>Союз содействия строительству Дом на Ильинской</t>
  </si>
  <si>
    <t>Многоэтажный жилой дом со встроенными помещениями общественного назначения. Четвертый этап строительства по ул. Дачная в территориальном округе Майская горка</t>
  </si>
  <si>
    <t>ООО "Интер-ТЕП"</t>
  </si>
  <si>
    <t>Многоэтажный жилой дом со встроенными помещениями общественного назначения. Первый этап строительства по ул. Дачная в территориальном округе Майская горка</t>
  </si>
  <si>
    <t>Проектирование и строительство речного судна  делового класса для осуществления пассажирских перевозок</t>
  </si>
  <si>
    <t>Укрепление правого берега реки Северная Двина в Соломбальском территориальном округе г. Архангельска на участке от улицы Маяковского до ул. Кедрова (1 этап, 1 подэтап)</t>
  </si>
  <si>
    <t xml:space="preserve">Государственное казенное учреждение Архангельской области "Главное управление капитального строительства" </t>
  </si>
  <si>
    <t>Укрепление правого берега реки Северная Двина в Соломбальском территориальном округе г. Архангельска на участке от улицы Маяковского до ул. Кедрова (1 этап, 2 подэтап и 2 этап)</t>
  </si>
  <si>
    <t>Завершение в 2020 году работ по укреплению 853,63 м правого берега реки Северная Двина в Соломбальском территорильном округе г. Архангельска</t>
  </si>
  <si>
    <t>Осуществление функций авторского и археологического надзора, возмещение затрат, понесенных в ходе проведения надзоров, корректировка проектно-сметной документации и проведение проверки достоверности определения сметной стоимости по объекту "Укрепление правого берега реки Северная Двина в Соломбальском территориальном округе г. Архангельска на участке от улицы Маяковского до ул. Кедрова (1 этап, 1 подэтап, 1 этап, 2 подэтап и 2 этап)</t>
  </si>
  <si>
    <t xml:space="preserve">Сохранение объекта культурного наследия регионального значения "Кинотеатр "Север", бывший кинотеатр "Эдисон", ранее электростанция", г. Архангельск, пер. Театральный, д. 2, находящегося в государственной собственности Архангельской области </t>
  </si>
  <si>
    <t xml:space="preserve">Сохранение объекта культурного наследия регионального значения "Коммерческий банк (войсковая часть)", г. Архангельск, Набережная Северной Двины, д. 76, находящегося в государственной собственности Архангельской области </t>
  </si>
  <si>
    <t xml:space="preserve">Сохранение объекта культурного наследия регионального значения "Банковая контора", г. Архангельск, Набережная Северной Двины, д. 79, находящегося в государственной собственности Архангельской области </t>
  </si>
  <si>
    <t xml:space="preserve">Сохранение объекта культурного наследия регионального значения "Восстановительная лечебница (областной дом санитарного просвещения), г. Архангельск, просп. Чумбарова-Лучинского, д. 24, находящегося в государственной собственности Архангельской области </t>
  </si>
  <si>
    <t>Проектирование и строительство транспортных развязок в муниципальном образовании «Город Архангельск» (Этап 3. Строительство ул. Смольный Буян на участке от ул. Тимме Я. до Окружного шоссе с устройством транспортных развязок в разных уровнях на примыкании к пр. Держинского и Окружного шоссе в муниципальном образовании "Город Архангельск" )</t>
  </si>
  <si>
    <t xml:space="preserve">Сохранение объекта культурного наследия регионального значения "Городская усадьба Антонова Ф.Г.:жилой дом", г. Архангельск, просп. Чумбарова-Лучинского, д. 20, находящегося в государственной собственности Архангельской области </t>
  </si>
  <si>
    <t xml:space="preserve">Сохранение объекта культурного наследия регионального значения "Русский банк внешней торговли (библиотека им. А. Гайдара)", г. Архангельск, просп. Троицкий, д. 41, находящегося в государственной собственности Архангельской области </t>
  </si>
  <si>
    <t xml:space="preserve">Сохранение объекта культурного наследия регионального значения "Дом полковника Карцева", г. Архангельск, Набережная Северной Двины, д. 121, находящегося в государственной собственности Архангельской области </t>
  </si>
  <si>
    <t xml:space="preserve">Сохранение объекта культурного наследия регионального значения "Торговое здание (Октябрьский райисполком)", г. Архангельск, Набережная Северной Двины, д. 72/ ул. Поморская, д. 1, находящегося в государственной собственности Архангельской области </t>
  </si>
  <si>
    <t xml:space="preserve">Сохранение объекта культурного наследия регионального значения "Учебное заведение", г. Архангельск, ул. Беломорской Флотилии, д. 3, находящегося в государственной собственности Архангельской области </t>
  </si>
  <si>
    <t xml:space="preserve">Сохранение объекта культурного наследия регионального значения "Жилой дом", г. Архангельск, ул. Володарского, д. 17, находящегося в государственной собственности Архангельской области </t>
  </si>
  <si>
    <t xml:space="preserve">Сохранение объекта культурного наследия регионального значения "Гостиный двор", г. Архангельск, Набережная Северной Двины, д. 85/86, находящегося в государственной собственности Архангельской области </t>
  </si>
  <si>
    <t>Многоэтажный жилой дом со встроенными помещениями общественного назначения. Второй этап строительства по ул. Дачная в территориальном округе Майская горка</t>
  </si>
  <si>
    <t>Многоэтажный жилой дом со встроенными помещениями общественного назначения. Третий этап строительства по ул. Дачная в территориальном округе Майская горка</t>
  </si>
  <si>
    <t>ООО «Интер-ТЕП»</t>
  </si>
  <si>
    <t>Многоэтажный жилой дом с помещениями административного назначения и подземной автостоянкой по ул. Карла Либкнехта в Ломоносовском территориальном округе</t>
  </si>
  <si>
    <t>ООО "Радонеж"</t>
  </si>
  <si>
    <t xml:space="preserve">Сблокированный дом с жилыми и общественными помещениями с подземной парковкой (2 очередь). Блок секция А и Блок секция Б в осях 19-22 на пересечении ул. Романа Куликова и  наб. Северной Двины в Ломоносовском территориальном округе </t>
  </si>
  <si>
    <t xml:space="preserve">ЗАО
"Проектно-строительная фирма"Инстрой"
</t>
  </si>
  <si>
    <t xml:space="preserve">Многоэтажный жилой дом с помещениями общественного назначения
по пр. Ломоносова, д.119 в Ломоносовском территориальном округе г. Архангельска
</t>
  </si>
  <si>
    <t>ООО "Ломоносовский"</t>
  </si>
  <si>
    <t>Многоквартирный жилой дом по пр. Никольскому, д.18, строение 1  в Соломбальском территориальном округе г. Архангельска</t>
  </si>
  <si>
    <t xml:space="preserve">ООО "Техноторг"  </t>
  </si>
  <si>
    <t>Многоквартирный жилой дом по пр. Никольскому, д.18, строение 2  в Соломбальском территориальном округе г. Архангельска</t>
  </si>
  <si>
    <t xml:space="preserve">Многоэтажный жилой дом по пр. Новгородскому, д.176
В Октябрьском территориальном округе г. Архангельска
</t>
  </si>
  <si>
    <t xml:space="preserve">ООО "ГорСтрой"  </t>
  </si>
  <si>
    <t xml:space="preserve">Многоэтажный жилой дом
по ул. Цветная, д.8 в Октябрьском территориальном округе г. Архангельска
</t>
  </si>
  <si>
    <t>ООО "СКИТ"</t>
  </si>
  <si>
    <t>ПЖСК "Лесозаводской"</t>
  </si>
  <si>
    <t>Многоквартирный жилой дом по ул. Серафимовича в Ломоносовском территориальном округе г. Архангельска</t>
  </si>
  <si>
    <t>ООО "Эталон"</t>
  </si>
  <si>
    <t>Многоэтажный жилой дом с подземной автостоянкой по ул. Серафимовича пр. Ломоносова</t>
  </si>
  <si>
    <t>Многоэтажный жилой дом по ул. Гайдара в Октябрьском территориальном округе г. Архангельска</t>
  </si>
  <si>
    <t xml:space="preserve">ООО "Архинвестресурс"  </t>
  </si>
  <si>
    <t>Многоэтажный многоквартирный жилой дом по     ул. Дачная  в территориальном округе Майская горка</t>
  </si>
  <si>
    <t>ООО «СоюзАрхСтрой»</t>
  </si>
  <si>
    <t>Жилой дом со встроенными помещениями общественного назначения по ул. Поморская в Ломоносовском территориальном округе г. Архангельска</t>
  </si>
  <si>
    <t xml:space="preserve">ООО "Финансово-строительная компания "Двина"  </t>
  </si>
  <si>
    <t xml:space="preserve">Комплекс многоэтажных жилых домов со встроенно-пристроенными помещениями общественного назначения
(IV очередь строительства)
 I этап – 2 типовые панельные блок-секции серии 93-030; II этап – типовые блок-секции серии 93-08,93-06,93-030
 по ул. Стрелковая в территориальном округе Майская горка г. </t>
  </si>
  <si>
    <t xml:space="preserve">АО "Архангельскгражданреконструкция
"
</t>
  </si>
  <si>
    <t>Сблокированный дом со встроенными помещениями общественными назначения (1 очередь). 5 пусковой комплекс по  ул. Романа Куликова в Ломоносовском территориальном округе города Архангельска</t>
  </si>
  <si>
    <t xml:space="preserve">ООО
"Альтерстрой-Девелопмент"
</t>
  </si>
  <si>
    <t xml:space="preserve">ООО "Жилстрой"  </t>
  </si>
  <si>
    <t xml:space="preserve">Многоквартирный жилой дом по наб. Северной Двины
г. Архангельска
</t>
  </si>
  <si>
    <t xml:space="preserve">ООО "ПаркСтрой"  </t>
  </si>
  <si>
    <t xml:space="preserve">Многоэтажный жилой дом со встроенными помещениями административного назначения 
(2 очередь строительства) 
ул. Володарского в Ломоносовском территориальном округе 
г. Архангельска
</t>
  </si>
  <si>
    <t>Общественный региональный Фонд социальной защиты военнослужащих и работников правоохранительных органов по Архангельской области "Гарантия"</t>
  </si>
  <si>
    <t xml:space="preserve">Малоэтажный жилой дом
по ул. Гайдара в Октябрьском территориальном округе
 г. Архангельска
</t>
  </si>
  <si>
    <t xml:space="preserve">ООО
"Архинвестресурс"
</t>
  </si>
  <si>
    <t>Малоэтажный жилой дом с помещениями общественного назначения на первом этаже по ул. Поморская в Ломоносовском территориальном округе г. Архангельска</t>
  </si>
  <si>
    <t>ООО "Дом на Поморской"</t>
  </si>
  <si>
    <t>Многоэтажный жилой дом, расположенный по адресу: г. Архангельск, территориальный округ Майская горка, по ул. Карпогорская. I этап – три типовые панельные секции серии 93-08; II этап – две типовые панельные блок-секции серии 93-08, одна блок-секция серии 93-060</t>
  </si>
  <si>
    <t>ООО "Агентство АГР"</t>
  </si>
  <si>
    <t>Многоквартирный жилой дом по адресу: г. Архангельск, Ломоносовский территориальный округ, ул. Володарского, д.36, к.1</t>
  </si>
  <si>
    <t>ООО "Династия строй"</t>
  </si>
  <si>
    <t xml:space="preserve">Многоквартирный жилой дом по ул. Комсомольская в
Октябрьском территориальном округе г. Архангельска 
</t>
  </si>
  <si>
    <t>ООО "Премиум"</t>
  </si>
  <si>
    <t xml:space="preserve">Многоквартирный жилой дом в границах ул. Карла Маркса и пр. Новгородского в
Октябрьском территориальном округе 
г. Архангельска 
</t>
  </si>
  <si>
    <t>ООО "ДомСтройИнвест"</t>
  </si>
  <si>
    <t xml:space="preserve">Многоквартирный жилой дом по пр. Троицкий, 137 
в Октябрьском территориальном округе г. Архангельска
</t>
  </si>
  <si>
    <t>ООО "АрхГорСтрой"</t>
  </si>
  <si>
    <t xml:space="preserve">Малоэтажный многоквартирный жилой дом по ул. Адмиралтейская, 3
В Соломбальском территориальном округе 
г. Архангельска
</t>
  </si>
  <si>
    <t xml:space="preserve">ООО
"Прайм Инвест"
</t>
  </si>
  <si>
    <t>Многоэтажный жилой дом со встроенно-пристроенными помещениями общественного назначения и автомобильный паркинг 1 этап – жилой дом в осях 1-16по ул. Выучейского и пр. Ломоносова в Ломоносовском территориальном округе</t>
  </si>
  <si>
    <t>ООО "Капитал  Инвест"</t>
  </si>
  <si>
    <t>Многоэтажный жилой дом со встроенно-пристроенными помещениями общественного назначения и автомобильный паркинг 2 этап – жилой дом в осях 17-35 по ул. Выучейского и пр. Ломоносова в Ломоносовском территориальном округе</t>
  </si>
  <si>
    <t>Многоквартирный жилой дом со встроенными помещениями общественного назначения и подземной автостоянкой по пр. Чумбарово-Лучинского, д.15, корп.1</t>
  </si>
  <si>
    <t xml:space="preserve">ООО "ТНС"  </t>
  </si>
  <si>
    <t>2017-2020</t>
  </si>
  <si>
    <t>Среднеэтажный жилой дом на пересечении ул. Вологодской и проспекта Ломоносова в Октябрьском территориальном округе г. Архангельска</t>
  </si>
  <si>
    <t>ООО "Строитель"</t>
  </si>
  <si>
    <t xml:space="preserve">Многоэтажный жилой дом со встроенными помещениями общественного назначения в границах ул. Садовая и проспекта Обводный канал в Октябрьском  территориальном округе 
г. Архангельска
</t>
  </si>
  <si>
    <t>ООО "БИЛД файнанс"</t>
  </si>
  <si>
    <t xml:space="preserve">Многоэтажный жилой дом по ул. Выучейского,37, к.1 в Ломоносовском территориальном округе 
г. Архангельска
</t>
  </si>
  <si>
    <t xml:space="preserve">ООО
"Северо-Западная компания"
</t>
  </si>
  <si>
    <t>Многоэтажный жилой дом с помещениями административного назначения на нижних этажах на пересечении пр. Ленинградского и ул. Овощной</t>
  </si>
  <si>
    <t xml:space="preserve">ООО "Платинум"  </t>
  </si>
  <si>
    <t>Многоэтажный жилой дом со встроенно-пристроенными помещениями общественного назначения по пр. Ломоносова (ул. Поморская-ул. Володарского)</t>
  </si>
  <si>
    <t>ООО "Рубин Инвест"</t>
  </si>
  <si>
    <t xml:space="preserve">Трехэтажный многоквартирный жилой дом по 1-му Ленинградскому переулку </t>
  </si>
  <si>
    <t>ООО "СоюзАрхСтрой-Сбыт"</t>
  </si>
  <si>
    <t>Многоэтажный жилой дом по адресу: Архангельская область, г. Архангельск, территориальный округ Варавино-Фактория, ул. Никитова, 2 очередь</t>
  </si>
  <si>
    <t>ООО "Специализированный застройщик "Интехстрой"</t>
  </si>
  <si>
    <t>Многоэтажный жилой дом по адресу: Архангельская область, г. Архангельск, территориальный округ Варавино-Фактория, ул. Никитова, 1 очередь</t>
  </si>
  <si>
    <t xml:space="preserve">Многофункциональное здание с жилым комплексом
1 этап строительства на пересечении пр. Московского и ул. Прокопия Галушина в территориальном округе Майская горка г. Архангельска
</t>
  </si>
  <si>
    <t>ООО "СоюзАрхТранс"</t>
  </si>
  <si>
    <t>Сблокированный дом со встроенными помещениями общественными назначения (1 очередь). 1,2,3,4 пусковой комплекс по  ул. Романа Куликова в Ломоносовском территориальном округе города Архангельска</t>
  </si>
  <si>
    <t xml:space="preserve">Многофункциональное здание с жилым комплексом
2 этап строительства на пересечении пр. Московского и ул. Прокопия Галушина в территориальном округе Майская горка г. Архангельска
</t>
  </si>
  <si>
    <t>Административное здание (1 очередь) по пр. Никольский в Соломбальском территориальном округе г. Архангельска</t>
  </si>
  <si>
    <t>ООО «РК-Инвест плюс»,</t>
  </si>
  <si>
    <t xml:space="preserve">Реконструкция техно торгового центра
Просп. Обводный канал, д. 5
Ломоносовский территориальный округ
</t>
  </si>
  <si>
    <t>ЗАО «Архангельсксельхозэнерго»</t>
  </si>
  <si>
    <t>Ввод в эксплуатацию в 2019 году здания детского сада на 280 мест</t>
  </si>
  <si>
    <t>Ввод в эксплуатацию  в 2019 году здания детского сада на 125 мест</t>
  </si>
  <si>
    <t>Ввод в эксплуатацию  в 2019 году здания детского сада на 220 мест</t>
  </si>
  <si>
    <t>В 2019 году  ввод в эксплуатацию здания детского сада на 280 мест</t>
  </si>
  <si>
    <t xml:space="preserve">Обеспечение доступности услуг в сфере культуры </t>
  </si>
  <si>
    <t>Повышение доступности дополнительного образования в сфере культуры</t>
  </si>
  <si>
    <t xml:space="preserve">Итого по объектам физической культуры и спорта </t>
  </si>
  <si>
    <t>Ввод в эксплуатацию в 2020 году здания физкультурно-оздоровительного комплекса проходимостью 154 чел. в смену</t>
  </si>
  <si>
    <t>Ввод в эксплуатацию в 2023 году универсального легкоатлетического манежа</t>
  </si>
  <si>
    <t>Ввод в эксплуатацию в 2022 году  крытой ледовой арены</t>
  </si>
  <si>
    <t xml:space="preserve">Реставрация объекта культурного наследия регионального значения "Памятник Павлину Федоровичу Виноградову", г. Архангельск, просп. Троицкий, д. 57
(у кинотеатра "Мир")
</t>
  </si>
  <si>
    <t>Реставрация объекта культурного наследия "Обелиск воинам-архангельцам, павшим в боях за Родину в Великой Отечественной войне 1941-1945 гг. (Монумент Победы в войне 1941 – 1945 гг.)"</t>
  </si>
  <si>
    <t xml:space="preserve">Обеспечение сохранности объекта культурного наследия </t>
  </si>
  <si>
    <t>Реставрация объектов культурного наследия регионального значения "Особняк Калинина", пр. Ломоносова, д. 126</t>
  </si>
  <si>
    <t>Итого по охране объектов культурного наследия</t>
  </si>
  <si>
    <t>Здание административно-торгового назначения по ул. Тимме в Ломоносовском территориальном округе г. Архангельска</t>
  </si>
  <si>
    <t>ООО «Сонэл»</t>
  </si>
  <si>
    <t>Лаборатория с производственными помещениями по                               пр. Новгородский в Ломоносовском территориальном округе г. Архангельска</t>
  </si>
  <si>
    <t>ООО «Автоматика-Вектор»</t>
  </si>
  <si>
    <t xml:space="preserve">Административное здание (культурно-деловой центр)
пересечение ул. Поморская и пр. Троицкий
</t>
  </si>
  <si>
    <t>Материально-технический центр по пр. Ленинградский, 6, корп.1 в Соломбальском территориальном округе г. Архангельска</t>
  </si>
  <si>
    <t xml:space="preserve">ООО "Архлес-сервис" </t>
  </si>
  <si>
    <t>Шарова Анна Анатольевна</t>
  </si>
  <si>
    <t>Административное здание пересечение ул. Маяковского и ул. Новоземельской                              г. Архангельск</t>
  </si>
  <si>
    <t>Храбан Дмитрий Владимирович</t>
  </si>
  <si>
    <t xml:space="preserve">Объект розничной торговли пр. Никольский, Соломбальский   территориальный округ  г. Архангельск   </t>
  </si>
  <si>
    <t>Домнина Аделина Владимировна</t>
  </si>
  <si>
    <t>ООО "Периметр"</t>
  </si>
  <si>
    <t>Долгобородов А.В.</t>
  </si>
  <si>
    <t>Рачков С.О.</t>
  </si>
  <si>
    <t>Карпов В.Д.</t>
  </si>
  <si>
    <t xml:space="preserve">Здание административно-технического назначения
Талажское шоссе,    
г. Архангельск
</t>
  </si>
  <si>
    <t>ООО "Скан"</t>
  </si>
  <si>
    <t>ООО "Динамика Архангельск Хёндае"</t>
  </si>
  <si>
    <t>ООО "Строительно-монтажный трест №3"</t>
  </si>
  <si>
    <t xml:space="preserve">Здание гаражей
ул. Усть-Двинская,                   
г. Архангельск
</t>
  </si>
  <si>
    <t>Неманов С.И. Дробот В.В.</t>
  </si>
  <si>
    <t xml:space="preserve">Административное здание
ул. Урицкого, г. Архангельск
</t>
  </si>
  <si>
    <t>ООО "Объединение спортивных федераций</t>
  </si>
  <si>
    <t>ООО "Комтранс"</t>
  </si>
  <si>
    <t xml:space="preserve">Здание кафе со встроенными офисными  помещениями
пр. Троицкий, г. Архангельск
</t>
  </si>
  <si>
    <t>ООО "Вигген"</t>
  </si>
  <si>
    <t>Объект розничной торговли по ул. Карпогорской в территориальном округе Майская горка</t>
  </si>
  <si>
    <t>ООО «РТ-Инвест»</t>
  </si>
  <si>
    <t>2015-2020</t>
  </si>
  <si>
    <t xml:space="preserve">Гостиница
пересечение пр. Новгородский и ул. Свободы,   г. Архангельск
</t>
  </si>
  <si>
    <t>ООО "Транс-М"</t>
  </si>
  <si>
    <t>Административное здание промышленности, ул. Дачная,  территориальный округ Варавино-Фактория                                     г. Архангельск</t>
  </si>
  <si>
    <t>ООО "Кристина"</t>
  </si>
  <si>
    <t xml:space="preserve">Научно-лабораторный комплекс экологический проблем Севера Уральского отделения Российской Академии наук г. Архангельск, Архангельской области
пр. Никольский, Соломбальский территориальный й округ г. Архангельск
 </t>
  </si>
  <si>
    <t>ФКУ "Дирекция единого заказчика по строительству и текущему ремонту"</t>
  </si>
  <si>
    <t xml:space="preserve">Здание торгово-офисного назначения
пересечение пр. Никольский и ул. Краснофлотская г. Архангельск
</t>
  </si>
  <si>
    <t>ООО "Никольский"</t>
  </si>
  <si>
    <t xml:space="preserve">Здание административного назначения
пр. Новгородский
г. Архангельск
</t>
  </si>
  <si>
    <t>Кожуков А.А.</t>
  </si>
  <si>
    <t xml:space="preserve">Объект розничной торговли
пр. Московский, г. Архангельск
</t>
  </si>
  <si>
    <t>ООО "ПФО "Групп"</t>
  </si>
  <si>
    <t xml:space="preserve">Объект розничной торговли
ул. Нахимова, г. Архангельск
</t>
  </si>
  <si>
    <t>ООО "Регион Центр"</t>
  </si>
  <si>
    <t xml:space="preserve">Объект торговли
вблизи д. 95, корп.  по ул. Воскресенская, г. Архангельск.
</t>
  </si>
  <si>
    <t>Мамедов Х.А.</t>
  </si>
  <si>
    <t xml:space="preserve">Реконструкция причалов №134, №135
ул. Лесозаводская
</t>
  </si>
  <si>
    <t>ФГБУ  "Северное управление по гидрометеорологии и мониторингу окружающей среды"</t>
  </si>
  <si>
    <t xml:space="preserve">Объект для хранения индивидуальных транспортных средств
пересечение пр. Московский и ул. Смольный буян, г. Архангельск.
</t>
  </si>
  <si>
    <t>Харитоненко Д.М.</t>
  </si>
  <si>
    <t xml:space="preserve">Многоуровневый паркинг легковых автомобилей. 1 эт. строительства
ул. Челюскинцев
г. Архангельск
</t>
  </si>
  <si>
    <t>Палкин М.А.</t>
  </si>
  <si>
    <t xml:space="preserve">Здание общественного назначения (дом бытовых услуг)
ул. Ленина, г. Архангельск
</t>
  </si>
  <si>
    <t>Пшенишнюк И.А.</t>
  </si>
  <si>
    <t xml:space="preserve">ввод в эксплуатацию в 2020 году 2-го пускового комплекса на 180 квартир
</t>
  </si>
  <si>
    <t xml:space="preserve">Создание системы телеинспекции самотечных канализационных коллекторов </t>
  </si>
  <si>
    <t>Восстановление нормативного состояния мостового сооружения</t>
  </si>
  <si>
    <t xml:space="preserve">Увеличение пропускной способности дорожной сети города Архангельска </t>
  </si>
  <si>
    <t xml:space="preserve">Обеспечение нормативного состояния гидротехнического сооружения </t>
  </si>
  <si>
    <t>Обеспечение перевозки граждан в период ледохода и ледостава на островные территории</t>
  </si>
  <si>
    <t xml:space="preserve">Ввод в эксплуатацию автомобильной дороги длиной 1650 м в 2023 году </t>
  </si>
  <si>
    <t>Обеспечение безопасности перевозки детей</t>
  </si>
  <si>
    <t>Обеспечение дорожной и коммунальной инфраструктурой земельных участков для многодетных семей</t>
  </si>
  <si>
    <t xml:space="preserve">Пакулина Елена Николаевна
</t>
  </si>
  <si>
    <t xml:space="preserve">Итого по объектом водопроводно-канализационного хозяйства </t>
  </si>
  <si>
    <t xml:space="preserve">Итого в сфере теплоснабжения  </t>
  </si>
  <si>
    <t xml:space="preserve">Итого в сфере электроснабжения </t>
  </si>
  <si>
    <t xml:space="preserve">Итого в сфере газоснабжения </t>
  </si>
  <si>
    <t xml:space="preserve">Итого в сфере дорожно-транспортного хозяйства </t>
  </si>
  <si>
    <t xml:space="preserve">Итого в сфере экологии </t>
  </si>
  <si>
    <t xml:space="preserve">Итого по реализации инвестиционных проектов </t>
  </si>
  <si>
    <t>Ввод в эксплуатацию здания административно-гражданского назначения. Площадь здания  - 492,51</t>
  </si>
  <si>
    <t xml:space="preserve">Ввод в эксплуатацию жилого дома. Площадь квартир: I этап – 7218,74 кв. м;
II этап – 7261,97 кв. м
</t>
  </si>
  <si>
    <t>Ввод в эксплуатацию жилого дома. Площадь квартир - 1071,7 кв. м</t>
  </si>
  <si>
    <t>Ввод в эксплуатацию жилого дома. Площадь квартир - 8727,27 кв. м</t>
  </si>
  <si>
    <t>Ввод в эксплуатацию жилого дома. Площадь квартир - 7056,8 кв. м</t>
  </si>
  <si>
    <t>Ввод в эксплуатацию жилого дома. Площадь квартир - 3596 кв. м</t>
  </si>
  <si>
    <t>Ввод в эксплуатацию жилого дома. Площадь квартир - 8397,37 кв. м</t>
  </si>
  <si>
    <t>Ввод в эксплуатацию жилого дома. Площадь квартир - 1050,1 кв. м</t>
  </si>
  <si>
    <t>Ввод в эксплуатацию жилого дома. Площадь квартир - 2329,5 кв. м</t>
  </si>
  <si>
    <t>Ввод в эксплуатацию жилого дома. Площадь квартир - 7417,44 кв. м</t>
  </si>
  <si>
    <t>Ввод в эксплуатацию жилого дома. Площадь квартир - 2135,39 кв. м</t>
  </si>
  <si>
    <t>Ввод в эксплуатацию жилого дома. Площадь квартир - 6461,1 кв. м</t>
  </si>
  <si>
    <t>Ввод в эксплуатацию жилого дома. Площадь квартир - 7878,77 кв. м</t>
  </si>
  <si>
    <t>Ввод в эксплуатацию жилого дома. Площадь квартир - 6173 кв. м</t>
  </si>
  <si>
    <t>Ввод в эксплуатацию жилого дома. Площадь квартир - 2900,51 кв. м</t>
  </si>
  <si>
    <t>Ввод в эксплуатацию жилого дома. Площадь квартир - 6354,51 кв. м</t>
  </si>
  <si>
    <t>Ввод в эксплуатацию жилого дома. Площадь квартир - 4849,5 кв. м</t>
  </si>
  <si>
    <t>Ввод в эксплуатацию жилого дома. Площадь квартир - 1426 кв. м</t>
  </si>
  <si>
    <t>Ввод в эксплуатацию жилого дома. Площадь квартир - 2209 кв. м</t>
  </si>
  <si>
    <t>Ввод в эксплуатацию жилого дома. Площадь квартир - 1614 кв. м</t>
  </si>
  <si>
    <t>Ввод в эксплуатацию жилого дома. Площадь квартир - 3535,6 кв. м</t>
  </si>
  <si>
    <t>Ввод в эксплуатацию жилого дома. Площадь квартир - 2168,62 кв. м</t>
  </si>
  <si>
    <t>Ввод в эксплуатацию жилого дома. Площадь квартир -4141,16 кв. м</t>
  </si>
  <si>
    <t>Ввод в эксплуатацию жилого дома. Площадь квартир - 2835,13 кв. м</t>
  </si>
  <si>
    <t>Ввод в эксплуатацию жилого дома. Площадь квартир - 2903,4 кв. м</t>
  </si>
  <si>
    <t>Ввод в эксплуатацию жилого дома. Площадь квартир - 1687,52 кв. м</t>
  </si>
  <si>
    <t>Ввод в эксплуатацию жилого дома. Площадь квартир - 2222,32 кв. м</t>
  </si>
  <si>
    <t>Ввод в эксплуатацию жилого дома. Площадь квартир - 6535,2 кв. м</t>
  </si>
  <si>
    <t>Ввод в эксплуатацию жилого дома. Площадь квартир - 7573,31 кв. м</t>
  </si>
  <si>
    <t>Ввод в эксплуатацию жилого дома. Площадь квартир - 4718,51 кв. м</t>
  </si>
  <si>
    <t>Ввод в эксплуатацию жилого дома. Площадь квартир - 1659,19 кв. м</t>
  </si>
  <si>
    <t>Ввод в эксплуатацию жилого дома. Площадь квартир - 1034,61 кв. м</t>
  </si>
  <si>
    <t>Ввод в эксплуатацию жилого дома. Площадь квартир - 757 кв. м</t>
  </si>
  <si>
    <t>Ввод в эксплуатацию жилого дома. Площадь квартир - 2230,56 кв. м</t>
  </si>
  <si>
    <t>Ввод в эксплуатацию жилого дома. Площадь квартир - 2030,05 кв. м</t>
  </si>
  <si>
    <t>Ввод в эксплуатацию жилого дома. Площадь квартир - 2513,2 кв. м</t>
  </si>
  <si>
    <t>Ввод в эксплуатацию жилого дома. Площадь квартир - 2667 кв. м</t>
  </si>
  <si>
    <t>Ввод в эксплуатацию жилого дома. Площадь квартир - 2107,59 кв. м</t>
  </si>
  <si>
    <t>Ввод в эксплуатацию жилого дома. Площадь квартир - 7590,15 кв. м</t>
  </si>
  <si>
    <t>Ввод в эксплуатацию жилого дома. Площадь квартир - 7149,31 кв. м</t>
  </si>
  <si>
    <t>Ввод в эксплуатацию жилого дома. Площадь квартир - 1805,61 кв. м</t>
  </si>
  <si>
    <t>Ввод в эксплуатацию жилого дома. Площадь квартир - 3877,66 кв. м</t>
  </si>
  <si>
    <t>Ввод в эксплуатацию жилого дома. Площадь квартир - 10874,76 кв. м</t>
  </si>
  <si>
    <t>Ввод в эксплуатацию жилого дома. Площадь квартир - 4017,2 кв. м</t>
  </si>
  <si>
    <t>Ввод в эксплуатацию жилого дома. Площадь квартир - 7332,4 кв. м</t>
  </si>
  <si>
    <t>Ввод в эксплуатацию жилого дома. Площадь квартир - 24647,33 кв. м</t>
  </si>
  <si>
    <t>Ввод в эксплуатацию жилого дома. Площадь квартир - 1093,8 кв. м</t>
  </si>
  <si>
    <t>Ввод в эксплуатацию жилого дома. Площадь квартир - 6778,36 кв. м</t>
  </si>
  <si>
    <t>Ввод в эксплуатацию жилого дома. Площадь квартир - 4411,46 кв. м</t>
  </si>
  <si>
    <t xml:space="preserve">Ввод в эксплуатацию жилого дома. Площадь квартир: I этап – 7244,17 кв. м;
II этап – 15760,08 кв. м
</t>
  </si>
  <si>
    <t>Ввод в эксплуатацию жилого дома. Площадь квартир - 4325,43 кв. м</t>
  </si>
  <si>
    <t xml:space="preserve">Ввод в эксплуатацию жилого дома. Площадь квартир - 9118,58 кв. м
</t>
  </si>
  <si>
    <t>Ввод в эксплуатацию жилого дома. Площадь квартир - 12172,2 кв. м</t>
  </si>
  <si>
    <t>Ввод в эксплуатацию здания административно-гражданского назначения. Площадь здания  -13412,58 кв. м</t>
  </si>
  <si>
    <t>Ввод в эксплуатацию здания административно-гражданского назначения. Площадь здания  -1212,1 кв. м</t>
  </si>
  <si>
    <t>Ввод в эксплуатацию здания административно-гражданского назначения. Площадь здания  -2990,1 кв. м</t>
  </si>
  <si>
    <t>Ввод в эксплуатацию здания административно-гражданского назначения. Площадь здания  -616,65 кв. м</t>
  </si>
  <si>
    <t>Ввод в эксплуатацию здания административно-гражданского назначения. Площадь здания  -1416,5 кв. м</t>
  </si>
  <si>
    <t>Ввод в эксплуатацию здания административно-гражданского назначения. Площадь здания  -1421,75 кв. м</t>
  </si>
  <si>
    <t>Ввод в эксплуатацию здания административно-гражданского назначения. Площадь здания  -1488,2 кв. м</t>
  </si>
  <si>
    <t>Ввод в эксплуатацию здания административно-гражданского назначения. Площадь здания  -1399,36 кв. м</t>
  </si>
  <si>
    <t>Ввод в эксплуатацию здания административно-гражданского назначения. Площадь здания  -2749,46 кв. м</t>
  </si>
  <si>
    <t>Ввод в эксплуатацию здания административно-гражданского назначения. Площадь здания  -281 кв. м</t>
  </si>
  <si>
    <t>Ввод в эксплуатацию здания административно-гражданского назначения. Площадь здания  -1490 кв. м</t>
  </si>
  <si>
    <t>Ввод в эксплуатацию здания административно-гражданского назначения. Площадь здания  -4081,5 кв. м</t>
  </si>
  <si>
    <t>Ввод в эксплуатацию здания административно-гражданского назначения. Площадь здания  -1419,6 кв. м</t>
  </si>
  <si>
    <t>Ввод в эксплуатацию здания административно-гражданского назначения. Площадь здания  -3593 кв. м</t>
  </si>
  <si>
    <t>Ввод в эксплуатацию здания административно-гражданского назначения. Площадь здания  -3989,4 кв. м</t>
  </si>
  <si>
    <t>Ввод в эксплуатацию здания административно-гражданского назначения. Площадь здания  -466 кв. м</t>
  </si>
  <si>
    <t>Ввод в эксплуатацию здания административно-гражданского назначения. Площадь здания  -1421,9 кв. м</t>
  </si>
  <si>
    <t>Ввод в эксплуатацию здания административно-гражданского назначения. Площадь здания  -2762,4 кв. м</t>
  </si>
  <si>
    <t>Ввод в эксплуатацию здания административно-гражданского назначения. Площадь здания  -306,9 кв. м</t>
  </si>
  <si>
    <t>Ввод в эксплуатацию здания административно-гражданского назначения. Площадь здания  -1168,31 кв. м</t>
  </si>
  <si>
    <t>Ввод в эксплуатацию здания административно-гражданского назначения. Площадь здания  -3315,15 кв. м</t>
  </si>
  <si>
    <t>Ввод в эксплуатацию здания административно-гражданского назначения. Площадь здания  -1443,85 кв. м</t>
  </si>
  <si>
    <t>Ввод в эксплуатацию здания административно-гражданского назначения. Площадь здания  -5480 кв. м</t>
  </si>
  <si>
    <t>Ввод в эксплуатацию здания административно-гражданского назначения. Площадь здания  -339,3 кв. м</t>
  </si>
  <si>
    <t>Ввод в эксплуатацию здания административно-гражданского назначения. Площадь здания  -354,1 кв. м</t>
  </si>
  <si>
    <t>Ввод в эксплуатацию здания административно-гражданского назначения. Площадь здания  -9656,3 кв. м</t>
  </si>
  <si>
    <t>Ввод в эксплуатацию здания административно-гражданского назначения. Площадь здания  -1161,7 кв. м</t>
  </si>
  <si>
    <t>Ввод в эксплуатацию здания административно-гражданского назначения. Площадь здания  -251 кв. м</t>
  </si>
  <si>
    <t>Ввод в эксплуатацию здания административно-гражданского назначения. Площадь участка - 3941,0 кв. м</t>
  </si>
  <si>
    <t>Ввод в эксплуатацию здания административно-гражданского назначения. Площадь здания  -790 кв. м</t>
  </si>
  <si>
    <t>Ввод в эксплуатацию здания административно-гражданского назначения. Площадь здания  -311,4 кв. м</t>
  </si>
  <si>
    <t>Ввод в эксплуатацию здания административно-гражданского назначения. Площадь здания  -1319,3 кв. м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</si>
  <si>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</si>
  <si>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</si>
  <si>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</si>
  <si>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</si>
  <si>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</si>
  <si>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</si>
  <si>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</si>
  <si>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</si>
  <si>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</si>
  <si>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</si>
  <si>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</si>
  <si>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</si>
  <si>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</si>
  <si>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</si>
  <si>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</si>
  <si>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</si>
  <si>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</si>
  <si>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</si>
  <si>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</si>
  <si>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</si>
  <si>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</si>
  <si>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</si>
  <si>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</si>
  <si>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</si>
  <si>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</si>
  <si>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</si>
  <si>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</si>
  <si>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</si>
  <si>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</si>
  <si>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</si>
  <si>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4.1.16</t>
  </si>
  <si>
    <t>4.1.17</t>
  </si>
  <si>
    <t>4.1.18</t>
  </si>
  <si>
    <t>4.1.19</t>
  </si>
  <si>
    <t>4.1.20</t>
  </si>
  <si>
    <t>4.1.21</t>
  </si>
  <si>
    <t>4.1.22</t>
  </si>
  <si>
    <t>4.1.23</t>
  </si>
  <si>
    <t>4.1.24</t>
  </si>
  <si>
    <t>4.1.25</t>
  </si>
  <si>
    <t>4.1.26</t>
  </si>
  <si>
    <t>4.1.27</t>
  </si>
  <si>
    <t>4.1.28</t>
  </si>
  <si>
    <t>4.1.29</t>
  </si>
  <si>
    <t>4.1.30</t>
  </si>
  <si>
    <t>4.1.31</t>
  </si>
  <si>
    <t>4.1.32</t>
  </si>
  <si>
    <t>4.1.33</t>
  </si>
  <si>
    <t>4.1.34</t>
  </si>
  <si>
    <t>4.1.35</t>
  </si>
  <si>
    <t>4.1.36</t>
  </si>
  <si>
    <t>4.1.37</t>
  </si>
  <si>
    <t>4.1.38</t>
  </si>
  <si>
    <t>4.1.39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</si>
  <si>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</si>
  <si>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</si>
  <si>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</si>
  <si>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</si>
  <si>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</si>
  <si>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</si>
  <si>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</si>
  <si>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</si>
  <si>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</si>
  <si>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</si>
  <si>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</si>
  <si>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</si>
  <si>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</si>
  <si>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4.2.14</t>
  </si>
  <si>
    <t>4.2.15</t>
  </si>
  <si>
    <t>4.2.16</t>
  </si>
  <si>
    <t>4.2.17</t>
  </si>
  <si>
    <t>4.2.18</t>
  </si>
  <si>
    <t>4.2.19</t>
  </si>
  <si>
    <t>4.2.20</t>
  </si>
  <si>
    <t>4.2.21</t>
  </si>
  <si>
    <t>4.2.22</t>
  </si>
  <si>
    <t>4.2.23</t>
  </si>
  <si>
    <t>4.2.24</t>
  </si>
  <si>
    <t>4.2.25</t>
  </si>
  <si>
    <t>4.2.26</t>
  </si>
  <si>
    <t>4.2.27</t>
  </si>
  <si>
    <t>6.1</t>
  </si>
  <si>
    <t>6.2</t>
  </si>
  <si>
    <t>7.2</t>
  </si>
  <si>
    <t>7.3</t>
  </si>
  <si>
    <t>7.4</t>
  </si>
  <si>
    <t>7.5</t>
  </si>
  <si>
    <t>7.6</t>
  </si>
  <si>
    <t>2 - Финансирование мероприятий указано согласно инвестиционных программ ресурсоснабжающих организаций.</t>
  </si>
  <si>
    <t>3 - Общий объем финансирования включает в себя сумму фактических объемов финансирования за 2017-2018 годы, а также плановые объемы финансирования 2019-2020 годов. Предоставление субсидий из областного бюджета на реализацию мероприятий осуществляется по итогам ежегодного конкурсного отбора.</t>
  </si>
  <si>
    <t>В 2024 году ввод в эксплуатацию здания школы на 900 мест</t>
  </si>
  <si>
    <t>Ввод в эксплуатацию  в 2021году здания детского сада на 280 мест</t>
  </si>
  <si>
    <t>Итого строительству и реконструкции зданий и объектов различного назначения</t>
  </si>
  <si>
    <t>3*</t>
  </si>
  <si>
    <t>1- Стоимость строительства объектов жилого и гражданского назначения за счет средств внебюджетных источников указана исходя из средней рыночной стоимости одного квадратного метра общей площади жилого помещения по Архангельской области на I квартал 2019 года, утвержденной Приказом министерства строительства и жилищно-коммунального хозяйства Российской Федерации от 19.12.2018 № 822/пр. Объем инвестиций по годам реализации мероприятия указан на планируемый год ввода объекта строительства в связи с тем, что информация о размерах финансирования строительства объектов является внутренней информацией инвестора.</t>
  </si>
  <si>
    <t>* - Объем финансирования будет уточнен ООО "Газпроммежрегионгаз" при объявлении конкурсных процедур на выполнение СМР.</t>
  </si>
  <si>
    <t>Ввод в эксплуатацию  в 2021 году здания детского сада на 280 мест</t>
  </si>
  <si>
    <t>Проведение капитального ремонта здания муниципального бюджетного общеобразовательного учреждения муниципального образования "Город Архангельск" "Средняя  школа N 9"</t>
  </si>
  <si>
    <t xml:space="preserve">Открытие школы в 2020 году после проведения капитального ремонта здания </t>
  </si>
  <si>
    <t xml:space="preserve">В 2022 году ввод в эксплуатацию здания школы на 530 мест </t>
  </si>
  <si>
    <t xml:space="preserve">Капитальный ремонт 3 этажа для размещения 
2-х групп на 50 мест
</t>
  </si>
  <si>
    <t>Капитальный ремонт 3 этажа для размещения 
2-х групп на 50 мест, Капитальный ремонт кровли</t>
  </si>
  <si>
    <t>Капитальный ремонт 3 этажа для размещения 2-х групп 
на 50 мест</t>
  </si>
  <si>
    <t xml:space="preserve">Капитальный ремонт вентиляции, Капитальный ремонт 3 этажа для размещения 2-х групп на 50 мест, Капитальный ремонт кровли </t>
  </si>
  <si>
    <t xml:space="preserve">Капитальный ремонт 3 этажа для размещения 2-х групп на 50 мест, Капитальный ремонт системы электроснабжения, Капитальный ремонт системы водоснабжения и водоотведения, Капитальный ремонт отопления и вентиляции </t>
  </si>
  <si>
    <t>Проведение проектных и ремонтно-реставрационных работ на фасадах здания объекта культурного наследия регионального значения «Англиканская церковь» по адресу: наб. Георгия Седова, д.14</t>
  </si>
  <si>
    <t>Управление по физической культуре и спорту Администрации МО "Город Архангельск"</t>
  </si>
  <si>
    <t>Проведение капитального ремонта здания муниципального бюджетного общеобразовательного учреждения муниципального образования "Город Архангельск" "Средняя  школа N 22"</t>
  </si>
  <si>
    <t>Проведение капитального ремонта здания муниципального бюджетного общеобразовательного учреждения муниципального образования "Город Архангельск" "Средняя  школа N 30"</t>
  </si>
  <si>
    <t xml:space="preserve">Создание дополнительно 25 мест </t>
  </si>
  <si>
    <t xml:space="preserve">2023 год - уменьшение износа здания МБОУ "Средняя школа N 30", увеличение удельного веса численности детей, обучающихся в одну смену, на 7%
</t>
  </si>
  <si>
    <t>Проведение капитального ремонта здания муниципального бюджетного общеобразовательного учреждения муниципального образования "Город Архангельск" "Средняя  школа N 82"</t>
  </si>
  <si>
    <t>Проведение капитального ремонта здания муниципального бюджетного общеобразовательного учреждения муниципального образования "Город Архангельск" "Средняя  школа N 77"</t>
  </si>
  <si>
    <t>2019 год - увеличение удельного веса численности детей, обучающихся в одну смену,
МБОУ "Средняя школа N 77" - на 17%;</t>
  </si>
  <si>
    <t xml:space="preserve">2019 год - увеличение удельного веса численности детей, обучающихся в одну смену,
МБОУ "Средняя школа N 82" - на 15%;
</t>
  </si>
  <si>
    <t xml:space="preserve">Министерство культуры Архангельской области </t>
  </si>
  <si>
    <t>Малоэтажный жилой дом
по ул. Беломорская в Соломбальском территориальном округе
 г. Архангельска</t>
  </si>
  <si>
    <t>Многоквартирный жилой дом с помещениями общественного назначения
по ул. Гайдара – пр. Ломоносова г. Архангельска</t>
  </si>
  <si>
    <t>Строительство нового корпуса для Приемного отделения</t>
  </si>
  <si>
    <t>ГБУЗ АО "Первая ГКБ им. Е.Е.Волосевич"</t>
  </si>
  <si>
    <t>Модернизация ГБУЗ АО "Первая ГКБ им. Е.Е.Волосевич"</t>
  </si>
  <si>
    <t>В 2019-2020 годах реализовано 19 мероприятий направленных на модернизацию ГБУЗ АО "Первая ГКБ им. Е.Е.Волосевич"</t>
  </si>
  <si>
    <t>Получение положительного заключения государственной экспертизы в 2019 году</t>
  </si>
  <si>
    <t xml:space="preserve">Переоснащение сети региональных медицинских организаций оказывающих помощь больным онкологическими заболеваниями </t>
  </si>
  <si>
    <t>ГБУ АО "АКОД"</t>
  </si>
  <si>
    <t>Дооснащение и переоснащение медицинским оборудованием, в том числе оборудованием для диагностики и лечения методами ядерной медицины</t>
  </si>
  <si>
    <t>Модернизация ГБУЗ АО "АОКБ"</t>
  </si>
  <si>
    <t xml:space="preserve"> ГБУЗ АО "АОКБ"</t>
  </si>
  <si>
    <t>Строительство причала на о. Кего в Октябрьском территориальном округе</t>
  </si>
  <si>
    <t>Приобретение автобусов: 53- большого класса, 111- среднего класса, 65 - малого класса</t>
  </si>
  <si>
    <t>ФГУП "Администрация гражданских аэропортов (аэродромов)"</t>
  </si>
  <si>
    <t>Благоустройство дворовых территорий многоквартирных домов</t>
  </si>
  <si>
    <t>Благоустройство общественных территорий</t>
  </si>
  <si>
    <t>Департамент городского хозяйства Администрации МО "Город Архангельск"</t>
  </si>
  <si>
    <t>2017-2022</t>
  </si>
  <si>
    <t xml:space="preserve">Итого на формирование комфортной городской среды </t>
  </si>
  <si>
    <t>Департамент образования Администрации МО "Город Архангельск"</t>
  </si>
  <si>
    <t xml:space="preserve">Комплекс многоэтажных жилых домов
I этап  строительства
II этап  строительства
 по ул. Карпогорская в территориальном округе Майская горка г. Архангельска 
</t>
  </si>
  <si>
    <t>Объект общественного питания со встроенными помещениями административного назначения
ул. Парижской коммуны, г. Архангельск</t>
  </si>
  <si>
    <t>ОАО "Центр судоремонта "Звездочка"</t>
  </si>
  <si>
    <t>Обеспечение безопасности воздушных перевозок</t>
  </si>
  <si>
    <t>Департамент  образования Администрации МО "Город Архангельск"</t>
  </si>
  <si>
    <t>2018-2022</t>
  </si>
  <si>
    <t>Ответственный(ая) орган (организация)</t>
  </si>
  <si>
    <t xml:space="preserve">Итого по объектам высшего образования </t>
  </si>
  <si>
    <t xml:space="preserve">Строительство общежития для студентов на 500 мест (участок в районе ул. Карпогорская) </t>
  </si>
  <si>
    <t xml:space="preserve">Обеспечение в полном объеме потребности в проживании иногородних студентов </t>
  </si>
  <si>
    <t>Создание "Северо-Европейского научно-образовательного медицинского кластера" (на территории бывшего военного госпиталя</t>
  </si>
  <si>
    <t>Приведение в соответствие СНиП благоустройства дорожного покрытия проезда</t>
  </si>
  <si>
    <t>Создание нового уровня системы подготовки медицинских и фармацевтических кадров, социальных работников и менеджеров в области управления здравоохранением, отвечающей запросам современного общества</t>
  </si>
  <si>
    <t>Разработка и утверждение Стратегии социально-экономического развития муниципального образования "Город Архангельск" на период до 2035 года.</t>
  </si>
  <si>
    <t>Внедрение модернизированной автоматизированной многофункциональной информационной системы "Имущество"</t>
  </si>
  <si>
    <t>Автоматизация управления имуществом муниципального образования "Город Архангельск"</t>
  </si>
  <si>
    <t xml:space="preserve">Муниципальное учреждение МО "Город Архангельск" "Центр информационных технологий" </t>
  </si>
  <si>
    <t xml:space="preserve">Повышение квалификации муниципальных служащих </t>
  </si>
  <si>
    <t>Реализация специальной программы профессиональной переподготовки по теме "Государственное и муниципальное управление"</t>
  </si>
  <si>
    <t>Пополнение молодежного резерва кадров, студентами, успешно прошедшими обучение по программе профессиональной переподготовки</t>
  </si>
  <si>
    <t>Обеспечение доступности муниципального имущества, предоставляемого субъектам малого и среднего предпринимательства (далее – субъекты МСП) на льготных условиях, за счет дополнения общего количества объектов в Перечне муниципального имущества, предназначенного для передачи во владение и (или) в пользование субъектам МСП</t>
  </si>
  <si>
    <t>Департамент муниципального имущества Администрации МО "Город Архангельск"</t>
  </si>
  <si>
    <t>Предоставление субъектам МСП муниципального имущества в аренду целевым назначением сроком на 5 лет и более (либо на другой срок в заявительном порядке) с установлением льготы по арендной плате на срок три года в виде ее снижения на 10 %</t>
  </si>
  <si>
    <t>Формирование инвестиционных площадок на территории МО «Город Архангельск»  с размещением информации для потенциальных инвесторов на интерактивной инвестиционной карте</t>
  </si>
  <si>
    <t xml:space="preserve">Оказание поддержки субъектам малого и среднего предпринимательства </t>
  </si>
  <si>
    <t>Повышение инвестиционного потенциала муниципального образования "Город Архангельск"</t>
  </si>
  <si>
    <t xml:space="preserve">Реализация проекта "Умный город" на территории муниципального образования "Город Архангельск" </t>
  </si>
  <si>
    <t>Итого в рамках создания условий для роста социально-экономического потенциала города Архангельска</t>
  </si>
  <si>
    <t xml:space="preserve">2. Развитие социальной сферы </t>
  </si>
  <si>
    <t>2.1 Развитие общего образования</t>
  </si>
  <si>
    <t>1.1</t>
  </si>
  <si>
    <t>1.2</t>
  </si>
  <si>
    <t>1.3</t>
  </si>
  <si>
    <t>1.4</t>
  </si>
  <si>
    <t>1.5</t>
  </si>
  <si>
    <t>1.6</t>
  </si>
  <si>
    <t>1.7</t>
  </si>
  <si>
    <t>1.8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</si>
  <si>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</si>
  <si>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</si>
  <si>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</si>
  <si>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</si>
  <si>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</si>
  <si>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</si>
  <si>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</si>
  <si>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</si>
  <si>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</si>
  <si>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 Развитие дошкольного образования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</si>
  <si>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</si>
  <si>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</si>
  <si>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</si>
  <si>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</si>
  <si>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</si>
  <si>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</si>
  <si>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</si>
  <si>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</si>
  <si>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</si>
  <si>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</si>
  <si>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</si>
  <si>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</si>
  <si>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</si>
  <si>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</si>
  <si>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</si>
  <si>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</si>
  <si>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</si>
  <si>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</si>
  <si>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</si>
  <si>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</si>
  <si>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</si>
  <si>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</si>
  <si>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</si>
  <si>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</si>
  <si>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</si>
  <si>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</si>
  <si>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</si>
  <si>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</si>
  <si>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 xml:space="preserve">2.3 Развитие сферы высшего образования </t>
  </si>
  <si>
    <t>2.3.1</t>
  </si>
  <si>
    <t>2.3.2</t>
  </si>
  <si>
    <t>2.3.3</t>
  </si>
  <si>
    <t>2.3.4</t>
  </si>
  <si>
    <t>2.3.6</t>
  </si>
  <si>
    <t>2.4 Развитие сферы культуры</t>
  </si>
  <si>
    <t>2.4.1</t>
  </si>
  <si>
    <t>2.4.2</t>
  </si>
  <si>
    <t>2.4.3</t>
  </si>
  <si>
    <t>2.4.4</t>
  </si>
  <si>
    <t>2.4.5</t>
  </si>
  <si>
    <t>2.5 Развитие сферы физической культуры и спорта</t>
  </si>
  <si>
    <t>2.5.1</t>
  </si>
  <si>
    <t>2.5.2</t>
  </si>
  <si>
    <t>2.5.3</t>
  </si>
  <si>
    <t>2.5.4</t>
  </si>
  <si>
    <t xml:space="preserve">2.6 Развитие сферы здравоохранения на территории муниципального образования "Город Архангельск" </t>
  </si>
  <si>
    <t>2.6.1</t>
  </si>
  <si>
    <t>2.6.2</t>
  </si>
  <si>
    <t>2.6.3</t>
  </si>
  <si>
    <t>2.6.4</t>
  </si>
  <si>
    <t>2.6.5</t>
  </si>
  <si>
    <t>2.6.6</t>
  </si>
  <si>
    <t xml:space="preserve">3. Сохранение объектов культурного наследия </t>
  </si>
  <si>
    <t xml:space="preserve">4. Строительство </t>
  </si>
  <si>
    <r>
      <t xml:space="preserve">4.1 Строительство жилья на территории муниципального образования "Город Архангельск" </t>
    </r>
    <r>
      <rPr>
        <vertAlign val="superscript"/>
        <sz val="10"/>
        <color theme="1"/>
        <rFont val="Times New Roman"/>
        <family val="1"/>
        <charset val="204"/>
      </rPr>
      <t>1</t>
    </r>
  </si>
  <si>
    <t>4.1.1</t>
  </si>
  <si>
    <t>4.1.40</t>
  </si>
  <si>
    <t>4.1.41</t>
  </si>
  <si>
    <t>4.1.42</t>
  </si>
  <si>
    <t>4.1.43</t>
  </si>
  <si>
    <t>4.1.44</t>
  </si>
  <si>
    <t>4.1.45</t>
  </si>
  <si>
    <t>4.1.46</t>
  </si>
  <si>
    <t>4.1.47</t>
  </si>
  <si>
    <t>4.1.48</t>
  </si>
  <si>
    <t>4.1.49</t>
  </si>
  <si>
    <t>4.1.50</t>
  </si>
  <si>
    <t>4.1.51</t>
  </si>
  <si>
    <t>4.1.52</t>
  </si>
  <si>
    <t>4.1.53</t>
  </si>
  <si>
    <t>4.1.54</t>
  </si>
  <si>
    <t>Объект розничной торговли ул. Вельможного, Маймаксанский территориальный округ
г. Архангельск</t>
  </si>
  <si>
    <t>Центр оптово-розничной торговли по ул. Стрелковой, 1 очередь. ул. Стрелковая, г. Архангельск, Ломоносовский территориальный округ</t>
  </si>
  <si>
    <t>Универсальный магазин с объектами бытового обслуживания населения
Соломбальский территориальный округ, пересечение ул. Советской и ул. Прокашева, г. Архангельск</t>
  </si>
  <si>
    <t>Многоэтажное административное здание с торговыми помещениями на нижних этажах
ул. Урицкого, Ломоносовский территориальный округ, г. Архангельск</t>
  </si>
  <si>
    <t>Здание административно-торгового назначения
пересечение ул. Суфтина 1-й проезд и ул. Шабалина, г. Архангельск</t>
  </si>
  <si>
    <t>Спортивный центр со встроенной автостоянкой и офисными помещениями
ул. Володарского, Ломоносовский территориальный округ, г. Архангельск</t>
  </si>
  <si>
    <t>Транспортно-пересадочный терминал с помещениями административного назначения
наб. Северной Двины, между ул.И.Кронштадского и ул. Парижской Коммуны</t>
  </si>
  <si>
    <r>
      <t>4.2 Строительство объектов гражданско-бытового назначения</t>
    </r>
    <r>
      <rPr>
        <vertAlign val="superscript"/>
        <sz val="10"/>
        <color theme="1"/>
        <rFont val="Times New Roman"/>
        <family val="1"/>
        <charset val="204"/>
      </rPr>
      <t>1</t>
    </r>
  </si>
  <si>
    <t>4.2.28</t>
  </si>
  <si>
    <t>4.2.29</t>
  </si>
  <si>
    <t>4.2.30</t>
  </si>
  <si>
    <t>4.2.31</t>
  </si>
  <si>
    <t>4.2.32</t>
  </si>
  <si>
    <t>4.2.33</t>
  </si>
  <si>
    <t>4.2.34</t>
  </si>
  <si>
    <t>5. Развитие коммунальной и инженерной инфраструктуры муниципального образования "Город Архангельск"</t>
  </si>
  <si>
    <r>
      <t xml:space="preserve">5.1 Развитие водопроводно-канализационного хозяйства </t>
    </r>
    <r>
      <rPr>
        <vertAlign val="superscript"/>
        <sz val="10"/>
        <color theme="1"/>
        <rFont val="Times New Roman"/>
        <family val="1"/>
        <charset val="204"/>
      </rPr>
      <t>2</t>
    </r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</si>
  <si>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</si>
  <si>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</si>
  <si>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</si>
  <si>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</si>
  <si>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</si>
  <si>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</si>
  <si>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</si>
  <si>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</si>
  <si>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</si>
  <si>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</si>
  <si>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</si>
  <si>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</si>
  <si>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</si>
  <si>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</si>
  <si>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</si>
  <si>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</si>
  <si>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5.1.17</t>
  </si>
  <si>
    <t>5.1.18</t>
  </si>
  <si>
    <t>5.1.19</t>
  </si>
  <si>
    <t>5.1.20</t>
  </si>
  <si>
    <t>5.1.21</t>
  </si>
  <si>
    <t>5.1.22</t>
  </si>
  <si>
    <t>5.1.23</t>
  </si>
  <si>
    <t>5.1.24</t>
  </si>
  <si>
    <t>5.1.25</t>
  </si>
  <si>
    <t>5.1.26</t>
  </si>
  <si>
    <t>5.1.27</t>
  </si>
  <si>
    <t>5.1.28</t>
  </si>
  <si>
    <t>5.1.29</t>
  </si>
  <si>
    <t>5.1.30</t>
  </si>
  <si>
    <t>5.1.31</t>
  </si>
  <si>
    <t>5.1.32</t>
  </si>
  <si>
    <t>5.1.33</t>
  </si>
  <si>
    <t>5.1.34</t>
  </si>
  <si>
    <t>5.1.35</t>
  </si>
  <si>
    <t>5.1.36</t>
  </si>
  <si>
    <t>5.1.37</t>
  </si>
  <si>
    <t>5.1.38</t>
  </si>
  <si>
    <t>5.1.39</t>
  </si>
  <si>
    <t>5.1.40</t>
  </si>
  <si>
    <t>5.1.41</t>
  </si>
  <si>
    <r>
      <t xml:space="preserve">5.2 Развитие сферы теплоснабжения на территории муниципального образования "Город Архангельск" </t>
    </r>
    <r>
      <rPr>
        <vertAlign val="superscript"/>
        <sz val="10"/>
        <color theme="1"/>
        <rFont val="Times New Roman"/>
        <family val="1"/>
        <charset val="204"/>
      </rPr>
      <t>2</t>
    </r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</si>
  <si>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</si>
  <si>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</si>
  <si>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</si>
  <si>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</si>
  <si>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</si>
  <si>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</si>
  <si>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</si>
  <si>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</si>
  <si>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</si>
  <si>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</si>
  <si>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</si>
  <si>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</si>
  <si>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</si>
  <si>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</si>
  <si>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5.2.15</t>
  </si>
  <si>
    <t>5.2.16</t>
  </si>
  <si>
    <t>5.2.17</t>
  </si>
  <si>
    <t>5.2.18</t>
  </si>
  <si>
    <t>5.2.19</t>
  </si>
  <si>
    <t>5.2.20</t>
  </si>
  <si>
    <t>5.2.21</t>
  </si>
  <si>
    <t>5.2.22</t>
  </si>
  <si>
    <t>5.2.23</t>
  </si>
  <si>
    <t>5.2.24</t>
  </si>
  <si>
    <t>5.2.25</t>
  </si>
  <si>
    <t>5.2.26</t>
  </si>
  <si>
    <t>5.2.27</t>
  </si>
  <si>
    <r>
      <t xml:space="preserve">5.3 Развитие системы электроснабжения </t>
    </r>
    <r>
      <rPr>
        <vertAlign val="superscript"/>
        <sz val="10"/>
        <color theme="1"/>
        <rFont val="Times New Roman"/>
        <family val="1"/>
        <charset val="204"/>
      </rPr>
      <t>2</t>
    </r>
  </si>
  <si>
    <t>5.3.1</t>
  </si>
  <si>
    <t>5.3.2</t>
  </si>
  <si>
    <t>5.3.3</t>
  </si>
  <si>
    <t>5.3.4</t>
  </si>
  <si>
    <t>5.3.5</t>
  </si>
  <si>
    <t>5.3.6</t>
  </si>
  <si>
    <t>5.3.7</t>
  </si>
  <si>
    <t>5.3.8</t>
  </si>
  <si>
    <t xml:space="preserve">5.4 Развитие сферы газоснабжения </t>
  </si>
  <si>
    <t>5.4.1</t>
  </si>
  <si>
    <t>5.4.2</t>
  </si>
  <si>
    <t>5.4.3</t>
  </si>
  <si>
    <t>5.4.4</t>
  </si>
  <si>
    <t>5.4.5</t>
  </si>
  <si>
    <t>5.4.6</t>
  </si>
  <si>
    <t xml:space="preserve">6. Формирование комфортной городской среды на территории муниципального образования "Город Архангельск" </t>
  </si>
  <si>
    <t xml:space="preserve">7. Развитие дорожно-транспортного хозяйства муниципального образования "Город Архангельск" </t>
  </si>
  <si>
    <t>7.1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</si>
  <si>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</si>
  <si>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</si>
  <si>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</si>
  <si>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</si>
  <si>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</si>
  <si>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</si>
  <si>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</si>
  <si>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</si>
  <si>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</si>
  <si>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</si>
  <si>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</si>
  <si>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</si>
  <si>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</si>
  <si>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</si>
  <si>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</si>
  <si>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</si>
  <si>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</si>
  <si>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</si>
  <si>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</si>
  <si>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</si>
  <si>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</si>
  <si>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</si>
  <si>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</si>
  <si>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</si>
  <si>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</si>
  <si>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</si>
  <si>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</si>
  <si>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</si>
  <si>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</si>
  <si>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</si>
  <si>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</si>
  <si>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8. Улучшение экологической ситуации на территории муниципального образования "Город Архангельск"</t>
  </si>
  <si>
    <t>8.1</t>
  </si>
  <si>
    <t>8.2</t>
  </si>
  <si>
    <t>8.3</t>
  </si>
  <si>
    <t>8.4</t>
  </si>
  <si>
    <t>9. Реализация инвестиционных проектов предприятий и организаций города Архангельска</t>
  </si>
  <si>
    <t xml:space="preserve">9.1 </t>
  </si>
  <si>
    <t>9.2</t>
  </si>
  <si>
    <t>9.3</t>
  </si>
  <si>
    <t>9.4</t>
  </si>
  <si>
    <t>9.5</t>
  </si>
  <si>
    <t>9.6</t>
  </si>
  <si>
    <t>Капитальный ремонт проезда между ул. Свободы и ул. Северных конвоев (участок дороги вдоль здания административного корпуса)</t>
  </si>
  <si>
    <t>Государственное казенное учреждение Архангельской области "Главное управление капитального строительства" / Департамент  транспорта, строительства и городской инфраструктуры Администрации МО "Город Архангельск"</t>
  </si>
  <si>
    <t>1. Создание условий для обеспечения развития социально-экономического потенциала города Архангельска</t>
  </si>
  <si>
    <t>Утверждение Стратегии социально-экономического развития муниципального образования "Город Архангельск" на период до 2035 года.</t>
  </si>
  <si>
    <t>Проведение капитального ремонта здания бывшей средней  школы N 41</t>
  </si>
  <si>
    <t>Проведение капитального ремонта здания муниципального бюджетного дошкольного образовательного учреждения    муниципального образования "Город Архангельск" "Детский сад общеразвивающего вида № 6 "</t>
  </si>
  <si>
    <t>Проведение капитального ремонта здания муниципального бюджетного дошкольного образовательного учреждения    муниципального образования "Город Архангельск"  "Детский сад комбинированного вида № 104"</t>
  </si>
  <si>
    <t>Проведение капитального ремонта здания муниципального бюджетного дошкольного образовательного учреждения    муниципального образования "Город Архангельск" "Детский сад комбинированного вида №116"</t>
  </si>
  <si>
    <t xml:space="preserve">Проведение капитального ремонта здания муниципального бюджетного дошкольного образовательного учреждения    муниципального образования "Город Архангельск" "Детский сад № 167" </t>
  </si>
  <si>
    <t xml:space="preserve">Проведение капитального ремонта здания муниципального бюджетного дошкольного образовательного учреждения    муниципального образования "Город Архангельск" "Центр развития     ребенка - детский сад № 173"   </t>
  </si>
  <si>
    <t xml:space="preserve">Проведение капитального ремонта здания муниципального бюджетного дошкольного образовательного учреждения    муниципального образования "Город Архангельск" "Детский сад комбинированного вида № 118"      </t>
  </si>
  <si>
    <t xml:space="preserve">Проведение капитального ремонта здания муниципального бюджетного дошкольного образовательного учреждения    муниципального образования "Город Архангельск" "Детский сад комбинированного вида № 119"        </t>
  </si>
  <si>
    <t>Проведение капитального ремонта здания муниципального бюджетного дошкольного образовательного учреждения    муниципального образования "Город Архангельск" "Детский сад комбинированного вида № 154"</t>
  </si>
  <si>
    <t>Проведение капитального ремонта здания муниципального бюджетного дошкольного образовательного учреждения    муниципального образования "Город Архангельск" " Детский сад № 94"</t>
  </si>
  <si>
    <t>Проведение капитального ремонта здания муниципального бюджетного дошкольного образовательного учреждения    муниципального образования "Город Архангельск" " Детский сад № 119"</t>
  </si>
  <si>
    <t>Проведение капитального ремонта здания муниципального бюджетного дошкольного образовательного учреждения    муниципального образования "Город Архангельск" "Детский сад № 135"</t>
  </si>
  <si>
    <t>Проведение капитального ремонта здания муниципального бюджетного дошкольного образовательного учреждения    муниципального образования "Город Архангельск" "Детский сад № 187"</t>
  </si>
  <si>
    <t>Проведение капитального ремонта здания муниципального бюджетного дошкольного образовательного учреждения    муниципального образования "Город Архангельск" "Детский сад № 113"</t>
  </si>
  <si>
    <t>Проведение капитального ремонта здания муниципального бюджетного дошкольного образовательного учреждения    муниципального образования "Город Архангельск" "Детский сад № 121"</t>
  </si>
  <si>
    <t>Проведение капитального ремонта здания муниципального бюджетного дошкольного образовательного учреждения    муниципального образования "Город Архангельск" "Детский сад № 132"</t>
  </si>
  <si>
    <t>Проведение капитального ремонта здания муниципального бюджетного дошкольного образовательного учреждения    муниципального образования "Город Архангельск" "Детский сад № 151"</t>
  </si>
  <si>
    <t>Проведение капитального ремонта здания муниципального бюджетного дошкольного образовательного учреждения    муниципального образования "Город Архангельск"  "Детский сад № 112"</t>
  </si>
  <si>
    <t>Проведение капитального ремонта здания муниципального бюджетного дошкольного образовательного учреждения    муниципального образования "Город Архангельск" "Детский сад № 117"</t>
  </si>
  <si>
    <t>Проведение капитального ремонта здания муниципального бюджетного дошкольного образовательного учреждения    муниципального образования "Город Архангельск"  "Детский сад № 123"</t>
  </si>
  <si>
    <t>Проведение капитального ремонта здания муниципального бюджетного дошкольного образовательного учреждения    муниципального образования "Город Архангельск" "Детский сад № 124"</t>
  </si>
  <si>
    <t>Проведение капитального ремонта здания муниципального бюджетного дошкольного образовательного учреждения    муниципального образования "Город Архангельск" "Детский сад № 131"</t>
  </si>
  <si>
    <t xml:space="preserve">Экологическая реабилитация р. Юрас на территории МО "Город Архангельск" и МО "Приморский муниципальный район". Этап 2: проведение работ по экологической реабилитации водного объекта </t>
  </si>
  <si>
    <t xml:space="preserve">Увеличение объемов производств мощностью 16800 тонн/год. Выпуск мороженной и охлаждённой продукции из трески и пикши, и иных видов водных биологических ресурсов. </t>
  </si>
  <si>
    <t>Создание современного медицинского центра для повышения доступности и качества оказания населению медицинских услуг</t>
  </si>
  <si>
    <t xml:space="preserve"> Администрация МО "Город Архангельск"</t>
  </si>
  <si>
    <t>Управление муниципальной службы и кадров Администрации МО "Город Архангельск"</t>
  </si>
  <si>
    <t xml:space="preserve">Мероприятие реализуется ежегодно. Обеспечение ежегодного увеличения муниципальных служащих, прошедших обучение по программам повышения квалификации </t>
  </si>
  <si>
    <t>Департамент экономического развития Администрации МО "Город Архангельск"</t>
  </si>
  <si>
    <t>Реализация мероприятий в рамках цифровизации экономики муниципального образования "Город Архангельск", направленных на улучшение качества жизни граждан и облика муниципального образования "Город Архангельск"</t>
  </si>
  <si>
    <t>Капитальный ремонт 3 этажа для размещения 2-х групп на 50 мест, Капитальный ремонт кровли</t>
  </si>
  <si>
    <t>Развитие библиотечной системы муниципального образования "Город Архангельск"</t>
  </si>
  <si>
    <t>Ввод в эксплуатацию в 2022 году здания физкультурно-оздоровительного комплекса с плавательным бассейном</t>
  </si>
  <si>
    <t xml:space="preserve">В реализация 3 мероприятий направленных на модернизациюГБУЗ АО "АОКБ"  </t>
  </si>
  <si>
    <t>Итого по объектам здравоохранения</t>
  </si>
  <si>
    <t xml:space="preserve">Среднеэтажный жилой дом в осях 1-16/Р-Ц (2 очередь) 
 ул. Краснофлотская в Соломбальском территориальном округе 
</t>
  </si>
  <si>
    <t xml:space="preserve">подключение 300-квартирного дома  к сетям ресурсоснабжающих организаций </t>
  </si>
  <si>
    <t xml:space="preserve">Повышение качества водоснабжения пос. Маймаксанский лесной порт (МЛП). В рамках выполнения мероприятия будет выполнено проектирование и строительство двух ниток водопровода Ду 150, протяжённостью по 3000 метров каждая. </t>
  </si>
  <si>
    <t xml:space="preserve">Обеспечение возможности предоставления услуги водоснабжения надлежащего качества, сокращение расхода питьевой воды на собственные нужды. Мощность ВОС составит 168 м3/сут питьевой воды со 100% резервированием.
</t>
  </si>
  <si>
    <t>Обеспечение точного учета поднимаемой из источника, передаваемой потребителям и промывной воды. Сокращение потерь. Унификация данных, снижение необходимых трудозатрат для сбора данных.</t>
  </si>
  <si>
    <t xml:space="preserve">Повышение надежности работы оборудования, повышение качества предоставления услуги водоснабжения </t>
  </si>
  <si>
    <t>Создание и реконструкция материально-технической базы системы водоснабжения</t>
  </si>
  <si>
    <t>Строительство станции ультрафиолетовой очистки воды на ЦОСВ с лампами среднего давления</t>
  </si>
  <si>
    <t xml:space="preserve">Снижение потерь воды при транспортировке </t>
  </si>
  <si>
    <t>Строительство водопровода от о. Краснофлоцкий до ВНС № 86 левого берега г. Архангельска через р. Северная Двина</t>
  </si>
  <si>
    <t>Создание автоматизированной системы учета стоков на канализационных сетях г. Архангельска</t>
  </si>
  <si>
    <t>Снижение потерь воды</t>
  </si>
  <si>
    <t>Реконструкция теплотрассы по ул. Выучейского, 88, к. 2 (ЦТП 223 кв.)</t>
  </si>
  <si>
    <t>Модернизация ЗРУ-110 кВ с заменой разъединителя РНДЗ-2(1)110/1000 на РГНП-2(1)-110/1000</t>
  </si>
  <si>
    <t xml:space="preserve">Внедрение системы противоаварийной защиты (ПАЗ) и автоматизированной системы управления технологическими процессами (АСУТП) на ХОПО </t>
  </si>
  <si>
    <t>Реконструкция трансформатора ТД-80000/110 кВ дисп. 1Т Архангельской ТЭЦ с модернизацией маслонаполненных вводов 110 кВ на герметичные с твердой изоляцией типа RIP</t>
  </si>
  <si>
    <t>Строительство сетей газоснабжения протяженностью 2,0 км</t>
  </si>
  <si>
    <t>Строительство сетей газоснабжения протяженностью 12,8 км</t>
  </si>
  <si>
    <t>Благоустроено 137 дворовых территорий</t>
  </si>
  <si>
    <t>Благоустроено общественных территорий общей площадью 8,2 га</t>
  </si>
  <si>
    <t xml:space="preserve">Проектирование и строительство транспортных развязок в муниципальном образовании «Город Архангельск» (Этап 4. Строительство транспортной связи ул. Тимме Я. И ул. Карпогорской в муниципальном образовании "Город Архангельск") </t>
  </si>
  <si>
    <t>Проектирование и капитальный ремонт мостов в направлении Сульфата, Кузнечихинском промузле в муниципальном образовании "Город Архангельск"</t>
  </si>
  <si>
    <t>Завершение в 2020 году работ по укреплению 853,63 м правого берега реки Северная Двина в Соломбальском территориальном округе г. Архангельска</t>
  </si>
  <si>
    <t xml:space="preserve">Реконструкция взлётной посадочной полосы аэропорта "Архангельск" с искусственным покрытием" (2500 м) </t>
  </si>
  <si>
    <t xml:space="preserve">Экологическая реабилитация р. Юрас на территории МО "Город Архангельск" и МО "Приморский муниципальный район". Этап 1: Разработка проектно-сметной документации </t>
  </si>
  <si>
    <t>Строительство общежития на 455 мест по ул. Розы Шаниной</t>
  </si>
  <si>
    <t>Строительство ФОК «Ледовый стадион» 40х84 м по ул. Смольный Буян</t>
  </si>
  <si>
    <t xml:space="preserve">ФГАОУ ВО «Северный (Арктический) федеральный университет имени М.В. Ломоносова» </t>
  </si>
  <si>
    <t xml:space="preserve">Повышение уровня и качества оказания образовательных услуг </t>
  </si>
  <si>
    <t>2.3.5</t>
  </si>
  <si>
    <t>2.3.7</t>
  </si>
  <si>
    <t>2.3.8</t>
  </si>
  <si>
    <t xml:space="preserve">ФГБОУ ВО "Северный государственный медицинский университет" </t>
  </si>
  <si>
    <t xml:space="preserve">План мероприятий по реализации проекта "Развитие города Архангельска как административного центра Архангельской области на период до 2024 года" </t>
  </si>
  <si>
    <t>Проектирование лечебно-диагностического корпуса ГБУЗ Архангельской области "Архангельская областная детская клиническая больница 
им. П.Г. Выжлецова"</t>
  </si>
  <si>
    <t>Реставрация объекта культурного наследи "Дом Овчинникова", расположенного по адресу: г. Архангельск, ул. Воскресенская, д. 37</t>
  </si>
  <si>
    <t xml:space="preserve">Итого по проекту </t>
  </si>
  <si>
    <t>Реновация автобусного автопарка</t>
  </si>
  <si>
    <t>Реставрация учебного корпуса по адресу: г. Архангельск, пр. Ломоносова, 4</t>
  </si>
  <si>
    <t>Капитальный ремонт здания штаба армии по адресу: г. Архангельск, набережная Северной Двины, 2</t>
  </si>
  <si>
    <t>Реконструкция общежития по адресу: г. Архангельск, пр. Новгородский, д.34, корп.4</t>
  </si>
  <si>
    <t xml:space="preserve">Многоэтажный жилой дом по пр. Ленинградский, д.356, корп. 3, в г. Архангельске
</t>
  </si>
  <si>
    <t>Приложение № 2 
к паспорту проекта "Развитие города Архангельска как административного центра Архангельской области на период до 2024 года"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</si>
</sst>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</font>
    <font>
      <vertAlign val="superscript"/>
      <sz val="10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164" fontId="8" fillId="0" borderId="0" applyFont="0" applyFill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0" fontId="1" fillId="0" borderId="0"/>
  </cellStyleXfs>
  <cellXfs count="219">
    <xf numFmtId="0" fontId="0" fillId="0" borderId="0" xfId="0"/>
    <xf numFmtId="0" fontId="5" fillId="0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 wrapText="1"/>
    </xf>
    <xf numFmtId="0" fontId="4" fillId="0" borderId="0" xfId="0" applyFo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0" xfId="0" applyNumberFormat="1" applyFont="1"/>
    <xf numFmtId="165" fontId="4" fillId="0" borderId="0" xfId="0" applyNumberFormat="1" applyFont="1"/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" fontId="4" fillId="0" borderId="1" xfId="0" applyNumberFormat="1" applyFont="1" applyBorder="1" applyAlignment="1">
      <alignment horizontal="right" vertical="center"/>
    </xf>
    <xf numFmtId="4" fontId="7" fillId="0" borderId="1" xfId="3" applyNumberFormat="1" applyFont="1" applyFill="1" applyBorder="1" applyAlignment="1">
      <alignment horizontal="right" vertical="center"/>
    </xf>
    <xf numFmtId="4" fontId="7" fillId="4" borderId="1" xfId="3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5" fillId="3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 wrapText="1"/>
    </xf>
    <xf numFmtId="4" fontId="5" fillId="0" borderId="7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" fontId="4" fillId="0" borderId="1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5" borderId="1" xfId="0" applyFont="1" applyFill="1" applyBorder="1" applyAlignment="1">
      <alignment vertical="center" wrapText="1"/>
    </xf>
    <xf numFmtId="4" fontId="5" fillId="5" borderId="1" xfId="0" applyNumberFormat="1" applyFont="1" applyFill="1" applyBorder="1" applyAlignment="1">
      <alignment horizontal="right" vertical="center"/>
    </xf>
    <xf numFmtId="4" fontId="5" fillId="4" borderId="1" xfId="0" applyNumberFormat="1" applyFont="1" applyFill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/>
    <xf numFmtId="0" fontId="4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center"/>
    </xf>
    <xf numFmtId="0" fontId="10" fillId="0" borderId="0" xfId="0" applyFont="1"/>
    <xf numFmtId="4" fontId="4" fillId="0" borderId="1" xfId="0" applyNumberFormat="1" applyFont="1" applyBorder="1"/>
    <xf numFmtId="4" fontId="4" fillId="0" borderId="3" xfId="0" applyNumberFormat="1" applyFont="1" applyBorder="1" applyAlignment="1">
      <alignment horizontal="center"/>
    </xf>
    <xf numFmtId="4" fontId="5" fillId="4" borderId="1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0" xfId="0" applyFont="1" applyFill="1"/>
    <xf numFmtId="0" fontId="4" fillId="0" borderId="14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/>
    <xf numFmtId="4" fontId="4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/>
    </xf>
    <xf numFmtId="4" fontId="5" fillId="3" borderId="1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0" fontId="4" fillId="0" borderId="1" xfId="0" applyFont="1" applyBorder="1"/>
    <xf numFmtId="4" fontId="4" fillId="0" borderId="1" xfId="0" applyNumberFormat="1" applyFont="1" applyBorder="1"/>
    <xf numFmtId="4" fontId="5" fillId="0" borderId="0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4" fillId="3" borderId="1" xfId="0" applyFont="1" applyFill="1" applyBorder="1"/>
    <xf numFmtId="4" fontId="4" fillId="3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3" borderId="15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wrapText="1"/>
    </xf>
    <xf numFmtId="0" fontId="4" fillId="0" borderId="3" xfId="0" applyFont="1" applyBorder="1"/>
  </cellXfs>
  <cellStyles count="7">
    <cellStyle name="Обычный" xfId="0" builtinId="0"/>
    <cellStyle name="Обычный 2" xfId="1"/>
    <cellStyle name="Обычный 3" xfId="2"/>
    <cellStyle name="Обычный 3 2" xfId="6"/>
    <cellStyle name="Обычный 4" xfId="4"/>
    <cellStyle name="Финансовый 2" xfId="3"/>
    <cellStyle name="Финансовый 3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679"/>
  <sheetViews>
    <sheetView tabSelected="1" view="pageBreakPreview" topLeftCell="A1644" zoomScale="60" zoomScaleNormal="80" workbookViewId="0">
      <selection activeCell="A1678" sqref="A1678:M1678"/>
    </sheetView>
  </sheetViews>
  <sheetFormatPr defaultRowHeight="12.75" x14ac:dyDescent="0.2"/>
  <cols>
    <col min="1" max="1" width="10.42578125" style="111" customWidth="1"/>
    <col min="2" max="2" width="27.42578125" style="10" customWidth="1"/>
    <col min="3" max="3" width="9.140625" style="10"/>
    <col min="4" max="4" width="25.28515625" style="10" customWidth="1"/>
    <col min="5" max="5" width="24.42578125" style="10" customWidth="1"/>
    <col min="6" max="6" width="17.140625" style="10" customWidth="1"/>
    <col min="7" max="7" width="14.5703125" style="10" customWidth="1"/>
    <col min="8" max="8" width="18" style="10" customWidth="1"/>
    <col min="9" max="9" width="16.28515625" style="10" customWidth="1"/>
    <col min="10" max="10" width="15" style="10" customWidth="1"/>
    <col min="11" max="11" width="13.7109375" style="10" customWidth="1"/>
    <col min="12" max="12" width="14" style="10" customWidth="1"/>
    <col min="13" max="13" width="27.5703125" style="10" customWidth="1"/>
    <col min="14" max="14" width="12.85546875" style="10" bestFit="1" customWidth="1"/>
    <col min="15" max="16384" width="9.140625" style="10"/>
  </cols>
  <sheetData>
    <row r="1" spans="1:13" s="112" customFormat="1" x14ac:dyDescent="0.2">
      <c r="A1" s="111"/>
    </row>
    <row r="2" spans="1:13" s="112" customFormat="1" ht="58.5" customHeight="1" x14ac:dyDescent="0.2">
      <c r="A2" s="111"/>
      <c r="K2" s="113"/>
      <c r="L2" s="217" t="s">
        <v>1001</v>
      </c>
      <c r="M2" s="217"/>
    </row>
    <row r="3" spans="1:13" s="112" customFormat="1" x14ac:dyDescent="0.2">
      <c r="A3" s="111"/>
    </row>
    <row r="4" spans="1:13" s="114" customFormat="1" x14ac:dyDescent="0.2">
      <c r="A4" s="115" t="s">
        <v>992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13" s="114" customFormat="1" x14ac:dyDescent="0.2">
      <c r="A5" s="111"/>
    </row>
    <row r="6" spans="1:13" ht="49.5" customHeight="1" x14ac:dyDescent="0.2">
      <c r="A6" s="143" t="s">
        <v>0</v>
      </c>
      <c r="B6" s="143" t="s">
        <v>1</v>
      </c>
      <c r="C6" s="143" t="s">
        <v>2</v>
      </c>
      <c r="D6" s="143" t="s">
        <v>659</v>
      </c>
      <c r="E6" s="143" t="s">
        <v>3</v>
      </c>
      <c r="F6" s="143" t="s">
        <v>4</v>
      </c>
      <c r="G6" s="143"/>
      <c r="H6" s="143"/>
      <c r="I6" s="143"/>
      <c r="J6" s="143" t="s">
        <v>5</v>
      </c>
      <c r="K6" s="143"/>
      <c r="L6" s="143"/>
      <c r="M6" s="143" t="s">
        <v>6</v>
      </c>
    </row>
    <row r="7" spans="1:13" ht="38.25" x14ac:dyDescent="0.2">
      <c r="A7" s="143"/>
      <c r="B7" s="143"/>
      <c r="C7" s="143"/>
      <c r="D7" s="143"/>
      <c r="E7" s="143"/>
      <c r="F7" s="84" t="s">
        <v>7</v>
      </c>
      <c r="G7" s="84">
        <v>2019</v>
      </c>
      <c r="H7" s="84">
        <v>2020</v>
      </c>
      <c r="I7" s="84">
        <v>2021</v>
      </c>
      <c r="J7" s="85">
        <v>2022</v>
      </c>
      <c r="K7" s="85">
        <v>2023</v>
      </c>
      <c r="L7" s="85">
        <v>2024</v>
      </c>
      <c r="M7" s="143"/>
    </row>
    <row r="8" spans="1:13" s="87" customFormat="1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3" s="87" customFormat="1" x14ac:dyDescent="0.2">
      <c r="A9" s="143" t="s">
        <v>922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</row>
    <row r="10" spans="1:13" s="87" customFormat="1" x14ac:dyDescent="0.2">
      <c r="A10" s="111"/>
    </row>
    <row r="11" spans="1:13" s="87" customFormat="1" ht="26.25" customHeight="1" x14ac:dyDescent="0.2">
      <c r="A11" s="144" t="s">
        <v>683</v>
      </c>
      <c r="B11" s="145" t="s">
        <v>666</v>
      </c>
      <c r="C11" s="130" t="s">
        <v>58</v>
      </c>
      <c r="D11" s="130" t="s">
        <v>949</v>
      </c>
      <c r="E11" s="86" t="s">
        <v>11</v>
      </c>
      <c r="F11" s="88"/>
      <c r="G11" s="88"/>
      <c r="H11" s="88"/>
      <c r="I11" s="88"/>
      <c r="J11" s="88"/>
      <c r="K11" s="88"/>
      <c r="L11" s="88"/>
      <c r="M11" s="142" t="s">
        <v>923</v>
      </c>
    </row>
    <row r="12" spans="1:13" s="87" customFormat="1" ht="26.25" customHeight="1" x14ac:dyDescent="0.2">
      <c r="A12" s="144"/>
      <c r="B12" s="145"/>
      <c r="C12" s="130"/>
      <c r="D12" s="130"/>
      <c r="E12" s="86" t="s">
        <v>12</v>
      </c>
      <c r="F12" s="88"/>
      <c r="G12" s="89"/>
      <c r="H12" s="89"/>
      <c r="I12" s="89"/>
      <c r="J12" s="95"/>
      <c r="K12" s="88"/>
      <c r="L12" s="88"/>
      <c r="M12" s="142"/>
    </row>
    <row r="13" spans="1:13" s="87" customFormat="1" ht="26.25" customHeight="1" x14ac:dyDescent="0.2">
      <c r="A13" s="144"/>
      <c r="B13" s="145"/>
      <c r="C13" s="130"/>
      <c r="D13" s="130"/>
      <c r="E13" s="86" t="s">
        <v>13</v>
      </c>
      <c r="F13" s="88"/>
      <c r="G13" s="89"/>
      <c r="H13" s="89"/>
      <c r="I13" s="89"/>
      <c r="J13" s="88"/>
      <c r="K13" s="88"/>
      <c r="L13" s="88"/>
      <c r="M13" s="142"/>
    </row>
    <row r="14" spans="1:13" s="87" customFormat="1" ht="26.25" customHeight="1" x14ac:dyDescent="0.2">
      <c r="A14" s="144"/>
      <c r="B14" s="145"/>
      <c r="C14" s="130"/>
      <c r="D14" s="130"/>
      <c r="E14" s="86" t="s">
        <v>14</v>
      </c>
      <c r="F14" s="88"/>
      <c r="G14" s="89"/>
      <c r="H14" s="89"/>
      <c r="I14" s="89"/>
      <c r="J14" s="88"/>
      <c r="K14" s="88"/>
      <c r="L14" s="88"/>
      <c r="M14" s="142"/>
    </row>
    <row r="15" spans="1:13" s="87" customFormat="1" ht="26.25" customHeight="1" x14ac:dyDescent="0.2">
      <c r="A15" s="144"/>
      <c r="B15" s="145"/>
      <c r="C15" s="130"/>
      <c r="D15" s="130"/>
      <c r="E15" s="86" t="s">
        <v>15</v>
      </c>
      <c r="F15" s="88"/>
      <c r="G15" s="89"/>
      <c r="H15" s="89"/>
      <c r="I15" s="89"/>
      <c r="J15" s="88"/>
      <c r="K15" s="88"/>
      <c r="L15" s="88"/>
      <c r="M15" s="142"/>
    </row>
    <row r="16" spans="1:13" s="87" customFormat="1" ht="31.5" customHeight="1" x14ac:dyDescent="0.2">
      <c r="A16" s="144" t="s">
        <v>684</v>
      </c>
      <c r="B16" s="145" t="s">
        <v>667</v>
      </c>
      <c r="C16" s="130" t="s">
        <v>209</v>
      </c>
      <c r="D16" s="130" t="s">
        <v>669</v>
      </c>
      <c r="E16" s="86" t="s">
        <v>11</v>
      </c>
      <c r="F16" s="89">
        <f>SUM(G16:L16)</f>
        <v>10800</v>
      </c>
      <c r="G16" s="89">
        <v>9300</v>
      </c>
      <c r="H16" s="89">
        <v>300</v>
      </c>
      <c r="I16" s="89">
        <v>300</v>
      </c>
      <c r="J16" s="89">
        <v>300</v>
      </c>
      <c r="K16" s="89">
        <v>300</v>
      </c>
      <c r="L16" s="89">
        <v>300</v>
      </c>
      <c r="M16" s="142" t="s">
        <v>668</v>
      </c>
    </row>
    <row r="17" spans="1:13" s="87" customFormat="1" ht="31.5" customHeight="1" x14ac:dyDescent="0.2">
      <c r="A17" s="144"/>
      <c r="B17" s="145"/>
      <c r="C17" s="130"/>
      <c r="D17" s="130"/>
      <c r="E17" s="86" t="s">
        <v>12</v>
      </c>
      <c r="F17" s="89">
        <f>SUM(G17:L17)</f>
        <v>10800</v>
      </c>
      <c r="G17" s="89">
        <v>9300</v>
      </c>
      <c r="H17" s="89">
        <v>300</v>
      </c>
      <c r="I17" s="89">
        <v>300</v>
      </c>
      <c r="J17" s="89">
        <v>300</v>
      </c>
      <c r="K17" s="89">
        <v>300</v>
      </c>
      <c r="L17" s="89">
        <v>300</v>
      </c>
      <c r="M17" s="142"/>
    </row>
    <row r="18" spans="1:13" s="87" customFormat="1" ht="31.5" customHeight="1" x14ac:dyDescent="0.2">
      <c r="A18" s="144"/>
      <c r="B18" s="145"/>
      <c r="C18" s="130"/>
      <c r="D18" s="130"/>
      <c r="E18" s="86" t="s">
        <v>13</v>
      </c>
      <c r="F18" s="88"/>
      <c r="G18" s="89"/>
      <c r="H18" s="89"/>
      <c r="I18" s="89"/>
      <c r="J18" s="88"/>
      <c r="K18" s="88"/>
      <c r="L18" s="88"/>
      <c r="M18" s="142"/>
    </row>
    <row r="19" spans="1:13" s="87" customFormat="1" ht="31.5" customHeight="1" x14ac:dyDescent="0.2">
      <c r="A19" s="144"/>
      <c r="B19" s="145"/>
      <c r="C19" s="130"/>
      <c r="D19" s="130"/>
      <c r="E19" s="86" t="s">
        <v>14</v>
      </c>
      <c r="F19" s="88"/>
      <c r="G19" s="89"/>
      <c r="H19" s="89"/>
      <c r="I19" s="89"/>
      <c r="J19" s="88"/>
      <c r="K19" s="88"/>
      <c r="L19" s="88"/>
      <c r="M19" s="142"/>
    </row>
    <row r="20" spans="1:13" s="87" customFormat="1" ht="31.5" customHeight="1" x14ac:dyDescent="0.2">
      <c r="A20" s="144"/>
      <c r="B20" s="145"/>
      <c r="C20" s="130"/>
      <c r="D20" s="130"/>
      <c r="E20" s="86" t="s">
        <v>15</v>
      </c>
      <c r="F20" s="88"/>
      <c r="G20" s="89"/>
      <c r="H20" s="89"/>
      <c r="I20" s="89"/>
      <c r="J20" s="88"/>
      <c r="K20" s="88"/>
      <c r="L20" s="88"/>
      <c r="M20" s="142"/>
    </row>
    <row r="21" spans="1:13" s="87" customFormat="1" ht="12.75" customHeight="1" x14ac:dyDescent="0.2">
      <c r="A21" s="144" t="s">
        <v>685</v>
      </c>
      <c r="B21" s="145" t="s">
        <v>670</v>
      </c>
      <c r="C21" s="116" t="s">
        <v>209</v>
      </c>
      <c r="D21" s="116" t="s">
        <v>950</v>
      </c>
      <c r="E21" s="86" t="s">
        <v>11</v>
      </c>
      <c r="F21" s="89">
        <f>SUM(G21:L21)</f>
        <v>6000</v>
      </c>
      <c r="G21" s="89">
        <v>1000</v>
      </c>
      <c r="H21" s="89">
        <v>1000</v>
      </c>
      <c r="I21" s="89">
        <v>1000</v>
      </c>
      <c r="J21" s="89">
        <v>1000</v>
      </c>
      <c r="K21" s="89">
        <v>1000</v>
      </c>
      <c r="L21" s="89">
        <v>1000</v>
      </c>
      <c r="M21" s="142" t="s">
        <v>951</v>
      </c>
    </row>
    <row r="22" spans="1:13" s="87" customFormat="1" x14ac:dyDescent="0.2">
      <c r="A22" s="144"/>
      <c r="B22" s="145"/>
      <c r="C22" s="117"/>
      <c r="D22" s="117"/>
      <c r="E22" s="86" t="s">
        <v>12</v>
      </c>
      <c r="F22" s="89">
        <f t="shared" ref="F22" si="0">SUM(G22:L22)</f>
        <v>6000</v>
      </c>
      <c r="G22" s="89">
        <v>1000</v>
      </c>
      <c r="H22" s="89">
        <v>1000</v>
      </c>
      <c r="I22" s="89">
        <v>1000</v>
      </c>
      <c r="J22" s="89">
        <v>1000</v>
      </c>
      <c r="K22" s="89">
        <v>1000</v>
      </c>
      <c r="L22" s="89">
        <v>1000</v>
      </c>
      <c r="M22" s="142"/>
    </row>
    <row r="23" spans="1:13" s="87" customFormat="1" x14ac:dyDescent="0.2">
      <c r="A23" s="144"/>
      <c r="B23" s="145"/>
      <c r="C23" s="117"/>
      <c r="D23" s="117"/>
      <c r="E23" s="86" t="s">
        <v>13</v>
      </c>
      <c r="F23" s="89"/>
      <c r="G23" s="89"/>
      <c r="H23" s="89"/>
      <c r="I23" s="89"/>
      <c r="J23" s="99"/>
      <c r="K23" s="88"/>
      <c r="L23" s="88"/>
      <c r="M23" s="142"/>
    </row>
    <row r="24" spans="1:13" s="87" customFormat="1" x14ac:dyDescent="0.2">
      <c r="A24" s="144"/>
      <c r="B24" s="145"/>
      <c r="C24" s="117"/>
      <c r="D24" s="117"/>
      <c r="E24" s="86" t="s">
        <v>14</v>
      </c>
      <c r="F24" s="89"/>
      <c r="G24" s="89"/>
      <c r="H24" s="89"/>
      <c r="I24" s="89"/>
      <c r="J24" s="99"/>
      <c r="K24" s="88"/>
      <c r="L24" s="88"/>
      <c r="M24" s="142"/>
    </row>
    <row r="25" spans="1:13" s="87" customFormat="1" x14ac:dyDescent="0.2">
      <c r="A25" s="144"/>
      <c r="B25" s="145"/>
      <c r="C25" s="118"/>
      <c r="D25" s="118"/>
      <c r="E25" s="86" t="s">
        <v>15</v>
      </c>
      <c r="F25" s="89"/>
      <c r="G25" s="89"/>
      <c r="H25" s="89"/>
      <c r="I25" s="89"/>
      <c r="J25" s="88"/>
      <c r="K25" s="88"/>
      <c r="L25" s="88"/>
      <c r="M25" s="142"/>
    </row>
    <row r="26" spans="1:13" s="87" customFormat="1" ht="20.25" customHeight="1" x14ac:dyDescent="0.2">
      <c r="A26" s="158" t="s">
        <v>686</v>
      </c>
      <c r="B26" s="164" t="s">
        <v>671</v>
      </c>
      <c r="C26" s="116" t="s">
        <v>58</v>
      </c>
      <c r="D26" s="116" t="s">
        <v>950</v>
      </c>
      <c r="E26" s="86" t="s">
        <v>11</v>
      </c>
      <c r="F26" s="89"/>
      <c r="G26" s="88"/>
      <c r="H26" s="88"/>
      <c r="I26" s="88"/>
      <c r="J26" s="99"/>
      <c r="K26" s="88"/>
      <c r="L26" s="89"/>
      <c r="M26" s="142" t="s">
        <v>672</v>
      </c>
    </row>
    <row r="27" spans="1:13" s="87" customFormat="1" ht="20.25" customHeight="1" x14ac:dyDescent="0.2">
      <c r="A27" s="159"/>
      <c r="B27" s="165"/>
      <c r="C27" s="117"/>
      <c r="D27" s="117"/>
      <c r="E27" s="86" t="s">
        <v>12</v>
      </c>
      <c r="F27" s="89"/>
      <c r="G27" s="89"/>
      <c r="H27" s="89"/>
      <c r="I27" s="89"/>
      <c r="J27" s="99"/>
      <c r="K27" s="88"/>
      <c r="L27" s="88"/>
      <c r="M27" s="142"/>
    </row>
    <row r="28" spans="1:13" s="87" customFormat="1" ht="20.25" customHeight="1" x14ac:dyDescent="0.2">
      <c r="A28" s="159"/>
      <c r="B28" s="165"/>
      <c r="C28" s="117"/>
      <c r="D28" s="117"/>
      <c r="E28" s="86" t="s">
        <v>13</v>
      </c>
      <c r="F28" s="89"/>
      <c r="G28" s="89"/>
      <c r="H28" s="89"/>
      <c r="I28" s="89"/>
      <c r="J28" s="99"/>
      <c r="K28" s="88"/>
      <c r="L28" s="88"/>
      <c r="M28" s="142"/>
    </row>
    <row r="29" spans="1:13" s="87" customFormat="1" ht="20.25" customHeight="1" x14ac:dyDescent="0.2">
      <c r="A29" s="159"/>
      <c r="B29" s="165"/>
      <c r="C29" s="117"/>
      <c r="D29" s="117"/>
      <c r="E29" s="86" t="s">
        <v>14</v>
      </c>
      <c r="F29" s="89"/>
      <c r="G29" s="89"/>
      <c r="H29" s="89"/>
      <c r="I29" s="89"/>
      <c r="J29" s="99"/>
      <c r="K29" s="88"/>
      <c r="L29" s="88"/>
      <c r="M29" s="142"/>
    </row>
    <row r="30" spans="1:13" s="87" customFormat="1" ht="20.25" customHeight="1" x14ac:dyDescent="0.2">
      <c r="A30" s="160"/>
      <c r="B30" s="166"/>
      <c r="C30" s="118"/>
      <c r="D30" s="118"/>
      <c r="E30" s="86" t="s">
        <v>15</v>
      </c>
      <c r="F30" s="89"/>
      <c r="G30" s="89"/>
      <c r="H30" s="89"/>
      <c r="I30" s="89"/>
      <c r="J30" s="88"/>
      <c r="K30" s="88"/>
      <c r="L30" s="88"/>
      <c r="M30" s="142"/>
    </row>
    <row r="31" spans="1:13" s="79" customFormat="1" ht="41.25" customHeight="1" x14ac:dyDescent="0.2">
      <c r="A31" s="144" t="s">
        <v>687</v>
      </c>
      <c r="B31" s="164" t="s">
        <v>673</v>
      </c>
      <c r="C31" s="116"/>
      <c r="D31" s="116" t="s">
        <v>674</v>
      </c>
      <c r="E31" s="86" t="s">
        <v>11</v>
      </c>
      <c r="F31" s="89"/>
      <c r="G31" s="88"/>
      <c r="H31" s="88"/>
      <c r="I31" s="88"/>
      <c r="J31" s="81"/>
      <c r="K31" s="88"/>
      <c r="L31" s="89"/>
      <c r="M31" s="142" t="s">
        <v>677</v>
      </c>
    </row>
    <row r="32" spans="1:13" s="79" customFormat="1" ht="41.25" customHeight="1" x14ac:dyDescent="0.2">
      <c r="A32" s="144"/>
      <c r="B32" s="165"/>
      <c r="C32" s="117"/>
      <c r="D32" s="117"/>
      <c r="E32" s="86" t="s">
        <v>12</v>
      </c>
      <c r="F32" s="89"/>
      <c r="G32" s="89"/>
      <c r="H32" s="89"/>
      <c r="I32" s="89"/>
      <c r="J32" s="81"/>
      <c r="K32" s="88"/>
      <c r="L32" s="88"/>
      <c r="M32" s="142"/>
    </row>
    <row r="33" spans="1:13" s="79" customFormat="1" ht="41.25" customHeight="1" x14ac:dyDescent="0.2">
      <c r="A33" s="144"/>
      <c r="B33" s="165"/>
      <c r="C33" s="117"/>
      <c r="D33" s="117"/>
      <c r="E33" s="86" t="s">
        <v>13</v>
      </c>
      <c r="F33" s="89"/>
      <c r="G33" s="89"/>
      <c r="H33" s="89"/>
      <c r="I33" s="89"/>
      <c r="J33" s="81"/>
      <c r="K33" s="88"/>
      <c r="L33" s="88"/>
      <c r="M33" s="142"/>
    </row>
    <row r="34" spans="1:13" s="79" customFormat="1" ht="41.25" customHeight="1" x14ac:dyDescent="0.2">
      <c r="A34" s="144"/>
      <c r="B34" s="165"/>
      <c r="C34" s="117"/>
      <c r="D34" s="117"/>
      <c r="E34" s="86" t="s">
        <v>14</v>
      </c>
      <c r="F34" s="89"/>
      <c r="G34" s="89"/>
      <c r="H34" s="89"/>
      <c r="I34" s="89"/>
      <c r="J34" s="78"/>
      <c r="K34" s="88"/>
      <c r="L34" s="88"/>
      <c r="M34" s="142"/>
    </row>
    <row r="35" spans="1:13" s="79" customFormat="1" ht="41.25" customHeight="1" x14ac:dyDescent="0.2">
      <c r="A35" s="144"/>
      <c r="B35" s="166"/>
      <c r="C35" s="118"/>
      <c r="D35" s="118"/>
      <c r="E35" s="86" t="s">
        <v>15</v>
      </c>
      <c r="F35" s="89"/>
      <c r="G35" s="89"/>
      <c r="H35" s="89"/>
      <c r="I35" s="89"/>
      <c r="J35" s="88"/>
      <c r="K35" s="88"/>
      <c r="L35" s="88"/>
      <c r="M35" s="142"/>
    </row>
    <row r="36" spans="1:13" s="87" customFormat="1" ht="30.75" customHeight="1" x14ac:dyDescent="0.2">
      <c r="A36" s="158" t="s">
        <v>688</v>
      </c>
      <c r="B36" s="145" t="s">
        <v>675</v>
      </c>
      <c r="C36" s="116"/>
      <c r="D36" s="116" t="s">
        <v>674</v>
      </c>
      <c r="E36" s="86" t="s">
        <v>11</v>
      </c>
      <c r="F36" s="89"/>
      <c r="G36" s="88"/>
      <c r="H36" s="99"/>
      <c r="I36" s="88"/>
      <c r="J36" s="100"/>
      <c r="K36" s="88"/>
      <c r="L36" s="89"/>
      <c r="M36" s="142" t="s">
        <v>677</v>
      </c>
    </row>
    <row r="37" spans="1:13" s="87" customFormat="1" ht="30.75" customHeight="1" x14ac:dyDescent="0.2">
      <c r="A37" s="159"/>
      <c r="B37" s="145"/>
      <c r="C37" s="117"/>
      <c r="D37" s="117"/>
      <c r="E37" s="86" t="s">
        <v>12</v>
      </c>
      <c r="F37" s="89"/>
      <c r="G37" s="89"/>
      <c r="H37" s="99"/>
      <c r="I37" s="89"/>
      <c r="J37" s="100"/>
      <c r="K37" s="88"/>
      <c r="L37" s="88"/>
      <c r="M37" s="142"/>
    </row>
    <row r="38" spans="1:13" s="87" customFormat="1" ht="30.75" customHeight="1" x14ac:dyDescent="0.2">
      <c r="A38" s="159"/>
      <c r="B38" s="145"/>
      <c r="C38" s="117"/>
      <c r="D38" s="117"/>
      <c r="E38" s="86" t="s">
        <v>13</v>
      </c>
      <c r="F38" s="89"/>
      <c r="G38" s="89"/>
      <c r="H38" s="99"/>
      <c r="I38" s="89"/>
      <c r="J38" s="100"/>
      <c r="K38" s="88"/>
      <c r="L38" s="88"/>
      <c r="M38" s="142"/>
    </row>
    <row r="39" spans="1:13" s="87" customFormat="1" ht="30.75" customHeight="1" x14ac:dyDescent="0.2">
      <c r="A39" s="159"/>
      <c r="B39" s="145"/>
      <c r="C39" s="117"/>
      <c r="D39" s="117"/>
      <c r="E39" s="86" t="s">
        <v>14</v>
      </c>
      <c r="F39" s="88"/>
      <c r="G39" s="89"/>
      <c r="H39" s="89"/>
      <c r="I39" s="89"/>
      <c r="J39" s="100"/>
      <c r="K39" s="88"/>
      <c r="L39" s="88"/>
      <c r="M39" s="142"/>
    </row>
    <row r="40" spans="1:13" s="87" customFormat="1" ht="30.75" customHeight="1" x14ac:dyDescent="0.2">
      <c r="A40" s="160"/>
      <c r="B40" s="145"/>
      <c r="C40" s="118"/>
      <c r="D40" s="118"/>
      <c r="E40" s="86" t="s">
        <v>15</v>
      </c>
      <c r="F40" s="88"/>
      <c r="G40" s="89"/>
      <c r="H40" s="89"/>
      <c r="I40" s="89"/>
      <c r="J40" s="88"/>
      <c r="K40" s="88"/>
      <c r="L40" s="88"/>
      <c r="M40" s="142"/>
    </row>
    <row r="41" spans="1:13" s="87" customFormat="1" ht="27" customHeight="1" x14ac:dyDescent="0.2">
      <c r="A41" s="144" t="s">
        <v>689</v>
      </c>
      <c r="B41" s="145" t="s">
        <v>676</v>
      </c>
      <c r="C41" s="116"/>
      <c r="D41" s="116" t="s">
        <v>952</v>
      </c>
      <c r="E41" s="86" t="s">
        <v>11</v>
      </c>
      <c r="F41" s="89"/>
      <c r="G41" s="88"/>
      <c r="H41" s="99"/>
      <c r="I41" s="88"/>
      <c r="J41" s="100"/>
      <c r="K41" s="88"/>
      <c r="L41" s="89"/>
      <c r="M41" s="142" t="s">
        <v>678</v>
      </c>
    </row>
    <row r="42" spans="1:13" s="87" customFormat="1" ht="27" customHeight="1" x14ac:dyDescent="0.2">
      <c r="A42" s="144"/>
      <c r="B42" s="145"/>
      <c r="C42" s="117"/>
      <c r="D42" s="117"/>
      <c r="E42" s="86" t="s">
        <v>12</v>
      </c>
      <c r="F42" s="89"/>
      <c r="G42" s="89"/>
      <c r="H42" s="99"/>
      <c r="I42" s="89"/>
      <c r="J42" s="100"/>
      <c r="K42" s="88"/>
      <c r="L42" s="88"/>
      <c r="M42" s="142"/>
    </row>
    <row r="43" spans="1:13" s="87" customFormat="1" ht="27" customHeight="1" x14ac:dyDescent="0.2">
      <c r="A43" s="144"/>
      <c r="B43" s="145"/>
      <c r="C43" s="117"/>
      <c r="D43" s="117"/>
      <c r="E43" s="86" t="s">
        <v>13</v>
      </c>
      <c r="F43" s="89"/>
      <c r="G43" s="89"/>
      <c r="H43" s="99"/>
      <c r="I43" s="89"/>
      <c r="J43" s="100"/>
      <c r="K43" s="88"/>
      <c r="L43" s="88"/>
      <c r="M43" s="142"/>
    </row>
    <row r="44" spans="1:13" s="87" customFormat="1" ht="27" customHeight="1" x14ac:dyDescent="0.2">
      <c r="A44" s="144"/>
      <c r="B44" s="145"/>
      <c r="C44" s="117"/>
      <c r="D44" s="117"/>
      <c r="E44" s="86" t="s">
        <v>14</v>
      </c>
      <c r="F44" s="88"/>
      <c r="G44" s="89"/>
      <c r="H44" s="89"/>
      <c r="I44" s="89"/>
      <c r="J44" s="100"/>
      <c r="K44" s="88"/>
      <c r="L44" s="88"/>
      <c r="M44" s="142"/>
    </row>
    <row r="45" spans="1:13" s="87" customFormat="1" ht="27" customHeight="1" x14ac:dyDescent="0.2">
      <c r="A45" s="144"/>
      <c r="B45" s="145"/>
      <c r="C45" s="118"/>
      <c r="D45" s="118"/>
      <c r="E45" s="86" t="s">
        <v>15</v>
      </c>
      <c r="F45" s="88"/>
      <c r="G45" s="89"/>
      <c r="H45" s="89"/>
      <c r="I45" s="89"/>
      <c r="J45" s="88"/>
      <c r="K45" s="88"/>
      <c r="L45" s="88"/>
      <c r="M45" s="142"/>
    </row>
    <row r="46" spans="1:13" s="87" customFormat="1" ht="12.75" customHeight="1" x14ac:dyDescent="0.2">
      <c r="A46" s="158" t="s">
        <v>690</v>
      </c>
      <c r="B46" s="145" t="s">
        <v>679</v>
      </c>
      <c r="C46" s="116"/>
      <c r="D46" s="130" t="s">
        <v>949</v>
      </c>
      <c r="E46" s="86" t="s">
        <v>11</v>
      </c>
      <c r="F46" s="89"/>
      <c r="G46" s="88"/>
      <c r="H46" s="99"/>
      <c r="I46" s="88"/>
      <c r="J46" s="100"/>
      <c r="K46" s="88"/>
      <c r="L46" s="89"/>
      <c r="M46" s="142" t="s">
        <v>953</v>
      </c>
    </row>
    <row r="47" spans="1:13" s="87" customFormat="1" x14ac:dyDescent="0.2">
      <c r="A47" s="159"/>
      <c r="B47" s="145"/>
      <c r="C47" s="117"/>
      <c r="D47" s="130"/>
      <c r="E47" s="86" t="s">
        <v>12</v>
      </c>
      <c r="F47" s="89"/>
      <c r="G47" s="89"/>
      <c r="H47" s="99"/>
      <c r="I47" s="89"/>
      <c r="J47" s="100"/>
      <c r="K47" s="88"/>
      <c r="L47" s="88"/>
      <c r="M47" s="142"/>
    </row>
    <row r="48" spans="1:13" s="87" customFormat="1" x14ac:dyDescent="0.2">
      <c r="A48" s="159"/>
      <c r="B48" s="145"/>
      <c r="C48" s="117"/>
      <c r="D48" s="130"/>
      <c r="E48" s="86" t="s">
        <v>13</v>
      </c>
      <c r="F48" s="89"/>
      <c r="G48" s="89"/>
      <c r="H48" s="99"/>
      <c r="I48" s="89"/>
      <c r="J48" s="100"/>
      <c r="K48" s="88"/>
      <c r="L48" s="88"/>
      <c r="M48" s="142"/>
    </row>
    <row r="49" spans="1:13" s="87" customFormat="1" x14ac:dyDescent="0.2">
      <c r="A49" s="159"/>
      <c r="B49" s="145"/>
      <c r="C49" s="117"/>
      <c r="D49" s="130"/>
      <c r="E49" s="86" t="s">
        <v>14</v>
      </c>
      <c r="F49" s="88"/>
      <c r="G49" s="89"/>
      <c r="H49" s="89"/>
      <c r="I49" s="89"/>
      <c r="J49" s="100"/>
      <c r="K49" s="88"/>
      <c r="L49" s="88"/>
      <c r="M49" s="142"/>
    </row>
    <row r="50" spans="1:13" s="87" customFormat="1" x14ac:dyDescent="0.2">
      <c r="A50" s="160"/>
      <c r="B50" s="145"/>
      <c r="C50" s="118"/>
      <c r="D50" s="130"/>
      <c r="E50" s="86" t="s">
        <v>15</v>
      </c>
      <c r="F50" s="88"/>
      <c r="G50" s="89"/>
      <c r="H50" s="89"/>
      <c r="I50" s="89"/>
      <c r="J50" s="88"/>
      <c r="K50" s="88"/>
      <c r="L50" s="88"/>
      <c r="M50" s="142"/>
    </row>
    <row r="51" spans="1:13" s="87" customFormat="1" x14ac:dyDescent="0.2">
      <c r="A51" s="147" t="s">
        <v>680</v>
      </c>
      <c r="B51" s="148"/>
      <c r="C51" s="148"/>
      <c r="D51" s="149"/>
      <c r="E51" s="83" t="s">
        <v>11</v>
      </c>
      <c r="F51" s="96">
        <f>F11+F16+F21+F26+F31+F36+F41+F46</f>
        <v>16800</v>
      </c>
      <c r="G51" s="96">
        <f t="shared" ref="G51:L51" si="1">G11+G16+G21+G26+G31+G36+G41+G46</f>
        <v>10300</v>
      </c>
      <c r="H51" s="96">
        <f t="shared" si="1"/>
        <v>1300</v>
      </c>
      <c r="I51" s="96">
        <f t="shared" si="1"/>
        <v>1300</v>
      </c>
      <c r="J51" s="96">
        <f t="shared" si="1"/>
        <v>1300</v>
      </c>
      <c r="K51" s="96">
        <f t="shared" si="1"/>
        <v>1300</v>
      </c>
      <c r="L51" s="96">
        <f t="shared" si="1"/>
        <v>1300</v>
      </c>
      <c r="M51" s="146"/>
    </row>
    <row r="52" spans="1:13" s="87" customFormat="1" x14ac:dyDescent="0.2">
      <c r="A52" s="150"/>
      <c r="B52" s="151"/>
      <c r="C52" s="151"/>
      <c r="D52" s="152"/>
      <c r="E52" s="83" t="s">
        <v>12</v>
      </c>
      <c r="F52" s="96">
        <f t="shared" ref="F52:L55" si="2">F12+F17+F22+F27+F32+F37+F42+F47</f>
        <v>16800</v>
      </c>
      <c r="G52" s="96">
        <f t="shared" si="2"/>
        <v>10300</v>
      </c>
      <c r="H52" s="96">
        <f t="shared" si="2"/>
        <v>1300</v>
      </c>
      <c r="I52" s="96">
        <f t="shared" si="2"/>
        <v>1300</v>
      </c>
      <c r="J52" s="96">
        <f t="shared" si="2"/>
        <v>1300</v>
      </c>
      <c r="K52" s="96">
        <f t="shared" si="2"/>
        <v>1300</v>
      </c>
      <c r="L52" s="96">
        <f t="shared" si="2"/>
        <v>1300</v>
      </c>
      <c r="M52" s="146"/>
    </row>
    <row r="53" spans="1:13" s="87" customFormat="1" x14ac:dyDescent="0.2">
      <c r="A53" s="150"/>
      <c r="B53" s="151"/>
      <c r="C53" s="151"/>
      <c r="D53" s="152"/>
      <c r="E53" s="83" t="s">
        <v>13</v>
      </c>
      <c r="F53" s="96">
        <f t="shared" si="2"/>
        <v>0</v>
      </c>
      <c r="G53" s="96">
        <f t="shared" ref="G53:L55" si="3">G13+G18+G23+G28+G33+G38+G43+G48</f>
        <v>0</v>
      </c>
      <c r="H53" s="96">
        <f t="shared" si="3"/>
        <v>0</v>
      </c>
      <c r="I53" s="96">
        <f t="shared" si="3"/>
        <v>0</v>
      </c>
      <c r="J53" s="96">
        <f t="shared" si="3"/>
        <v>0</v>
      </c>
      <c r="K53" s="96">
        <f t="shared" si="3"/>
        <v>0</v>
      </c>
      <c r="L53" s="96">
        <f t="shared" si="3"/>
        <v>0</v>
      </c>
      <c r="M53" s="146"/>
    </row>
    <row r="54" spans="1:13" s="87" customFormat="1" x14ac:dyDescent="0.2">
      <c r="A54" s="150"/>
      <c r="B54" s="151"/>
      <c r="C54" s="151"/>
      <c r="D54" s="152"/>
      <c r="E54" s="83" t="s">
        <v>14</v>
      </c>
      <c r="F54" s="96">
        <f t="shared" si="2"/>
        <v>0</v>
      </c>
      <c r="G54" s="96">
        <f t="shared" si="3"/>
        <v>0</v>
      </c>
      <c r="H54" s="96">
        <f t="shared" si="3"/>
        <v>0</v>
      </c>
      <c r="I54" s="96">
        <f t="shared" si="3"/>
        <v>0</v>
      </c>
      <c r="J54" s="96">
        <f t="shared" si="3"/>
        <v>0</v>
      </c>
      <c r="K54" s="96">
        <f t="shared" si="3"/>
        <v>0</v>
      </c>
      <c r="L54" s="96">
        <f t="shared" si="3"/>
        <v>0</v>
      </c>
      <c r="M54" s="146"/>
    </row>
    <row r="55" spans="1:13" s="87" customFormat="1" x14ac:dyDescent="0.2">
      <c r="A55" s="153"/>
      <c r="B55" s="154"/>
      <c r="C55" s="154"/>
      <c r="D55" s="155"/>
      <c r="E55" s="83" t="s">
        <v>15</v>
      </c>
      <c r="F55" s="96">
        <f t="shared" si="2"/>
        <v>0</v>
      </c>
      <c r="G55" s="96">
        <f t="shared" si="3"/>
        <v>0</v>
      </c>
      <c r="H55" s="96">
        <f t="shared" si="3"/>
        <v>0</v>
      </c>
      <c r="I55" s="96">
        <f t="shared" si="3"/>
        <v>0</v>
      </c>
      <c r="J55" s="96">
        <f t="shared" si="3"/>
        <v>0</v>
      </c>
      <c r="K55" s="96">
        <f t="shared" si="3"/>
        <v>0</v>
      </c>
      <c r="L55" s="96">
        <f t="shared" si="3"/>
        <v>0</v>
      </c>
      <c r="M55" s="146"/>
    </row>
    <row r="56" spans="1:13" s="87" customFormat="1" x14ac:dyDescent="0.2">
      <c r="A56" s="111"/>
    </row>
    <row r="57" spans="1:13" s="87" customFormat="1" x14ac:dyDescent="0.2">
      <c r="A57" s="111"/>
    </row>
    <row r="58" spans="1:13" x14ac:dyDescent="0.2">
      <c r="A58" s="131" t="s">
        <v>681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3"/>
    </row>
    <row r="59" spans="1:13" x14ac:dyDescent="0.2">
      <c r="A59" s="157" t="s">
        <v>682</v>
      </c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</row>
    <row r="60" spans="1:13" x14ac:dyDescent="0.2">
      <c r="A60" s="158" t="s">
        <v>691</v>
      </c>
      <c r="B60" s="145" t="s">
        <v>22</v>
      </c>
      <c r="C60" s="116" t="s">
        <v>23</v>
      </c>
      <c r="D60" s="116" t="s">
        <v>10</v>
      </c>
      <c r="E60" s="6" t="s">
        <v>11</v>
      </c>
      <c r="F60" s="24">
        <v>1018022.6</v>
      </c>
      <c r="G60" s="24">
        <v>224009.60000000001</v>
      </c>
      <c r="H60" s="24">
        <v>452583.9</v>
      </c>
      <c r="I60" s="24">
        <v>7000</v>
      </c>
      <c r="J60" s="24">
        <v>330712.09999999998</v>
      </c>
      <c r="K60" s="24"/>
      <c r="L60" s="24"/>
      <c r="M60" s="142" t="s">
        <v>24</v>
      </c>
    </row>
    <row r="61" spans="1:13" x14ac:dyDescent="0.2">
      <c r="A61" s="159"/>
      <c r="B61" s="145"/>
      <c r="C61" s="117"/>
      <c r="D61" s="117"/>
      <c r="E61" s="6" t="s">
        <v>12</v>
      </c>
      <c r="F61" s="24">
        <v>26717</v>
      </c>
      <c r="G61" s="25">
        <v>9000</v>
      </c>
      <c r="H61" s="25">
        <v>7000</v>
      </c>
      <c r="I61" s="25">
        <v>7000</v>
      </c>
      <c r="J61" s="39"/>
      <c r="K61" s="24"/>
      <c r="L61" s="24"/>
      <c r="M61" s="142"/>
    </row>
    <row r="62" spans="1:13" x14ac:dyDescent="0.2">
      <c r="A62" s="159"/>
      <c r="B62" s="145"/>
      <c r="C62" s="117"/>
      <c r="D62" s="117"/>
      <c r="E62" s="6" t="s">
        <v>13</v>
      </c>
      <c r="F62" s="24">
        <v>156059.4</v>
      </c>
      <c r="G62" s="25">
        <v>111501</v>
      </c>
      <c r="H62" s="25">
        <v>44558.400000000001</v>
      </c>
      <c r="I62" s="25"/>
      <c r="J62" s="24"/>
      <c r="K62" s="24"/>
      <c r="L62" s="24"/>
      <c r="M62" s="142"/>
    </row>
    <row r="63" spans="1:13" x14ac:dyDescent="0.2">
      <c r="A63" s="159"/>
      <c r="B63" s="145"/>
      <c r="C63" s="117"/>
      <c r="D63" s="117"/>
      <c r="E63" s="6" t="s">
        <v>14</v>
      </c>
      <c r="F63" s="24">
        <f>G63+H63+J63</f>
        <v>835246.2</v>
      </c>
      <c r="G63" s="25">
        <v>103508.6</v>
      </c>
      <c r="H63" s="25">
        <v>401025.5</v>
      </c>
      <c r="I63" s="25"/>
      <c r="J63" s="24">
        <v>330712.09999999998</v>
      </c>
      <c r="K63" s="24"/>
      <c r="L63" s="24"/>
      <c r="M63" s="142"/>
    </row>
    <row r="64" spans="1:13" x14ac:dyDescent="0.2">
      <c r="A64" s="160"/>
      <c r="B64" s="145"/>
      <c r="C64" s="118"/>
      <c r="D64" s="118"/>
      <c r="E64" s="6" t="s">
        <v>15</v>
      </c>
      <c r="F64" s="24"/>
      <c r="G64" s="25"/>
      <c r="H64" s="25"/>
      <c r="I64" s="25"/>
      <c r="J64" s="24"/>
      <c r="K64" s="24"/>
      <c r="L64" s="24"/>
      <c r="M64" s="142"/>
    </row>
    <row r="65" spans="1:13" x14ac:dyDescent="0.2">
      <c r="A65" s="158" t="s">
        <v>692</v>
      </c>
      <c r="B65" s="145" t="s">
        <v>25</v>
      </c>
      <c r="C65" s="116" t="s">
        <v>236</v>
      </c>
      <c r="D65" s="116" t="s">
        <v>10</v>
      </c>
      <c r="E65" s="6" t="s">
        <v>11</v>
      </c>
      <c r="F65" s="25">
        <v>1451438.1</v>
      </c>
      <c r="G65" s="24"/>
      <c r="H65" s="24"/>
      <c r="I65" s="24"/>
      <c r="J65" s="25">
        <v>721725</v>
      </c>
      <c r="K65" s="24">
        <v>721726</v>
      </c>
      <c r="L65" s="24"/>
      <c r="M65" s="142" t="s">
        <v>230</v>
      </c>
    </row>
    <row r="66" spans="1:13" x14ac:dyDescent="0.2">
      <c r="A66" s="159"/>
      <c r="B66" s="145"/>
      <c r="C66" s="117"/>
      <c r="D66" s="117"/>
      <c r="E66" s="6" t="s">
        <v>12</v>
      </c>
      <c r="F66" s="24">
        <f>F65*0.001</f>
        <v>1451.4381000000001</v>
      </c>
      <c r="G66" s="25"/>
      <c r="H66" s="25"/>
      <c r="I66" s="25"/>
      <c r="J66" s="24">
        <f>J65*0.001</f>
        <v>721.72500000000002</v>
      </c>
      <c r="K66" s="24">
        <f>K65*0.001</f>
        <v>721.726</v>
      </c>
      <c r="L66" s="24"/>
      <c r="M66" s="142"/>
    </row>
    <row r="67" spans="1:13" x14ac:dyDescent="0.2">
      <c r="A67" s="159"/>
      <c r="B67" s="145"/>
      <c r="C67" s="117"/>
      <c r="D67" s="117"/>
      <c r="E67" s="6" t="s">
        <v>13</v>
      </c>
      <c r="F67" s="24">
        <f>F65*0.099</f>
        <v>143692.37190000003</v>
      </c>
      <c r="G67" s="25"/>
      <c r="H67" s="25"/>
      <c r="I67" s="25"/>
      <c r="J67" s="24">
        <f>J65*0.099</f>
        <v>71450.775000000009</v>
      </c>
      <c r="K67" s="24">
        <f>K65*0.099</f>
        <v>71450.873999999996</v>
      </c>
      <c r="L67" s="24"/>
      <c r="M67" s="142"/>
    </row>
    <row r="68" spans="1:13" x14ac:dyDescent="0.2">
      <c r="A68" s="159"/>
      <c r="B68" s="145"/>
      <c r="C68" s="117"/>
      <c r="D68" s="117"/>
      <c r="E68" s="6" t="s">
        <v>14</v>
      </c>
      <c r="F68" s="24">
        <f>F65-F66-F67</f>
        <v>1306294.29</v>
      </c>
      <c r="G68" s="25"/>
      <c r="H68" s="25"/>
      <c r="I68" s="25"/>
      <c r="J68" s="24">
        <f>J65-J66-J67</f>
        <v>649552.5</v>
      </c>
      <c r="K68" s="24">
        <f>K65-K66-K67</f>
        <v>649553.4</v>
      </c>
      <c r="L68" s="24"/>
      <c r="M68" s="142"/>
    </row>
    <row r="69" spans="1:13" x14ac:dyDescent="0.2">
      <c r="A69" s="160"/>
      <c r="B69" s="145"/>
      <c r="C69" s="118"/>
      <c r="D69" s="118"/>
      <c r="E69" s="6" t="s">
        <v>15</v>
      </c>
      <c r="F69" s="24"/>
      <c r="G69" s="25"/>
      <c r="H69" s="25"/>
      <c r="I69" s="25"/>
      <c r="J69" s="24"/>
      <c r="K69" s="24"/>
      <c r="L69" s="24"/>
      <c r="M69" s="142"/>
    </row>
    <row r="70" spans="1:13" x14ac:dyDescent="0.2">
      <c r="A70" s="158" t="s">
        <v>693</v>
      </c>
      <c r="B70" s="145" t="s">
        <v>26</v>
      </c>
      <c r="C70" s="116" t="s">
        <v>229</v>
      </c>
      <c r="D70" s="116" t="s">
        <v>10</v>
      </c>
      <c r="E70" s="6" t="s">
        <v>11</v>
      </c>
      <c r="F70" s="25">
        <v>296000</v>
      </c>
      <c r="G70" s="24"/>
      <c r="H70" s="24"/>
      <c r="I70" s="24"/>
      <c r="J70" s="66"/>
      <c r="K70" s="24"/>
      <c r="L70" s="25">
        <v>296000</v>
      </c>
      <c r="M70" s="142" t="s">
        <v>606</v>
      </c>
    </row>
    <row r="71" spans="1:13" x14ac:dyDescent="0.2">
      <c r="A71" s="159"/>
      <c r="B71" s="145"/>
      <c r="C71" s="117"/>
      <c r="D71" s="117"/>
      <c r="E71" s="6" t="s">
        <v>12</v>
      </c>
      <c r="F71" s="24">
        <f>F70*0.001</f>
        <v>296</v>
      </c>
      <c r="G71" s="25"/>
      <c r="H71" s="25"/>
      <c r="I71" s="25"/>
      <c r="J71" s="66"/>
      <c r="K71" s="24"/>
      <c r="L71" s="24">
        <f>L70*0.001</f>
        <v>296</v>
      </c>
      <c r="M71" s="142"/>
    </row>
    <row r="72" spans="1:13" x14ac:dyDescent="0.2">
      <c r="A72" s="159"/>
      <c r="B72" s="145"/>
      <c r="C72" s="117"/>
      <c r="D72" s="117"/>
      <c r="E72" s="6" t="s">
        <v>13</v>
      </c>
      <c r="F72" s="24">
        <f>F70*0.099</f>
        <v>29304</v>
      </c>
      <c r="G72" s="25"/>
      <c r="H72" s="25"/>
      <c r="I72" s="25"/>
      <c r="J72" s="66"/>
      <c r="K72" s="24"/>
      <c r="L72" s="24">
        <f>L70*0.099</f>
        <v>29304</v>
      </c>
      <c r="M72" s="142"/>
    </row>
    <row r="73" spans="1:13" x14ac:dyDescent="0.2">
      <c r="A73" s="159"/>
      <c r="B73" s="145"/>
      <c r="C73" s="117"/>
      <c r="D73" s="117"/>
      <c r="E73" s="6" t="s">
        <v>14</v>
      </c>
      <c r="F73" s="24">
        <f>F70-F71-F72</f>
        <v>266400</v>
      </c>
      <c r="G73" s="25"/>
      <c r="H73" s="25"/>
      <c r="I73" s="25"/>
      <c r="J73" s="66"/>
      <c r="K73" s="24"/>
      <c r="L73" s="24">
        <f>L70-L71-L72</f>
        <v>266400</v>
      </c>
      <c r="M73" s="142"/>
    </row>
    <row r="74" spans="1:13" x14ac:dyDescent="0.2">
      <c r="A74" s="160"/>
      <c r="B74" s="145"/>
      <c r="C74" s="118"/>
      <c r="D74" s="118"/>
      <c r="E74" s="6" t="s">
        <v>15</v>
      </c>
      <c r="F74" s="24"/>
      <c r="G74" s="25"/>
      <c r="H74" s="25"/>
      <c r="I74" s="25"/>
      <c r="J74" s="24"/>
      <c r="K74" s="24"/>
      <c r="L74" s="24"/>
      <c r="M74" s="142"/>
    </row>
    <row r="75" spans="1:13" ht="30.75" customHeight="1" x14ac:dyDescent="0.2">
      <c r="A75" s="158" t="s">
        <v>694</v>
      </c>
      <c r="B75" s="164" t="s">
        <v>613</v>
      </c>
      <c r="C75" s="116" t="s">
        <v>58</v>
      </c>
      <c r="D75" s="116" t="s">
        <v>652</v>
      </c>
      <c r="E75" s="6" t="s">
        <v>11</v>
      </c>
      <c r="F75" s="25">
        <f>SUM(G75:L75)</f>
        <v>151500</v>
      </c>
      <c r="G75" s="24">
        <v>8000</v>
      </c>
      <c r="H75" s="24">
        <f>150000-6500</f>
        <v>143500</v>
      </c>
      <c r="I75" s="24"/>
      <c r="J75" s="66"/>
      <c r="K75" s="24"/>
      <c r="L75" s="25"/>
      <c r="M75" s="142" t="s">
        <v>614</v>
      </c>
    </row>
    <row r="76" spans="1:13" ht="30.75" customHeight="1" x14ac:dyDescent="0.2">
      <c r="A76" s="159"/>
      <c r="B76" s="165"/>
      <c r="C76" s="117"/>
      <c r="D76" s="117"/>
      <c r="E76" s="6" t="s">
        <v>12</v>
      </c>
      <c r="F76" s="25">
        <f t="shared" ref="F76:F77" si="4">SUM(G76:L76)</f>
        <v>79750</v>
      </c>
      <c r="G76" s="25">
        <v>8000</v>
      </c>
      <c r="H76" s="25">
        <f>H75/2</f>
        <v>71750</v>
      </c>
      <c r="I76" s="25"/>
      <c r="J76" s="66"/>
      <c r="K76" s="24"/>
      <c r="L76" s="24"/>
      <c r="M76" s="142"/>
    </row>
    <row r="77" spans="1:13" ht="30.75" customHeight="1" x14ac:dyDescent="0.2">
      <c r="A77" s="159"/>
      <c r="B77" s="165"/>
      <c r="C77" s="117"/>
      <c r="D77" s="117"/>
      <c r="E77" s="6" t="s">
        <v>13</v>
      </c>
      <c r="F77" s="25">
        <f t="shared" si="4"/>
        <v>71750</v>
      </c>
      <c r="G77" s="25"/>
      <c r="H77" s="25">
        <f>H75/2</f>
        <v>71750</v>
      </c>
      <c r="I77" s="25"/>
      <c r="J77" s="66"/>
      <c r="K77" s="24"/>
      <c r="L77" s="24"/>
      <c r="M77" s="142"/>
    </row>
    <row r="78" spans="1:13" ht="30.75" customHeight="1" x14ac:dyDescent="0.2">
      <c r="A78" s="159"/>
      <c r="B78" s="165"/>
      <c r="C78" s="117"/>
      <c r="D78" s="117"/>
      <c r="E78" s="6" t="s">
        <v>14</v>
      </c>
      <c r="F78" s="25"/>
      <c r="G78" s="25"/>
      <c r="H78" s="25"/>
      <c r="I78" s="25"/>
      <c r="J78" s="66"/>
      <c r="K78" s="24"/>
      <c r="L78" s="24"/>
      <c r="M78" s="142"/>
    </row>
    <row r="79" spans="1:13" ht="30.75" customHeight="1" x14ac:dyDescent="0.2">
      <c r="A79" s="160"/>
      <c r="B79" s="166"/>
      <c r="C79" s="118"/>
      <c r="D79" s="118"/>
      <c r="E79" s="6" t="s">
        <v>15</v>
      </c>
      <c r="F79" s="25"/>
      <c r="G79" s="25"/>
      <c r="H79" s="25"/>
      <c r="I79" s="25"/>
      <c r="J79" s="24"/>
      <c r="K79" s="24"/>
      <c r="L79" s="24"/>
      <c r="M79" s="142"/>
    </row>
    <row r="80" spans="1:13" s="79" customFormat="1" x14ac:dyDescent="0.2">
      <c r="A80" s="158" t="s">
        <v>695</v>
      </c>
      <c r="B80" s="145" t="s">
        <v>924</v>
      </c>
      <c r="C80" s="116" t="s">
        <v>658</v>
      </c>
      <c r="D80" s="116" t="s">
        <v>10</v>
      </c>
      <c r="E80" s="6" t="s">
        <v>11</v>
      </c>
      <c r="F80" s="25">
        <f>SUM(G80:L80)+450</f>
        <v>133350</v>
      </c>
      <c r="G80" s="24"/>
      <c r="H80" s="24"/>
      <c r="I80" s="24">
        <v>70000</v>
      </c>
      <c r="J80" s="81">
        <f>132900-70000</f>
        <v>62900</v>
      </c>
      <c r="K80" s="24"/>
      <c r="L80" s="25"/>
      <c r="M80" s="142" t="s">
        <v>615</v>
      </c>
    </row>
    <row r="81" spans="1:13" s="79" customFormat="1" x14ac:dyDescent="0.2">
      <c r="A81" s="159"/>
      <c r="B81" s="145"/>
      <c r="C81" s="117"/>
      <c r="D81" s="117"/>
      <c r="E81" s="6" t="s">
        <v>12</v>
      </c>
      <c r="F81" s="25">
        <f>SUM(G81:L81)+450</f>
        <v>7595</v>
      </c>
      <c r="G81" s="25"/>
      <c r="H81" s="25"/>
      <c r="I81" s="25">
        <v>4000</v>
      </c>
      <c r="J81" s="81">
        <f>J80*0.05</f>
        <v>3145</v>
      </c>
      <c r="K81" s="24"/>
      <c r="L81" s="24"/>
      <c r="M81" s="142"/>
    </row>
    <row r="82" spans="1:13" s="79" customFormat="1" x14ac:dyDescent="0.2">
      <c r="A82" s="159"/>
      <c r="B82" s="145"/>
      <c r="C82" s="117"/>
      <c r="D82" s="117"/>
      <c r="E82" s="6" t="s">
        <v>13</v>
      </c>
      <c r="F82" s="25">
        <f t="shared" ref="F82" si="5">SUM(G82:L82)</f>
        <v>125755</v>
      </c>
      <c r="G82" s="25"/>
      <c r="H82" s="25"/>
      <c r="I82" s="25">
        <v>66000</v>
      </c>
      <c r="J82" s="81">
        <f>J80-J81</f>
        <v>59755</v>
      </c>
      <c r="K82" s="24"/>
      <c r="L82" s="24"/>
      <c r="M82" s="142"/>
    </row>
    <row r="83" spans="1:13" s="79" customFormat="1" x14ac:dyDescent="0.2">
      <c r="A83" s="159"/>
      <c r="B83" s="145"/>
      <c r="C83" s="117"/>
      <c r="D83" s="117"/>
      <c r="E83" s="6" t="s">
        <v>14</v>
      </c>
      <c r="F83" s="25"/>
      <c r="G83" s="25"/>
      <c r="H83" s="25"/>
      <c r="I83" s="25"/>
      <c r="J83" s="78"/>
      <c r="K83" s="24"/>
      <c r="L83" s="24"/>
      <c r="M83" s="142"/>
    </row>
    <row r="84" spans="1:13" s="79" customFormat="1" x14ac:dyDescent="0.2">
      <c r="A84" s="160"/>
      <c r="B84" s="145"/>
      <c r="C84" s="118"/>
      <c r="D84" s="118"/>
      <c r="E84" s="6" t="s">
        <v>15</v>
      </c>
      <c r="F84" s="25"/>
      <c r="G84" s="25"/>
      <c r="H84" s="25"/>
      <c r="I84" s="25"/>
      <c r="J84" s="24"/>
      <c r="K84" s="24"/>
      <c r="L84" s="24"/>
      <c r="M84" s="142"/>
    </row>
    <row r="85" spans="1:13" ht="36" customHeight="1" x14ac:dyDescent="0.2">
      <c r="A85" s="158" t="s">
        <v>696</v>
      </c>
      <c r="B85" s="145" t="s">
        <v>623</v>
      </c>
      <c r="C85" s="116" t="s">
        <v>100</v>
      </c>
      <c r="D85" s="116" t="s">
        <v>652</v>
      </c>
      <c r="E85" s="6" t="s">
        <v>11</v>
      </c>
      <c r="F85" s="25">
        <f>I85</f>
        <v>40000</v>
      </c>
      <c r="G85" s="24"/>
      <c r="H85" s="66"/>
      <c r="I85" s="24">
        <v>40000</v>
      </c>
      <c r="J85" s="70"/>
      <c r="K85" s="24"/>
      <c r="L85" s="25"/>
      <c r="M85" s="142" t="s">
        <v>625</v>
      </c>
    </row>
    <row r="86" spans="1:13" ht="36" customHeight="1" x14ac:dyDescent="0.2">
      <c r="A86" s="159"/>
      <c r="B86" s="145"/>
      <c r="C86" s="117"/>
      <c r="D86" s="117"/>
      <c r="E86" s="6" t="s">
        <v>12</v>
      </c>
      <c r="F86" s="25">
        <f t="shared" ref="F86:F87" si="6">I86</f>
        <v>2000</v>
      </c>
      <c r="G86" s="25"/>
      <c r="H86" s="66"/>
      <c r="I86" s="25">
        <v>2000</v>
      </c>
      <c r="J86" s="70"/>
      <c r="K86" s="24"/>
      <c r="L86" s="24"/>
      <c r="M86" s="142"/>
    </row>
    <row r="87" spans="1:13" ht="36" customHeight="1" x14ac:dyDescent="0.2">
      <c r="A87" s="159"/>
      <c r="B87" s="145"/>
      <c r="C87" s="117"/>
      <c r="D87" s="117"/>
      <c r="E87" s="6" t="s">
        <v>13</v>
      </c>
      <c r="F87" s="25">
        <f t="shared" si="6"/>
        <v>38000</v>
      </c>
      <c r="G87" s="25"/>
      <c r="H87" s="66"/>
      <c r="I87" s="25">
        <v>38000</v>
      </c>
      <c r="J87" s="70"/>
      <c r="K87" s="24"/>
      <c r="L87" s="24"/>
      <c r="M87" s="142"/>
    </row>
    <row r="88" spans="1:13" ht="36" customHeight="1" x14ac:dyDescent="0.2">
      <c r="A88" s="159"/>
      <c r="B88" s="145"/>
      <c r="C88" s="117"/>
      <c r="D88" s="117"/>
      <c r="E88" s="6" t="s">
        <v>14</v>
      </c>
      <c r="F88" s="24"/>
      <c r="G88" s="25"/>
      <c r="H88" s="25"/>
      <c r="I88" s="25"/>
      <c r="J88" s="70"/>
      <c r="K88" s="24"/>
      <c r="L88" s="24"/>
      <c r="M88" s="142"/>
    </row>
    <row r="89" spans="1:13" ht="36" customHeight="1" x14ac:dyDescent="0.2">
      <c r="A89" s="160"/>
      <c r="B89" s="145"/>
      <c r="C89" s="118"/>
      <c r="D89" s="118"/>
      <c r="E89" s="6" t="s">
        <v>15</v>
      </c>
      <c r="F89" s="24"/>
      <c r="G89" s="25"/>
      <c r="H89" s="25"/>
      <c r="I89" s="25"/>
      <c r="J89" s="24"/>
      <c r="K89" s="24"/>
      <c r="L89" s="24"/>
      <c r="M89" s="142"/>
    </row>
    <row r="90" spans="1:13" ht="30" customHeight="1" x14ac:dyDescent="0.2">
      <c r="A90" s="158" t="s">
        <v>697</v>
      </c>
      <c r="B90" s="145" t="s">
        <v>624</v>
      </c>
      <c r="C90" s="116" t="s">
        <v>45</v>
      </c>
      <c r="D90" s="116" t="s">
        <v>652</v>
      </c>
      <c r="E90" s="6" t="s">
        <v>11</v>
      </c>
      <c r="F90" s="24">
        <v>40000</v>
      </c>
      <c r="G90" s="24"/>
      <c r="H90" s="24"/>
      <c r="I90" s="24"/>
      <c r="J90" s="70"/>
      <c r="K90" s="24">
        <v>40000</v>
      </c>
      <c r="L90" s="25"/>
      <c r="M90" s="142" t="s">
        <v>626</v>
      </c>
    </row>
    <row r="91" spans="1:13" ht="30" customHeight="1" x14ac:dyDescent="0.2">
      <c r="A91" s="159"/>
      <c r="B91" s="145"/>
      <c r="C91" s="117"/>
      <c r="D91" s="117"/>
      <c r="E91" s="6" t="s">
        <v>12</v>
      </c>
      <c r="F91" s="25">
        <v>2000</v>
      </c>
      <c r="G91" s="25"/>
      <c r="H91" s="25"/>
      <c r="I91" s="25"/>
      <c r="J91" s="70"/>
      <c r="K91" s="25">
        <v>2000</v>
      </c>
      <c r="L91" s="24"/>
      <c r="M91" s="142"/>
    </row>
    <row r="92" spans="1:13" ht="30" customHeight="1" x14ac:dyDescent="0.2">
      <c r="A92" s="159"/>
      <c r="B92" s="145"/>
      <c r="C92" s="117"/>
      <c r="D92" s="117"/>
      <c r="E92" s="6" t="s">
        <v>13</v>
      </c>
      <c r="F92" s="25">
        <v>38000</v>
      </c>
      <c r="G92" s="25"/>
      <c r="H92" s="25"/>
      <c r="I92" s="25"/>
      <c r="J92" s="70"/>
      <c r="K92" s="25">
        <v>38000</v>
      </c>
      <c r="L92" s="24"/>
      <c r="M92" s="142"/>
    </row>
    <row r="93" spans="1:13" ht="30" customHeight="1" x14ac:dyDescent="0.2">
      <c r="A93" s="159"/>
      <c r="B93" s="145"/>
      <c r="C93" s="117"/>
      <c r="D93" s="117"/>
      <c r="E93" s="6" t="s">
        <v>14</v>
      </c>
      <c r="F93" s="24"/>
      <c r="G93" s="25"/>
      <c r="H93" s="25"/>
      <c r="I93" s="25"/>
      <c r="J93" s="70"/>
      <c r="K93" s="24"/>
      <c r="L93" s="24"/>
      <c r="M93" s="142"/>
    </row>
    <row r="94" spans="1:13" ht="30" customHeight="1" x14ac:dyDescent="0.2">
      <c r="A94" s="160"/>
      <c r="B94" s="145"/>
      <c r="C94" s="118"/>
      <c r="D94" s="118"/>
      <c r="E94" s="6" t="s">
        <v>15</v>
      </c>
      <c r="F94" s="24"/>
      <c r="G94" s="25"/>
      <c r="H94" s="25"/>
      <c r="I94" s="25"/>
      <c r="J94" s="24"/>
      <c r="K94" s="24"/>
      <c r="L94" s="24"/>
      <c r="M94" s="142"/>
    </row>
    <row r="95" spans="1:13" ht="27" customHeight="1" x14ac:dyDescent="0.2">
      <c r="A95" s="158" t="s">
        <v>698</v>
      </c>
      <c r="B95" s="145" t="s">
        <v>628</v>
      </c>
      <c r="C95" s="116" t="s">
        <v>100</v>
      </c>
      <c r="D95" s="116" t="s">
        <v>652</v>
      </c>
      <c r="E95" s="6" t="s">
        <v>11</v>
      </c>
      <c r="F95" s="24">
        <v>40000</v>
      </c>
      <c r="G95" s="24"/>
      <c r="H95" s="24"/>
      <c r="I95" s="24">
        <v>40000</v>
      </c>
      <c r="J95" s="70"/>
      <c r="K95" s="24"/>
      <c r="L95" s="25"/>
      <c r="M95" s="142" t="s">
        <v>629</v>
      </c>
    </row>
    <row r="96" spans="1:13" ht="27" customHeight="1" x14ac:dyDescent="0.2">
      <c r="A96" s="159"/>
      <c r="B96" s="145"/>
      <c r="C96" s="117"/>
      <c r="D96" s="117"/>
      <c r="E96" s="6" t="s">
        <v>12</v>
      </c>
      <c r="F96" s="25">
        <v>2000</v>
      </c>
      <c r="G96" s="25"/>
      <c r="H96" s="25"/>
      <c r="I96" s="25">
        <v>2000</v>
      </c>
      <c r="J96" s="70"/>
      <c r="K96" s="24"/>
      <c r="L96" s="24"/>
      <c r="M96" s="142"/>
    </row>
    <row r="97" spans="1:13" ht="27" customHeight="1" x14ac:dyDescent="0.2">
      <c r="A97" s="159"/>
      <c r="B97" s="145"/>
      <c r="C97" s="117"/>
      <c r="D97" s="117"/>
      <c r="E97" s="6" t="s">
        <v>13</v>
      </c>
      <c r="F97" s="25">
        <v>38000</v>
      </c>
      <c r="G97" s="25"/>
      <c r="H97" s="25"/>
      <c r="I97" s="25">
        <v>38000</v>
      </c>
      <c r="J97" s="70"/>
      <c r="K97" s="24"/>
      <c r="L97" s="24"/>
      <c r="M97" s="142"/>
    </row>
    <row r="98" spans="1:13" ht="27" customHeight="1" x14ac:dyDescent="0.2">
      <c r="A98" s="159"/>
      <c r="B98" s="145"/>
      <c r="C98" s="117"/>
      <c r="D98" s="117"/>
      <c r="E98" s="6" t="s">
        <v>14</v>
      </c>
      <c r="F98" s="24"/>
      <c r="G98" s="25"/>
      <c r="H98" s="25"/>
      <c r="I98" s="25"/>
      <c r="J98" s="70"/>
      <c r="K98" s="24"/>
      <c r="L98" s="24"/>
      <c r="M98" s="142"/>
    </row>
    <row r="99" spans="1:13" ht="27" customHeight="1" x14ac:dyDescent="0.2">
      <c r="A99" s="160"/>
      <c r="B99" s="145"/>
      <c r="C99" s="118"/>
      <c r="D99" s="118"/>
      <c r="E99" s="6" t="s">
        <v>15</v>
      </c>
      <c r="F99" s="24"/>
      <c r="G99" s="25"/>
      <c r="H99" s="25"/>
      <c r="I99" s="25"/>
      <c r="J99" s="24"/>
      <c r="K99" s="24"/>
      <c r="L99" s="24"/>
      <c r="M99" s="142"/>
    </row>
    <row r="100" spans="1:13" ht="27.75" customHeight="1" x14ac:dyDescent="0.2">
      <c r="A100" s="158" t="s">
        <v>699</v>
      </c>
      <c r="B100" s="145" t="s">
        <v>627</v>
      </c>
      <c r="C100" s="116" t="s">
        <v>100</v>
      </c>
      <c r="D100" s="116" t="s">
        <v>652</v>
      </c>
      <c r="E100" s="6" t="s">
        <v>11</v>
      </c>
      <c r="F100" s="24">
        <v>40000</v>
      </c>
      <c r="G100" s="24"/>
      <c r="H100" s="24"/>
      <c r="I100" s="24">
        <v>40000</v>
      </c>
      <c r="J100" s="70"/>
      <c r="K100" s="24"/>
      <c r="L100" s="25"/>
      <c r="M100" s="142" t="s">
        <v>630</v>
      </c>
    </row>
    <row r="101" spans="1:13" ht="27.75" customHeight="1" x14ac:dyDescent="0.2">
      <c r="A101" s="159"/>
      <c r="B101" s="145"/>
      <c r="C101" s="117"/>
      <c r="D101" s="117"/>
      <c r="E101" s="6" t="s">
        <v>12</v>
      </c>
      <c r="F101" s="25">
        <v>2000</v>
      </c>
      <c r="G101" s="25"/>
      <c r="H101" s="25"/>
      <c r="I101" s="25">
        <v>2000</v>
      </c>
      <c r="J101" s="70"/>
      <c r="K101" s="24"/>
      <c r="L101" s="24"/>
      <c r="M101" s="142"/>
    </row>
    <row r="102" spans="1:13" ht="27.75" customHeight="1" x14ac:dyDescent="0.2">
      <c r="A102" s="159"/>
      <c r="B102" s="145"/>
      <c r="C102" s="117"/>
      <c r="D102" s="117"/>
      <c r="E102" s="6" t="s">
        <v>13</v>
      </c>
      <c r="F102" s="25">
        <v>38000</v>
      </c>
      <c r="G102" s="25"/>
      <c r="H102" s="25"/>
      <c r="I102" s="25">
        <v>38000</v>
      </c>
      <c r="J102" s="70"/>
      <c r="K102" s="24"/>
      <c r="L102" s="24"/>
      <c r="M102" s="142"/>
    </row>
    <row r="103" spans="1:13" ht="27.75" customHeight="1" x14ac:dyDescent="0.2">
      <c r="A103" s="159"/>
      <c r="B103" s="145"/>
      <c r="C103" s="117"/>
      <c r="D103" s="117"/>
      <c r="E103" s="6" t="s">
        <v>14</v>
      </c>
      <c r="F103" s="24"/>
      <c r="G103" s="25" t="s">
        <v>202</v>
      </c>
      <c r="H103" s="25"/>
      <c r="I103" s="25"/>
      <c r="J103" s="70"/>
      <c r="K103" s="24"/>
      <c r="L103" s="24"/>
      <c r="M103" s="142"/>
    </row>
    <row r="104" spans="1:13" ht="27.75" customHeight="1" x14ac:dyDescent="0.2">
      <c r="A104" s="160"/>
      <c r="B104" s="145"/>
      <c r="C104" s="118"/>
      <c r="D104" s="118"/>
      <c r="E104" s="6" t="s">
        <v>15</v>
      </c>
      <c r="F104" s="24"/>
      <c r="G104" s="25"/>
      <c r="H104" s="25"/>
      <c r="I104" s="25"/>
      <c r="J104" s="24"/>
      <c r="K104" s="24"/>
      <c r="L104" s="24"/>
      <c r="M104" s="142"/>
    </row>
    <row r="105" spans="1:13" ht="12.75" customHeight="1" x14ac:dyDescent="0.2">
      <c r="A105" s="184" t="s">
        <v>188</v>
      </c>
      <c r="B105" s="185"/>
      <c r="C105" s="185"/>
      <c r="D105" s="186"/>
      <c r="E105" s="3" t="s">
        <v>11</v>
      </c>
      <c r="F105" s="41">
        <f>F60+F65+F70+F75+F80+F85+F90+F95+F100</f>
        <v>3210310.7</v>
      </c>
      <c r="G105" s="96">
        <f t="shared" ref="G105:L105" si="7">G60+G65+G70+G75+G80+G85+G90+G95+G100</f>
        <v>232009.60000000001</v>
      </c>
      <c r="H105" s="96">
        <f t="shared" si="7"/>
        <v>596083.9</v>
      </c>
      <c r="I105" s="96">
        <f t="shared" si="7"/>
        <v>197000</v>
      </c>
      <c r="J105" s="96">
        <f t="shared" si="7"/>
        <v>1115337.1000000001</v>
      </c>
      <c r="K105" s="96">
        <f t="shared" si="7"/>
        <v>761726</v>
      </c>
      <c r="L105" s="96">
        <f t="shared" si="7"/>
        <v>296000</v>
      </c>
      <c r="M105" s="146"/>
    </row>
    <row r="106" spans="1:13" x14ac:dyDescent="0.2">
      <c r="A106" s="187"/>
      <c r="B106" s="188"/>
      <c r="C106" s="188"/>
      <c r="D106" s="189"/>
      <c r="E106" s="3" t="s">
        <v>12</v>
      </c>
      <c r="F106" s="96">
        <f t="shared" ref="F106:L109" si="8">F61+F66+F71+F76+F81+F86+F91+F96+F101</f>
        <v>123809.4381</v>
      </c>
      <c r="G106" s="96">
        <f t="shared" si="8"/>
        <v>17000</v>
      </c>
      <c r="H106" s="96">
        <f t="shared" si="8"/>
        <v>78750</v>
      </c>
      <c r="I106" s="96">
        <f t="shared" si="8"/>
        <v>17000</v>
      </c>
      <c r="J106" s="96">
        <f t="shared" si="8"/>
        <v>3866.7249999999999</v>
      </c>
      <c r="K106" s="96">
        <f t="shared" si="8"/>
        <v>2721.7260000000001</v>
      </c>
      <c r="L106" s="96">
        <f t="shared" si="8"/>
        <v>296</v>
      </c>
      <c r="M106" s="146"/>
    </row>
    <row r="107" spans="1:13" x14ac:dyDescent="0.2">
      <c r="A107" s="187"/>
      <c r="B107" s="188"/>
      <c r="C107" s="188"/>
      <c r="D107" s="189"/>
      <c r="E107" s="3" t="s">
        <v>13</v>
      </c>
      <c r="F107" s="96">
        <f t="shared" si="8"/>
        <v>678560.77190000005</v>
      </c>
      <c r="G107" s="96">
        <f t="shared" si="8"/>
        <v>111501</v>
      </c>
      <c r="H107" s="96">
        <f t="shared" si="8"/>
        <v>116308.4</v>
      </c>
      <c r="I107" s="96">
        <f t="shared" si="8"/>
        <v>180000</v>
      </c>
      <c r="J107" s="96">
        <f t="shared" si="8"/>
        <v>131205.77500000002</v>
      </c>
      <c r="K107" s="96">
        <f t="shared" si="8"/>
        <v>109450.874</v>
      </c>
      <c r="L107" s="96">
        <f t="shared" si="8"/>
        <v>29304</v>
      </c>
      <c r="M107" s="146"/>
    </row>
    <row r="108" spans="1:13" x14ac:dyDescent="0.2">
      <c r="A108" s="187"/>
      <c r="B108" s="188"/>
      <c r="C108" s="188"/>
      <c r="D108" s="189"/>
      <c r="E108" s="3" t="s">
        <v>14</v>
      </c>
      <c r="F108" s="96">
        <f t="shared" si="8"/>
        <v>2407940.4900000002</v>
      </c>
      <c r="G108" s="96">
        <f>G63</f>
        <v>103508.6</v>
      </c>
      <c r="H108" s="96">
        <f t="shared" si="8"/>
        <v>401025.5</v>
      </c>
      <c r="I108" s="96">
        <f t="shared" si="8"/>
        <v>0</v>
      </c>
      <c r="J108" s="96">
        <f t="shared" si="8"/>
        <v>980264.6</v>
      </c>
      <c r="K108" s="96">
        <f t="shared" si="8"/>
        <v>649553.4</v>
      </c>
      <c r="L108" s="96">
        <f t="shared" si="8"/>
        <v>266400</v>
      </c>
      <c r="M108" s="146"/>
    </row>
    <row r="109" spans="1:13" x14ac:dyDescent="0.2">
      <c r="A109" s="190"/>
      <c r="B109" s="191"/>
      <c r="C109" s="191"/>
      <c r="D109" s="192"/>
      <c r="E109" s="3" t="s">
        <v>15</v>
      </c>
      <c r="F109" s="96">
        <f t="shared" si="8"/>
        <v>0</v>
      </c>
      <c r="G109" s="41">
        <f t="shared" ref="G109:L109" si="9">G64+G69+G74+G79+G84+G89+G94+G99+G104</f>
        <v>0</v>
      </c>
      <c r="H109" s="41">
        <f t="shared" si="9"/>
        <v>0</v>
      </c>
      <c r="I109" s="41">
        <f t="shared" si="9"/>
        <v>0</v>
      </c>
      <c r="J109" s="41">
        <f t="shared" si="9"/>
        <v>0</v>
      </c>
      <c r="K109" s="41">
        <f t="shared" si="9"/>
        <v>0</v>
      </c>
      <c r="L109" s="41">
        <f t="shared" si="9"/>
        <v>0</v>
      </c>
      <c r="M109" s="146"/>
    </row>
    <row r="110" spans="1:13" x14ac:dyDescent="0.2">
      <c r="A110" s="104"/>
      <c r="B110" s="11"/>
      <c r="C110" s="11"/>
      <c r="D110" s="11"/>
      <c r="E110" s="11"/>
      <c r="F110" s="11"/>
      <c r="G110" s="71"/>
      <c r="H110" s="11"/>
      <c r="I110" s="11"/>
      <c r="J110" s="11"/>
      <c r="K110" s="11"/>
      <c r="L110" s="11"/>
      <c r="M110" s="12"/>
    </row>
    <row r="111" spans="1:13" x14ac:dyDescent="0.2">
      <c r="A111" s="131" t="s">
        <v>700</v>
      </c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3"/>
    </row>
    <row r="112" spans="1:13" x14ac:dyDescent="0.2">
      <c r="A112" s="161" t="s">
        <v>701</v>
      </c>
      <c r="B112" s="145" t="s">
        <v>8</v>
      </c>
      <c r="C112" s="116" t="s">
        <v>9</v>
      </c>
      <c r="D112" s="116" t="s">
        <v>10</v>
      </c>
      <c r="E112" s="6" t="s">
        <v>11</v>
      </c>
      <c r="F112" s="24">
        <v>255297</v>
      </c>
      <c r="G112" s="25">
        <v>106416.5</v>
      </c>
      <c r="H112" s="25"/>
      <c r="I112" s="25"/>
      <c r="J112" s="24"/>
      <c r="K112" s="24"/>
      <c r="L112" s="24"/>
      <c r="M112" s="142" t="s">
        <v>348</v>
      </c>
    </row>
    <row r="113" spans="1:13" x14ac:dyDescent="0.2">
      <c r="A113" s="162"/>
      <c r="B113" s="145"/>
      <c r="C113" s="117"/>
      <c r="D113" s="117"/>
      <c r="E113" s="6" t="s">
        <v>12</v>
      </c>
      <c r="F113" s="24">
        <v>16125.1</v>
      </c>
      <c r="G113" s="25">
        <v>6994.4</v>
      </c>
      <c r="H113" s="25"/>
      <c r="I113" s="25"/>
      <c r="J113" s="24"/>
      <c r="K113" s="24"/>
      <c r="L113" s="24"/>
      <c r="M113" s="142"/>
    </row>
    <row r="114" spans="1:13" x14ac:dyDescent="0.2">
      <c r="A114" s="162"/>
      <c r="B114" s="145"/>
      <c r="C114" s="117"/>
      <c r="D114" s="117"/>
      <c r="E114" s="6" t="s">
        <v>13</v>
      </c>
      <c r="F114" s="24">
        <v>30904.7</v>
      </c>
      <c r="G114" s="25">
        <v>9942.2000000000007</v>
      </c>
      <c r="H114" s="25"/>
      <c r="I114" s="25"/>
      <c r="J114" s="24"/>
      <c r="K114" s="24"/>
      <c r="L114" s="24"/>
      <c r="M114" s="142"/>
    </row>
    <row r="115" spans="1:13" x14ac:dyDescent="0.2">
      <c r="A115" s="162"/>
      <c r="B115" s="145"/>
      <c r="C115" s="117"/>
      <c r="D115" s="117"/>
      <c r="E115" s="6" t="s">
        <v>14</v>
      </c>
      <c r="F115" s="24">
        <v>208267.2</v>
      </c>
      <c r="G115" s="25">
        <v>89479.9</v>
      </c>
      <c r="H115" s="25"/>
      <c r="I115" s="25"/>
      <c r="J115" s="24"/>
      <c r="K115" s="24"/>
      <c r="L115" s="24"/>
      <c r="M115" s="142"/>
    </row>
    <row r="116" spans="1:13" x14ac:dyDescent="0.2">
      <c r="A116" s="163"/>
      <c r="B116" s="145"/>
      <c r="C116" s="118"/>
      <c r="D116" s="118"/>
      <c r="E116" s="6" t="s">
        <v>15</v>
      </c>
      <c r="F116" s="24"/>
      <c r="G116" s="25"/>
      <c r="H116" s="25"/>
      <c r="I116" s="25"/>
      <c r="J116" s="24"/>
      <c r="K116" s="24"/>
      <c r="L116" s="24"/>
      <c r="M116" s="142"/>
    </row>
    <row r="117" spans="1:13" x14ac:dyDescent="0.2">
      <c r="A117" s="161" t="s">
        <v>702</v>
      </c>
      <c r="B117" s="145" t="s">
        <v>16</v>
      </c>
      <c r="C117" s="116" t="s">
        <v>9</v>
      </c>
      <c r="D117" s="116" t="s">
        <v>10</v>
      </c>
      <c r="E117" s="6" t="s">
        <v>11</v>
      </c>
      <c r="F117" s="24">
        <v>241268.6</v>
      </c>
      <c r="G117" s="24">
        <v>133650.70000000001</v>
      </c>
      <c r="H117" s="25"/>
      <c r="I117" s="25"/>
      <c r="J117" s="24"/>
      <c r="K117" s="24"/>
      <c r="L117" s="24"/>
      <c r="M117" s="142" t="s">
        <v>345</v>
      </c>
    </row>
    <row r="118" spans="1:13" x14ac:dyDescent="0.2">
      <c r="A118" s="162"/>
      <c r="B118" s="145"/>
      <c r="C118" s="117"/>
      <c r="D118" s="117"/>
      <c r="E118" s="6" t="s">
        <v>12</v>
      </c>
      <c r="F118" s="24">
        <v>15735.5</v>
      </c>
      <c r="G118" s="25">
        <v>11000</v>
      </c>
      <c r="H118" s="25"/>
      <c r="I118" s="25"/>
      <c r="J118" s="24"/>
      <c r="K118" s="24"/>
      <c r="L118" s="24"/>
      <c r="M118" s="142"/>
    </row>
    <row r="119" spans="1:13" x14ac:dyDescent="0.2">
      <c r="A119" s="162"/>
      <c r="B119" s="145"/>
      <c r="C119" s="117"/>
      <c r="D119" s="117"/>
      <c r="E119" s="6" t="s">
        <v>13</v>
      </c>
      <c r="F119" s="24">
        <v>22400.3</v>
      </c>
      <c r="G119" s="25">
        <v>12340.5</v>
      </c>
      <c r="H119" s="25"/>
      <c r="I119" s="25"/>
      <c r="J119" s="24"/>
      <c r="K119" s="24"/>
      <c r="L119" s="24"/>
      <c r="M119" s="142"/>
    </row>
    <row r="120" spans="1:13" x14ac:dyDescent="0.2">
      <c r="A120" s="162"/>
      <c r="B120" s="145"/>
      <c r="C120" s="117"/>
      <c r="D120" s="117"/>
      <c r="E120" s="6" t="s">
        <v>14</v>
      </c>
      <c r="F120" s="35">
        <v>200250.4</v>
      </c>
      <c r="G120" s="25">
        <v>110310.2</v>
      </c>
      <c r="H120" s="25"/>
      <c r="I120" s="25"/>
      <c r="J120" s="24"/>
      <c r="K120" s="24"/>
      <c r="L120" s="24"/>
      <c r="M120" s="142"/>
    </row>
    <row r="121" spans="1:13" x14ac:dyDescent="0.2">
      <c r="A121" s="163"/>
      <c r="B121" s="145"/>
      <c r="C121" s="118"/>
      <c r="D121" s="118"/>
      <c r="E121" s="6" t="s">
        <v>15</v>
      </c>
      <c r="F121" s="24"/>
      <c r="G121" s="25"/>
      <c r="H121" s="25"/>
      <c r="I121" s="25"/>
      <c r="J121" s="24"/>
      <c r="K121" s="24"/>
      <c r="L121" s="24"/>
      <c r="M121" s="142"/>
    </row>
    <row r="122" spans="1:13" x14ac:dyDescent="0.2">
      <c r="A122" s="161" t="s">
        <v>703</v>
      </c>
      <c r="B122" s="145" t="s">
        <v>17</v>
      </c>
      <c r="C122" s="116" t="s">
        <v>9</v>
      </c>
      <c r="D122" s="116" t="s">
        <v>10</v>
      </c>
      <c r="E122" s="6" t="s">
        <v>11</v>
      </c>
      <c r="F122" s="24">
        <v>178171.5</v>
      </c>
      <c r="G122" s="24">
        <v>102426.8</v>
      </c>
      <c r="H122" s="25"/>
      <c r="I122" s="25"/>
      <c r="J122" s="24"/>
      <c r="K122" s="24"/>
      <c r="L122" s="24"/>
      <c r="M122" s="142" t="s">
        <v>346</v>
      </c>
    </row>
    <row r="123" spans="1:13" x14ac:dyDescent="0.2">
      <c r="A123" s="162"/>
      <c r="B123" s="145"/>
      <c r="C123" s="117"/>
      <c r="D123" s="117"/>
      <c r="E123" s="6" t="s">
        <v>12</v>
      </c>
      <c r="F123" s="24">
        <v>24144.7</v>
      </c>
      <c r="G123" s="25">
        <v>15100</v>
      </c>
      <c r="H123" s="25"/>
      <c r="I123" s="25"/>
      <c r="J123" s="24"/>
      <c r="K123" s="24"/>
      <c r="L123" s="24"/>
      <c r="M123" s="142"/>
    </row>
    <row r="124" spans="1:13" x14ac:dyDescent="0.2">
      <c r="A124" s="162"/>
      <c r="B124" s="145"/>
      <c r="C124" s="117"/>
      <c r="D124" s="117"/>
      <c r="E124" s="6" t="s">
        <v>13</v>
      </c>
      <c r="F124" s="24">
        <v>15496.3</v>
      </c>
      <c r="G124" s="25">
        <v>8786.4</v>
      </c>
      <c r="H124" s="25"/>
      <c r="I124" s="25"/>
      <c r="J124" s="24"/>
      <c r="K124" s="24"/>
      <c r="L124" s="24"/>
      <c r="M124" s="142"/>
    </row>
    <row r="125" spans="1:13" x14ac:dyDescent="0.2">
      <c r="A125" s="162"/>
      <c r="B125" s="145"/>
      <c r="C125" s="117"/>
      <c r="D125" s="117"/>
      <c r="E125" s="6" t="s">
        <v>14</v>
      </c>
      <c r="F125" s="24">
        <v>138530.5</v>
      </c>
      <c r="G125" s="25">
        <v>78540.399999999994</v>
      </c>
      <c r="H125" s="25"/>
      <c r="I125" s="25"/>
      <c r="J125" s="24"/>
      <c r="K125" s="24"/>
      <c r="L125" s="24"/>
      <c r="M125" s="142"/>
    </row>
    <row r="126" spans="1:13" x14ac:dyDescent="0.2">
      <c r="A126" s="163"/>
      <c r="B126" s="145"/>
      <c r="C126" s="118"/>
      <c r="D126" s="118"/>
      <c r="E126" s="6" t="s">
        <v>15</v>
      </c>
      <c r="F126" s="24"/>
      <c r="G126" s="25"/>
      <c r="H126" s="25"/>
      <c r="I126" s="25"/>
      <c r="J126" s="24"/>
      <c r="K126" s="24"/>
      <c r="L126" s="24"/>
      <c r="M126" s="142"/>
    </row>
    <row r="127" spans="1:13" x14ac:dyDescent="0.2">
      <c r="A127" s="161" t="s">
        <v>704</v>
      </c>
      <c r="B127" s="145" t="s">
        <v>18</v>
      </c>
      <c r="C127" s="116" t="s">
        <v>9</v>
      </c>
      <c r="D127" s="116" t="s">
        <v>10</v>
      </c>
      <c r="E127" s="6" t="s">
        <v>11</v>
      </c>
      <c r="F127" s="25">
        <v>218489</v>
      </c>
      <c r="G127" s="25">
        <v>207512.7</v>
      </c>
      <c r="H127" s="25"/>
      <c r="I127" s="25"/>
      <c r="J127" s="24"/>
      <c r="K127" s="24"/>
      <c r="L127" s="24"/>
      <c r="M127" s="142" t="s">
        <v>347</v>
      </c>
    </row>
    <row r="128" spans="1:13" x14ac:dyDescent="0.2">
      <c r="A128" s="162"/>
      <c r="B128" s="145"/>
      <c r="C128" s="117"/>
      <c r="D128" s="117"/>
      <c r="E128" s="6" t="s">
        <v>12</v>
      </c>
      <c r="F128" s="24">
        <v>14157</v>
      </c>
      <c r="G128" s="25">
        <v>14000</v>
      </c>
      <c r="H128" s="25"/>
      <c r="I128" s="25"/>
      <c r="J128" s="24"/>
      <c r="K128" s="24"/>
      <c r="L128" s="24"/>
      <c r="M128" s="142"/>
    </row>
    <row r="129" spans="1:13" x14ac:dyDescent="0.2">
      <c r="A129" s="162"/>
      <c r="B129" s="145"/>
      <c r="C129" s="117"/>
      <c r="D129" s="117"/>
      <c r="E129" s="6" t="s">
        <v>13</v>
      </c>
      <c r="F129" s="24">
        <v>20558.599999999999</v>
      </c>
      <c r="G129" s="25">
        <v>19470.2</v>
      </c>
      <c r="H129" s="25"/>
      <c r="I129" s="25"/>
      <c r="J129" s="24"/>
      <c r="K129" s="24"/>
      <c r="L129" s="24"/>
      <c r="M129" s="142"/>
    </row>
    <row r="130" spans="1:13" x14ac:dyDescent="0.2">
      <c r="A130" s="162"/>
      <c r="B130" s="145"/>
      <c r="C130" s="117"/>
      <c r="D130" s="117"/>
      <c r="E130" s="6" t="s">
        <v>14</v>
      </c>
      <c r="F130" s="24">
        <v>183773.4</v>
      </c>
      <c r="G130" s="25">
        <v>174042.5</v>
      </c>
      <c r="H130" s="25"/>
      <c r="I130" s="25"/>
      <c r="J130" s="24"/>
      <c r="K130" s="24"/>
      <c r="L130" s="24"/>
      <c r="M130" s="142"/>
    </row>
    <row r="131" spans="1:13" x14ac:dyDescent="0.2">
      <c r="A131" s="163"/>
      <c r="B131" s="145"/>
      <c r="C131" s="118"/>
      <c r="D131" s="118"/>
      <c r="E131" s="6" t="s">
        <v>15</v>
      </c>
      <c r="F131" s="24"/>
      <c r="G131" s="25"/>
      <c r="H131" s="25"/>
      <c r="I131" s="25"/>
      <c r="J131" s="24"/>
      <c r="K131" s="24"/>
      <c r="L131" s="24"/>
      <c r="M131" s="142"/>
    </row>
    <row r="132" spans="1:13" x14ac:dyDescent="0.2">
      <c r="A132" s="161" t="s">
        <v>705</v>
      </c>
      <c r="B132" s="145" t="s">
        <v>19</v>
      </c>
      <c r="C132" s="116" t="s">
        <v>43</v>
      </c>
      <c r="D132" s="116" t="s">
        <v>10</v>
      </c>
      <c r="E132" s="6" t="s">
        <v>11</v>
      </c>
      <c r="F132" s="88">
        <v>324086.39999999997</v>
      </c>
      <c r="G132" s="90">
        <v>148364.4</v>
      </c>
      <c r="H132" s="90">
        <v>87535.4</v>
      </c>
      <c r="I132" s="90">
        <v>40000</v>
      </c>
      <c r="J132" s="88">
        <v>48186.6</v>
      </c>
      <c r="K132" s="24"/>
      <c r="L132" s="24"/>
      <c r="M132" s="142" t="s">
        <v>607</v>
      </c>
    </row>
    <row r="133" spans="1:13" x14ac:dyDescent="0.2">
      <c r="A133" s="162"/>
      <c r="B133" s="145"/>
      <c r="C133" s="117"/>
      <c r="D133" s="117"/>
      <c r="E133" s="6" t="s">
        <v>12</v>
      </c>
      <c r="F133" s="88">
        <v>48612.299999999996</v>
      </c>
      <c r="G133" s="90">
        <v>298.2</v>
      </c>
      <c r="H133" s="90">
        <v>87.5</v>
      </c>
      <c r="I133" s="90">
        <v>40</v>
      </c>
      <c r="J133" s="88">
        <v>48186.6</v>
      </c>
      <c r="K133" s="24"/>
      <c r="L133" s="24"/>
      <c r="M133" s="142"/>
    </row>
    <row r="134" spans="1:13" x14ac:dyDescent="0.2">
      <c r="A134" s="162"/>
      <c r="B134" s="145"/>
      <c r="C134" s="117"/>
      <c r="D134" s="117"/>
      <c r="E134" s="6" t="s">
        <v>13</v>
      </c>
      <c r="F134" s="88">
        <v>5509.5</v>
      </c>
      <c r="G134" s="90">
        <v>2961.3</v>
      </c>
      <c r="H134" s="90">
        <v>1749</v>
      </c>
      <c r="I134" s="90">
        <v>799.2</v>
      </c>
      <c r="J134" s="88"/>
      <c r="K134" s="24"/>
      <c r="L134" s="24"/>
      <c r="M134" s="142"/>
    </row>
    <row r="135" spans="1:13" x14ac:dyDescent="0.2">
      <c r="A135" s="162"/>
      <c r="B135" s="145"/>
      <c r="C135" s="117"/>
      <c r="D135" s="117"/>
      <c r="E135" s="6" t="s">
        <v>14</v>
      </c>
      <c r="F135" s="88">
        <v>269964.59999999998</v>
      </c>
      <c r="G135" s="90">
        <v>145104.9</v>
      </c>
      <c r="H135" s="90">
        <v>85698.9</v>
      </c>
      <c r="I135" s="90">
        <v>39160.800000000003</v>
      </c>
      <c r="J135" s="88"/>
      <c r="K135" s="24"/>
      <c r="L135" s="24"/>
      <c r="M135" s="142"/>
    </row>
    <row r="136" spans="1:13" x14ac:dyDescent="0.2">
      <c r="A136" s="163"/>
      <c r="B136" s="145"/>
      <c r="C136" s="118"/>
      <c r="D136" s="118"/>
      <c r="E136" s="6" t="s">
        <v>15</v>
      </c>
      <c r="F136" s="88"/>
      <c r="G136" s="89"/>
      <c r="H136" s="89"/>
      <c r="I136" s="89"/>
      <c r="J136" s="88"/>
      <c r="K136" s="24"/>
      <c r="L136" s="24"/>
      <c r="M136" s="142"/>
    </row>
    <row r="137" spans="1:13" x14ac:dyDescent="0.2">
      <c r="A137" s="161" t="s">
        <v>706</v>
      </c>
      <c r="B137" s="145" t="s">
        <v>21</v>
      </c>
      <c r="C137" s="116" t="s">
        <v>43</v>
      </c>
      <c r="D137" s="116" t="s">
        <v>10</v>
      </c>
      <c r="E137" s="6" t="s">
        <v>11</v>
      </c>
      <c r="F137" s="88">
        <v>324086.40000000002</v>
      </c>
      <c r="G137" s="88">
        <v>150444</v>
      </c>
      <c r="H137" s="89">
        <v>85798.5</v>
      </c>
      <c r="I137" s="89">
        <v>40000</v>
      </c>
      <c r="J137" s="88">
        <v>47843.9</v>
      </c>
      <c r="K137" s="24"/>
      <c r="L137" s="24"/>
      <c r="M137" s="142" t="s">
        <v>607</v>
      </c>
    </row>
    <row r="138" spans="1:13" x14ac:dyDescent="0.2">
      <c r="A138" s="162"/>
      <c r="B138" s="145"/>
      <c r="C138" s="117"/>
      <c r="D138" s="117"/>
      <c r="E138" s="6" t="s">
        <v>12</v>
      </c>
      <c r="F138" s="88">
        <v>48270</v>
      </c>
      <c r="G138" s="89">
        <v>300.3</v>
      </c>
      <c r="H138" s="89">
        <v>85.8</v>
      </c>
      <c r="I138" s="89">
        <v>40</v>
      </c>
      <c r="J138" s="88">
        <v>47843.9</v>
      </c>
      <c r="K138" s="24"/>
      <c r="L138" s="24"/>
      <c r="M138" s="142"/>
    </row>
    <row r="139" spans="1:13" x14ac:dyDescent="0.2">
      <c r="A139" s="162"/>
      <c r="B139" s="145"/>
      <c r="C139" s="117"/>
      <c r="D139" s="117"/>
      <c r="E139" s="6" t="s">
        <v>13</v>
      </c>
      <c r="F139" s="88">
        <v>5516.4</v>
      </c>
      <c r="G139" s="89">
        <v>3002.9</v>
      </c>
      <c r="H139" s="89">
        <v>1714.3</v>
      </c>
      <c r="I139" s="89">
        <v>799.2</v>
      </c>
      <c r="J139" s="88"/>
      <c r="K139" s="24"/>
      <c r="L139" s="24"/>
      <c r="M139" s="142"/>
    </row>
    <row r="140" spans="1:13" x14ac:dyDescent="0.2">
      <c r="A140" s="162"/>
      <c r="B140" s="145"/>
      <c r="C140" s="117"/>
      <c r="D140" s="117"/>
      <c r="E140" s="6" t="s">
        <v>14</v>
      </c>
      <c r="F140" s="88">
        <v>270300</v>
      </c>
      <c r="G140" s="89">
        <v>147140.79999999999</v>
      </c>
      <c r="H140" s="89">
        <v>83998.399999999994</v>
      </c>
      <c r="I140" s="89">
        <v>39160.800000000003</v>
      </c>
      <c r="J140" s="88"/>
      <c r="K140" s="24"/>
      <c r="L140" s="24"/>
      <c r="M140" s="142"/>
    </row>
    <row r="141" spans="1:13" x14ac:dyDescent="0.2">
      <c r="A141" s="163"/>
      <c r="B141" s="145"/>
      <c r="C141" s="118"/>
      <c r="D141" s="118"/>
      <c r="E141" s="6" t="s">
        <v>15</v>
      </c>
      <c r="F141" s="24"/>
      <c r="G141" s="39"/>
      <c r="H141" s="39"/>
      <c r="I141" s="39"/>
      <c r="J141" s="24"/>
      <c r="K141" s="24"/>
      <c r="L141" s="24"/>
      <c r="M141" s="142"/>
    </row>
    <row r="142" spans="1:13" x14ac:dyDescent="0.2">
      <c r="A142" s="161" t="s">
        <v>707</v>
      </c>
      <c r="B142" s="145" t="s">
        <v>21</v>
      </c>
      <c r="C142" s="116" t="s">
        <v>44</v>
      </c>
      <c r="D142" s="116" t="s">
        <v>10</v>
      </c>
      <c r="E142" s="6" t="s">
        <v>11</v>
      </c>
      <c r="F142" s="24">
        <v>276242.5</v>
      </c>
      <c r="G142" s="24"/>
      <c r="H142" s="25">
        <f>F142/2</f>
        <v>138121.25</v>
      </c>
      <c r="I142" s="25">
        <f>F142/2</f>
        <v>138121.25</v>
      </c>
      <c r="J142" s="25"/>
      <c r="K142" s="24"/>
      <c r="L142" s="24"/>
      <c r="M142" s="142" t="s">
        <v>612</v>
      </c>
    </row>
    <row r="143" spans="1:13" x14ac:dyDescent="0.2">
      <c r="A143" s="162"/>
      <c r="B143" s="145"/>
      <c r="C143" s="117"/>
      <c r="D143" s="117"/>
      <c r="E143" s="6" t="s">
        <v>12</v>
      </c>
      <c r="F143" s="24">
        <v>426.1</v>
      </c>
      <c r="G143" s="25"/>
      <c r="H143" s="25">
        <f t="shared" ref="H143:H145" si="10">F143/2</f>
        <v>213.05</v>
      </c>
      <c r="I143" s="25">
        <f t="shared" ref="I143:I145" si="11">F143/2</f>
        <v>213.05</v>
      </c>
      <c r="J143" s="25"/>
      <c r="K143" s="24"/>
      <c r="L143" s="24"/>
      <c r="M143" s="142"/>
    </row>
    <row r="144" spans="1:13" x14ac:dyDescent="0.2">
      <c r="A144" s="162"/>
      <c r="B144" s="145"/>
      <c r="C144" s="117"/>
      <c r="D144" s="117"/>
      <c r="E144" s="6" t="s">
        <v>13</v>
      </c>
      <c r="F144" s="24">
        <v>5516.4</v>
      </c>
      <c r="G144" s="25"/>
      <c r="H144" s="25">
        <f t="shared" si="10"/>
        <v>2758.2</v>
      </c>
      <c r="I144" s="25">
        <f t="shared" si="11"/>
        <v>2758.2</v>
      </c>
      <c r="J144" s="25"/>
      <c r="K144" s="24"/>
      <c r="L144" s="24"/>
      <c r="M144" s="142"/>
    </row>
    <row r="145" spans="1:13" x14ac:dyDescent="0.2">
      <c r="A145" s="162"/>
      <c r="B145" s="145"/>
      <c r="C145" s="117"/>
      <c r="D145" s="117"/>
      <c r="E145" s="6" t="s">
        <v>14</v>
      </c>
      <c r="F145" s="24">
        <v>270300</v>
      </c>
      <c r="G145" s="25"/>
      <c r="H145" s="25">
        <f t="shared" si="10"/>
        <v>135150</v>
      </c>
      <c r="I145" s="25">
        <f t="shared" si="11"/>
        <v>135150</v>
      </c>
      <c r="J145" s="25"/>
      <c r="K145" s="24"/>
      <c r="L145" s="24"/>
      <c r="M145" s="142"/>
    </row>
    <row r="146" spans="1:13" x14ac:dyDescent="0.2">
      <c r="A146" s="163"/>
      <c r="B146" s="145"/>
      <c r="C146" s="118"/>
      <c r="D146" s="118"/>
      <c r="E146" s="6" t="s">
        <v>15</v>
      </c>
      <c r="F146" s="24"/>
      <c r="G146" s="25"/>
      <c r="H146" s="25"/>
      <c r="I146" s="25"/>
      <c r="J146" s="24"/>
      <c r="K146" s="24"/>
      <c r="L146" s="24"/>
      <c r="M146" s="142"/>
    </row>
    <row r="147" spans="1:13" ht="25.5" customHeight="1" x14ac:dyDescent="0.2">
      <c r="A147" s="161" t="s">
        <v>708</v>
      </c>
      <c r="B147" s="164" t="s">
        <v>925</v>
      </c>
      <c r="C147" s="116" t="s">
        <v>9</v>
      </c>
      <c r="D147" s="116" t="s">
        <v>657</v>
      </c>
      <c r="E147" s="6" t="s">
        <v>11</v>
      </c>
      <c r="F147" s="24">
        <v>4447.7</v>
      </c>
      <c r="G147" s="24">
        <v>4000</v>
      </c>
      <c r="H147" s="24"/>
      <c r="I147" s="25"/>
      <c r="J147" s="24"/>
      <c r="K147" s="24"/>
      <c r="L147" s="25"/>
      <c r="M147" s="167" t="s">
        <v>616</v>
      </c>
    </row>
    <row r="148" spans="1:13" ht="25.5" customHeight="1" x14ac:dyDescent="0.2">
      <c r="A148" s="162"/>
      <c r="B148" s="165"/>
      <c r="C148" s="117"/>
      <c r="D148" s="117"/>
      <c r="E148" s="6" t="s">
        <v>12</v>
      </c>
      <c r="F148" s="24">
        <v>4447.7</v>
      </c>
      <c r="G148" s="24">
        <v>4000</v>
      </c>
      <c r="H148" s="24"/>
      <c r="I148" s="25"/>
      <c r="J148" s="24"/>
      <c r="K148" s="24"/>
      <c r="L148" s="25"/>
      <c r="M148" s="168"/>
    </row>
    <row r="149" spans="1:13" ht="25.5" customHeight="1" x14ac:dyDescent="0.2">
      <c r="A149" s="162"/>
      <c r="B149" s="165"/>
      <c r="C149" s="117"/>
      <c r="D149" s="117"/>
      <c r="E149" s="6" t="s">
        <v>13</v>
      </c>
      <c r="F149" s="24"/>
      <c r="G149" s="24"/>
      <c r="H149" s="24"/>
      <c r="I149" s="25"/>
      <c r="J149" s="24"/>
      <c r="K149" s="24"/>
      <c r="L149" s="25"/>
      <c r="M149" s="168"/>
    </row>
    <row r="150" spans="1:13" ht="25.5" customHeight="1" x14ac:dyDescent="0.2">
      <c r="A150" s="162"/>
      <c r="B150" s="165"/>
      <c r="C150" s="117"/>
      <c r="D150" s="117"/>
      <c r="E150" s="6" t="s">
        <v>14</v>
      </c>
      <c r="F150" s="24"/>
      <c r="G150" s="24"/>
      <c r="H150" s="24"/>
      <c r="I150" s="25"/>
      <c r="J150" s="24"/>
      <c r="K150" s="24"/>
      <c r="L150" s="25"/>
      <c r="M150" s="168"/>
    </row>
    <row r="151" spans="1:13" ht="25.5" customHeight="1" x14ac:dyDescent="0.2">
      <c r="A151" s="163"/>
      <c r="B151" s="166"/>
      <c r="C151" s="118"/>
      <c r="D151" s="118"/>
      <c r="E151" s="6" t="s">
        <v>15</v>
      </c>
      <c r="F151" s="24"/>
      <c r="G151" s="24"/>
      <c r="H151" s="24"/>
      <c r="I151" s="25"/>
      <c r="J151" s="24"/>
      <c r="K151" s="24"/>
      <c r="L151" s="24"/>
      <c r="M151" s="169"/>
    </row>
    <row r="152" spans="1:13" ht="31.5" customHeight="1" x14ac:dyDescent="0.2">
      <c r="A152" s="161" t="s">
        <v>709</v>
      </c>
      <c r="B152" s="164" t="s">
        <v>926</v>
      </c>
      <c r="C152" s="116" t="s">
        <v>64</v>
      </c>
      <c r="D152" s="116" t="s">
        <v>657</v>
      </c>
      <c r="E152" s="6" t="s">
        <v>11</v>
      </c>
      <c r="F152" s="24">
        <v>9484.9</v>
      </c>
      <c r="G152" s="24"/>
      <c r="H152" s="24">
        <v>9484.9</v>
      </c>
      <c r="I152" s="25"/>
      <c r="J152" s="25"/>
      <c r="K152" s="24"/>
      <c r="L152" s="24"/>
      <c r="M152" s="167" t="s">
        <v>617</v>
      </c>
    </row>
    <row r="153" spans="1:13" ht="31.5" customHeight="1" x14ac:dyDescent="0.2">
      <c r="A153" s="162"/>
      <c r="B153" s="165"/>
      <c r="C153" s="117"/>
      <c r="D153" s="117"/>
      <c r="E153" s="6" t="s">
        <v>12</v>
      </c>
      <c r="F153" s="24">
        <v>9484.9</v>
      </c>
      <c r="G153" s="24"/>
      <c r="H153" s="24">
        <v>9484.9</v>
      </c>
      <c r="I153" s="25"/>
      <c r="J153" s="25"/>
      <c r="K153" s="24"/>
      <c r="L153" s="24"/>
      <c r="M153" s="168"/>
    </row>
    <row r="154" spans="1:13" ht="31.5" customHeight="1" x14ac:dyDescent="0.2">
      <c r="A154" s="162"/>
      <c r="B154" s="165"/>
      <c r="C154" s="117"/>
      <c r="D154" s="117"/>
      <c r="E154" s="6" t="s">
        <v>13</v>
      </c>
      <c r="F154" s="24"/>
      <c r="G154" s="24"/>
      <c r="H154" s="24"/>
      <c r="I154" s="25"/>
      <c r="J154" s="25"/>
      <c r="K154" s="24"/>
      <c r="L154" s="24"/>
      <c r="M154" s="168"/>
    </row>
    <row r="155" spans="1:13" ht="31.5" customHeight="1" x14ac:dyDescent="0.2">
      <c r="A155" s="162"/>
      <c r="B155" s="165"/>
      <c r="C155" s="117"/>
      <c r="D155" s="117"/>
      <c r="E155" s="6" t="s">
        <v>14</v>
      </c>
      <c r="F155" s="24"/>
      <c r="G155" s="24"/>
      <c r="H155" s="24"/>
      <c r="I155" s="25"/>
      <c r="J155" s="25"/>
      <c r="K155" s="24"/>
      <c r="L155" s="24"/>
      <c r="M155" s="168"/>
    </row>
    <row r="156" spans="1:13" ht="31.5" customHeight="1" x14ac:dyDescent="0.2">
      <c r="A156" s="163"/>
      <c r="B156" s="166"/>
      <c r="C156" s="118"/>
      <c r="D156" s="118"/>
      <c r="E156" s="6" t="s">
        <v>15</v>
      </c>
      <c r="F156" s="24"/>
      <c r="G156" s="24"/>
      <c r="H156" s="24"/>
      <c r="I156" s="25"/>
      <c r="J156" s="24"/>
      <c r="K156" s="24"/>
      <c r="L156" s="24"/>
      <c r="M156" s="169"/>
    </row>
    <row r="157" spans="1:13" ht="30" customHeight="1" x14ac:dyDescent="0.2">
      <c r="A157" s="161" t="s">
        <v>710</v>
      </c>
      <c r="B157" s="164" t="s">
        <v>927</v>
      </c>
      <c r="C157" s="116" t="s">
        <v>64</v>
      </c>
      <c r="D157" s="116" t="s">
        <v>657</v>
      </c>
      <c r="E157" s="6" t="s">
        <v>11</v>
      </c>
      <c r="F157" s="24">
        <v>8000</v>
      </c>
      <c r="G157" s="24"/>
      <c r="H157" s="24">
        <v>8000</v>
      </c>
      <c r="I157" s="25"/>
      <c r="J157" s="24"/>
      <c r="K157" s="25"/>
      <c r="L157" s="24"/>
      <c r="M157" s="167" t="s">
        <v>618</v>
      </c>
    </row>
    <row r="158" spans="1:13" ht="30" customHeight="1" x14ac:dyDescent="0.2">
      <c r="A158" s="162"/>
      <c r="B158" s="165"/>
      <c r="C158" s="117"/>
      <c r="D158" s="117"/>
      <c r="E158" s="6" t="s">
        <v>12</v>
      </c>
      <c r="F158" s="24">
        <v>8000</v>
      </c>
      <c r="G158" s="24"/>
      <c r="H158" s="24">
        <v>8000</v>
      </c>
      <c r="I158" s="25"/>
      <c r="J158" s="24"/>
      <c r="K158" s="25"/>
      <c r="L158" s="24"/>
      <c r="M158" s="168"/>
    </row>
    <row r="159" spans="1:13" ht="30" customHeight="1" x14ac:dyDescent="0.2">
      <c r="A159" s="162"/>
      <c r="B159" s="165"/>
      <c r="C159" s="117"/>
      <c r="D159" s="117"/>
      <c r="E159" s="6" t="s">
        <v>13</v>
      </c>
      <c r="F159" s="24"/>
      <c r="G159" s="24"/>
      <c r="H159" s="24"/>
      <c r="I159" s="25"/>
      <c r="J159" s="24"/>
      <c r="K159" s="25"/>
      <c r="L159" s="24"/>
      <c r="M159" s="168"/>
    </row>
    <row r="160" spans="1:13" ht="30" customHeight="1" x14ac:dyDescent="0.2">
      <c r="A160" s="162"/>
      <c r="B160" s="165"/>
      <c r="C160" s="117"/>
      <c r="D160" s="117"/>
      <c r="E160" s="6" t="s">
        <v>14</v>
      </c>
      <c r="F160" s="24"/>
      <c r="G160" s="24"/>
      <c r="H160" s="24"/>
      <c r="I160" s="25"/>
      <c r="J160" s="24"/>
      <c r="K160" s="25"/>
      <c r="L160" s="24"/>
      <c r="M160" s="168"/>
    </row>
    <row r="161" spans="1:13" ht="30" customHeight="1" x14ac:dyDescent="0.2">
      <c r="A161" s="163"/>
      <c r="B161" s="166"/>
      <c r="C161" s="118"/>
      <c r="D161" s="118"/>
      <c r="E161" s="6" t="s">
        <v>15</v>
      </c>
      <c r="F161" s="24"/>
      <c r="G161" s="24"/>
      <c r="H161" s="24"/>
      <c r="I161" s="25"/>
      <c r="J161" s="24"/>
      <c r="K161" s="24"/>
      <c r="L161" s="24"/>
      <c r="M161" s="169"/>
    </row>
    <row r="162" spans="1:13" ht="25.5" customHeight="1" x14ac:dyDescent="0.2">
      <c r="A162" s="161" t="s">
        <v>711</v>
      </c>
      <c r="B162" s="164" t="s">
        <v>928</v>
      </c>
      <c r="C162" s="116" t="s">
        <v>9</v>
      </c>
      <c r="D162" s="116" t="s">
        <v>657</v>
      </c>
      <c r="E162" s="6" t="s">
        <v>11</v>
      </c>
      <c r="F162" s="24">
        <v>4447.7</v>
      </c>
      <c r="G162" s="24">
        <v>4000</v>
      </c>
      <c r="H162" s="24"/>
      <c r="I162" s="25"/>
      <c r="J162" s="24"/>
      <c r="K162" s="25"/>
      <c r="L162" s="24"/>
      <c r="M162" s="167" t="s">
        <v>618</v>
      </c>
    </row>
    <row r="163" spans="1:13" ht="25.5" customHeight="1" x14ac:dyDescent="0.2">
      <c r="A163" s="162"/>
      <c r="B163" s="165"/>
      <c r="C163" s="117"/>
      <c r="D163" s="117"/>
      <c r="E163" s="6" t="s">
        <v>12</v>
      </c>
      <c r="F163" s="24">
        <v>4447.7</v>
      </c>
      <c r="G163" s="24">
        <v>4000</v>
      </c>
      <c r="H163" s="24"/>
      <c r="I163" s="25"/>
      <c r="J163" s="24"/>
      <c r="K163" s="25"/>
      <c r="L163" s="24"/>
      <c r="M163" s="168"/>
    </row>
    <row r="164" spans="1:13" ht="25.5" customHeight="1" x14ac:dyDescent="0.2">
      <c r="A164" s="162"/>
      <c r="B164" s="165"/>
      <c r="C164" s="117"/>
      <c r="D164" s="117"/>
      <c r="E164" s="6" t="s">
        <v>13</v>
      </c>
      <c r="F164" s="24"/>
      <c r="G164" s="24"/>
      <c r="H164" s="24"/>
      <c r="I164" s="25"/>
      <c r="J164" s="24"/>
      <c r="K164" s="25"/>
      <c r="L164" s="24"/>
      <c r="M164" s="168"/>
    </row>
    <row r="165" spans="1:13" ht="25.5" customHeight="1" x14ac:dyDescent="0.2">
      <c r="A165" s="162"/>
      <c r="B165" s="165"/>
      <c r="C165" s="117"/>
      <c r="D165" s="117"/>
      <c r="E165" s="6" t="s">
        <v>14</v>
      </c>
      <c r="F165" s="24"/>
      <c r="G165" s="24"/>
      <c r="H165" s="24"/>
      <c r="I165" s="25"/>
      <c r="J165" s="24"/>
      <c r="K165" s="25"/>
      <c r="L165" s="24"/>
      <c r="M165" s="168"/>
    </row>
    <row r="166" spans="1:13" ht="25.5" customHeight="1" x14ac:dyDescent="0.2">
      <c r="A166" s="163"/>
      <c r="B166" s="166"/>
      <c r="C166" s="118"/>
      <c r="D166" s="118"/>
      <c r="E166" s="6" t="s">
        <v>15</v>
      </c>
      <c r="F166" s="24"/>
      <c r="G166" s="24"/>
      <c r="H166" s="24"/>
      <c r="I166" s="25"/>
      <c r="J166" s="24"/>
      <c r="K166" s="24"/>
      <c r="L166" s="24"/>
      <c r="M166" s="169"/>
    </row>
    <row r="167" spans="1:13" ht="24.75" customHeight="1" x14ac:dyDescent="0.2">
      <c r="A167" s="161" t="s">
        <v>712</v>
      </c>
      <c r="B167" s="164" t="s">
        <v>929</v>
      </c>
      <c r="C167" s="116" t="s">
        <v>9</v>
      </c>
      <c r="D167" s="116" t="s">
        <v>657</v>
      </c>
      <c r="E167" s="6" t="s">
        <v>11</v>
      </c>
      <c r="F167" s="24">
        <v>5425.8</v>
      </c>
      <c r="G167" s="24">
        <v>4978.1000000000004</v>
      </c>
      <c r="H167" s="24"/>
      <c r="I167" s="25"/>
      <c r="J167" s="24"/>
      <c r="K167" s="25"/>
      <c r="L167" s="24"/>
      <c r="M167" s="167" t="s">
        <v>954</v>
      </c>
    </row>
    <row r="168" spans="1:13" ht="24.75" customHeight="1" x14ac:dyDescent="0.2">
      <c r="A168" s="162"/>
      <c r="B168" s="165"/>
      <c r="C168" s="117"/>
      <c r="D168" s="117"/>
      <c r="E168" s="6" t="s">
        <v>12</v>
      </c>
      <c r="F168" s="24">
        <v>5425.8</v>
      </c>
      <c r="G168" s="24">
        <v>4978.1000000000004</v>
      </c>
      <c r="H168" s="25"/>
      <c r="I168" s="25"/>
      <c r="J168" s="24"/>
      <c r="K168" s="25"/>
      <c r="L168" s="24"/>
      <c r="M168" s="168"/>
    </row>
    <row r="169" spans="1:13" ht="24.75" customHeight="1" x14ac:dyDescent="0.2">
      <c r="A169" s="162"/>
      <c r="B169" s="165"/>
      <c r="C169" s="117"/>
      <c r="D169" s="117"/>
      <c r="E169" s="6" t="s">
        <v>13</v>
      </c>
      <c r="F169" s="24"/>
      <c r="G169" s="25"/>
      <c r="H169" s="25"/>
      <c r="I169" s="25"/>
      <c r="J169" s="24"/>
      <c r="K169" s="25"/>
      <c r="L169" s="24"/>
      <c r="M169" s="168"/>
    </row>
    <row r="170" spans="1:13" ht="24.75" customHeight="1" x14ac:dyDescent="0.2">
      <c r="A170" s="162"/>
      <c r="B170" s="165"/>
      <c r="C170" s="117"/>
      <c r="D170" s="117"/>
      <c r="E170" s="6" t="s">
        <v>14</v>
      </c>
      <c r="F170" s="24"/>
      <c r="G170" s="25"/>
      <c r="H170" s="25"/>
      <c r="I170" s="25"/>
      <c r="J170" s="24"/>
      <c r="K170" s="25"/>
      <c r="L170" s="24"/>
      <c r="M170" s="168"/>
    </row>
    <row r="171" spans="1:13" ht="24.75" customHeight="1" x14ac:dyDescent="0.2">
      <c r="A171" s="163"/>
      <c r="B171" s="166"/>
      <c r="C171" s="118"/>
      <c r="D171" s="118"/>
      <c r="E171" s="6" t="s">
        <v>15</v>
      </c>
      <c r="F171" s="24"/>
      <c r="G171" s="25"/>
      <c r="H171" s="25"/>
      <c r="I171" s="25"/>
      <c r="J171" s="24"/>
      <c r="K171" s="24"/>
      <c r="L171" s="24"/>
      <c r="M171" s="169"/>
    </row>
    <row r="172" spans="1:13" ht="30" customHeight="1" x14ac:dyDescent="0.2">
      <c r="A172" s="161" t="s">
        <v>713</v>
      </c>
      <c r="B172" s="164" t="s">
        <v>930</v>
      </c>
      <c r="C172" s="116" t="s">
        <v>100</v>
      </c>
      <c r="D172" s="116" t="s">
        <v>657</v>
      </c>
      <c r="E172" s="6" t="s">
        <v>11</v>
      </c>
      <c r="F172" s="24">
        <v>8000</v>
      </c>
      <c r="G172" s="24"/>
      <c r="H172" s="66"/>
      <c r="I172" s="24">
        <v>8000</v>
      </c>
      <c r="J172" s="24"/>
      <c r="K172" s="24"/>
      <c r="L172" s="24"/>
      <c r="M172" s="167" t="s">
        <v>618</v>
      </c>
    </row>
    <row r="173" spans="1:13" ht="30" customHeight="1" x14ac:dyDescent="0.2">
      <c r="A173" s="162"/>
      <c r="B173" s="165"/>
      <c r="C173" s="117"/>
      <c r="D173" s="117"/>
      <c r="E173" s="6" t="s">
        <v>12</v>
      </c>
      <c r="F173" s="24">
        <v>8000</v>
      </c>
      <c r="G173" s="24"/>
      <c r="H173" s="66"/>
      <c r="I173" s="24">
        <v>8000</v>
      </c>
      <c r="J173" s="24"/>
      <c r="K173" s="24"/>
      <c r="L173" s="24"/>
      <c r="M173" s="168"/>
    </row>
    <row r="174" spans="1:13" ht="30" customHeight="1" x14ac:dyDescent="0.2">
      <c r="A174" s="162"/>
      <c r="B174" s="165"/>
      <c r="C174" s="117"/>
      <c r="D174" s="117"/>
      <c r="E174" s="6" t="s">
        <v>13</v>
      </c>
      <c r="F174" s="24"/>
      <c r="G174" s="25"/>
      <c r="H174" s="25"/>
      <c r="I174" s="25"/>
      <c r="J174" s="24"/>
      <c r="K174" s="24"/>
      <c r="L174" s="24"/>
      <c r="M174" s="168"/>
    </row>
    <row r="175" spans="1:13" ht="30" customHeight="1" x14ac:dyDescent="0.2">
      <c r="A175" s="162"/>
      <c r="B175" s="165"/>
      <c r="C175" s="117"/>
      <c r="D175" s="117"/>
      <c r="E175" s="6" t="s">
        <v>14</v>
      </c>
      <c r="F175" s="24"/>
      <c r="G175" s="25"/>
      <c r="H175" s="25"/>
      <c r="I175" s="25"/>
      <c r="J175" s="24"/>
      <c r="K175" s="24"/>
      <c r="L175" s="24"/>
      <c r="M175" s="168"/>
    </row>
    <row r="176" spans="1:13" ht="30" customHeight="1" x14ac:dyDescent="0.2">
      <c r="A176" s="163"/>
      <c r="B176" s="166"/>
      <c r="C176" s="118"/>
      <c r="D176" s="118"/>
      <c r="E176" s="6" t="s">
        <v>15</v>
      </c>
      <c r="F176" s="24"/>
      <c r="G176" s="25"/>
      <c r="H176" s="25"/>
      <c r="I176" s="25"/>
      <c r="J176" s="24"/>
      <c r="K176" s="24"/>
      <c r="L176" s="24"/>
      <c r="M176" s="169"/>
    </row>
    <row r="177" spans="1:13" ht="31.5" customHeight="1" x14ac:dyDescent="0.2">
      <c r="A177" s="161" t="s">
        <v>714</v>
      </c>
      <c r="B177" s="164" t="s">
        <v>931</v>
      </c>
      <c r="C177" s="116" t="s">
        <v>9</v>
      </c>
      <c r="D177" s="116" t="s">
        <v>657</v>
      </c>
      <c r="E177" s="6" t="s">
        <v>11</v>
      </c>
      <c r="F177" s="24">
        <v>4447.7</v>
      </c>
      <c r="G177" s="24">
        <v>4000</v>
      </c>
      <c r="H177" s="25"/>
      <c r="I177" s="25"/>
      <c r="J177" s="24"/>
      <c r="K177" s="24"/>
      <c r="L177" s="25"/>
      <c r="M177" s="167" t="s">
        <v>618</v>
      </c>
    </row>
    <row r="178" spans="1:13" ht="31.5" customHeight="1" x14ac:dyDescent="0.2">
      <c r="A178" s="162"/>
      <c r="B178" s="165"/>
      <c r="C178" s="117"/>
      <c r="D178" s="117"/>
      <c r="E178" s="6" t="s">
        <v>12</v>
      </c>
      <c r="F178" s="24">
        <v>4447.7</v>
      </c>
      <c r="G178" s="24">
        <v>4000</v>
      </c>
      <c r="H178" s="25"/>
      <c r="I178" s="25"/>
      <c r="J178" s="24"/>
      <c r="K178" s="24"/>
      <c r="L178" s="25"/>
      <c r="M178" s="168"/>
    </row>
    <row r="179" spans="1:13" ht="31.5" customHeight="1" x14ac:dyDescent="0.2">
      <c r="A179" s="162"/>
      <c r="B179" s="165"/>
      <c r="C179" s="117"/>
      <c r="D179" s="117"/>
      <c r="E179" s="6" t="s">
        <v>13</v>
      </c>
      <c r="F179" s="24"/>
      <c r="G179" s="25"/>
      <c r="H179" s="25"/>
      <c r="I179" s="25"/>
      <c r="J179" s="24"/>
      <c r="K179" s="24"/>
      <c r="L179" s="25"/>
      <c r="M179" s="168"/>
    </row>
    <row r="180" spans="1:13" ht="31.5" customHeight="1" x14ac:dyDescent="0.2">
      <c r="A180" s="162"/>
      <c r="B180" s="165"/>
      <c r="C180" s="117"/>
      <c r="D180" s="117"/>
      <c r="E180" s="6" t="s">
        <v>14</v>
      </c>
      <c r="F180" s="24"/>
      <c r="G180" s="25"/>
      <c r="H180" s="25"/>
      <c r="I180" s="25"/>
      <c r="J180" s="24"/>
      <c r="K180" s="24"/>
      <c r="L180" s="25"/>
      <c r="M180" s="168"/>
    </row>
    <row r="181" spans="1:13" ht="31.5" customHeight="1" x14ac:dyDescent="0.2">
      <c r="A181" s="163"/>
      <c r="B181" s="166"/>
      <c r="C181" s="118"/>
      <c r="D181" s="118"/>
      <c r="E181" s="6" t="s">
        <v>15</v>
      </c>
      <c r="F181" s="24"/>
      <c r="G181" s="25"/>
      <c r="H181" s="25"/>
      <c r="I181" s="25"/>
      <c r="J181" s="24"/>
      <c r="K181" s="24"/>
      <c r="L181" s="24"/>
      <c r="M181" s="169"/>
    </row>
    <row r="182" spans="1:13" ht="28.5" customHeight="1" x14ac:dyDescent="0.2">
      <c r="A182" s="161" t="s">
        <v>715</v>
      </c>
      <c r="B182" s="164" t="s">
        <v>932</v>
      </c>
      <c r="C182" s="116" t="s">
        <v>100</v>
      </c>
      <c r="D182" s="116" t="s">
        <v>657</v>
      </c>
      <c r="E182" s="6" t="s">
        <v>11</v>
      </c>
      <c r="F182" s="24">
        <v>8000</v>
      </c>
      <c r="G182" s="24"/>
      <c r="H182" s="66"/>
      <c r="I182" s="24">
        <v>8000</v>
      </c>
      <c r="J182" s="24"/>
      <c r="K182" s="24"/>
      <c r="L182" s="25"/>
      <c r="M182" s="167" t="s">
        <v>618</v>
      </c>
    </row>
    <row r="183" spans="1:13" ht="28.5" customHeight="1" x14ac:dyDescent="0.2">
      <c r="A183" s="162"/>
      <c r="B183" s="165"/>
      <c r="C183" s="117"/>
      <c r="D183" s="117"/>
      <c r="E183" s="6" t="s">
        <v>12</v>
      </c>
      <c r="F183" s="24">
        <v>8000</v>
      </c>
      <c r="G183" s="24"/>
      <c r="H183" s="66"/>
      <c r="I183" s="24">
        <v>8000</v>
      </c>
      <c r="J183" s="24"/>
      <c r="K183" s="24"/>
      <c r="L183" s="25"/>
      <c r="M183" s="168"/>
    </row>
    <row r="184" spans="1:13" ht="28.5" customHeight="1" x14ac:dyDescent="0.2">
      <c r="A184" s="162"/>
      <c r="B184" s="165"/>
      <c r="C184" s="117"/>
      <c r="D184" s="117"/>
      <c r="E184" s="6" t="s">
        <v>13</v>
      </c>
      <c r="F184" s="24"/>
      <c r="G184" s="25"/>
      <c r="H184" s="25"/>
      <c r="I184" s="25"/>
      <c r="J184" s="24"/>
      <c r="K184" s="24"/>
      <c r="L184" s="25"/>
      <c r="M184" s="168"/>
    </row>
    <row r="185" spans="1:13" ht="28.5" customHeight="1" x14ac:dyDescent="0.2">
      <c r="A185" s="162"/>
      <c r="B185" s="165"/>
      <c r="C185" s="117"/>
      <c r="D185" s="117"/>
      <c r="E185" s="6" t="s">
        <v>14</v>
      </c>
      <c r="F185" s="24"/>
      <c r="G185" s="25"/>
      <c r="H185" s="25"/>
      <c r="I185" s="25"/>
      <c r="J185" s="24"/>
      <c r="K185" s="24"/>
      <c r="L185" s="25"/>
      <c r="M185" s="168"/>
    </row>
    <row r="186" spans="1:13" ht="28.5" customHeight="1" x14ac:dyDescent="0.2">
      <c r="A186" s="163"/>
      <c r="B186" s="166"/>
      <c r="C186" s="118"/>
      <c r="D186" s="118"/>
      <c r="E186" s="6" t="s">
        <v>15</v>
      </c>
      <c r="F186" s="24"/>
      <c r="G186" s="25"/>
      <c r="H186" s="25"/>
      <c r="I186" s="25"/>
      <c r="J186" s="24"/>
      <c r="K186" s="24"/>
      <c r="L186" s="24"/>
      <c r="M186" s="169"/>
    </row>
    <row r="187" spans="1:13" ht="26.25" customHeight="1" x14ac:dyDescent="0.2">
      <c r="A187" s="161" t="s">
        <v>716</v>
      </c>
      <c r="B187" s="164" t="s">
        <v>933</v>
      </c>
      <c r="C187" s="116" t="s">
        <v>177</v>
      </c>
      <c r="D187" s="116" t="s">
        <v>657</v>
      </c>
      <c r="E187" s="6" t="s">
        <v>11</v>
      </c>
      <c r="F187" s="25">
        <v>14325.57</v>
      </c>
      <c r="G187" s="24"/>
      <c r="H187" s="25"/>
      <c r="I187" s="25"/>
      <c r="J187" s="25">
        <v>14325.57</v>
      </c>
      <c r="K187" s="24"/>
      <c r="L187" s="25"/>
      <c r="M187" s="167" t="s">
        <v>618</v>
      </c>
    </row>
    <row r="188" spans="1:13" ht="26.25" customHeight="1" x14ac:dyDescent="0.2">
      <c r="A188" s="162"/>
      <c r="B188" s="165"/>
      <c r="C188" s="117"/>
      <c r="D188" s="117"/>
      <c r="E188" s="6" t="s">
        <v>12</v>
      </c>
      <c r="F188" s="25">
        <v>14325.57</v>
      </c>
      <c r="G188" s="25"/>
      <c r="H188" s="25"/>
      <c r="I188" s="25"/>
      <c r="J188" s="25">
        <v>14325.57</v>
      </c>
      <c r="K188" s="24"/>
      <c r="L188" s="25"/>
      <c r="M188" s="168"/>
    </row>
    <row r="189" spans="1:13" ht="26.25" customHeight="1" x14ac:dyDescent="0.2">
      <c r="A189" s="162"/>
      <c r="B189" s="165"/>
      <c r="C189" s="117"/>
      <c r="D189" s="117"/>
      <c r="E189" s="6" t="s">
        <v>13</v>
      </c>
      <c r="F189" s="24"/>
      <c r="G189" s="25"/>
      <c r="H189" s="25"/>
      <c r="I189" s="25"/>
      <c r="J189" s="25"/>
      <c r="K189" s="24"/>
      <c r="L189" s="25"/>
      <c r="M189" s="168"/>
    </row>
    <row r="190" spans="1:13" ht="26.25" customHeight="1" x14ac:dyDescent="0.2">
      <c r="A190" s="162"/>
      <c r="B190" s="165"/>
      <c r="C190" s="117"/>
      <c r="D190" s="117"/>
      <c r="E190" s="6" t="s">
        <v>14</v>
      </c>
      <c r="F190" s="24"/>
      <c r="G190" s="25"/>
      <c r="H190" s="25"/>
      <c r="I190" s="25"/>
      <c r="J190" s="24"/>
      <c r="K190" s="24"/>
      <c r="L190" s="25"/>
      <c r="M190" s="168"/>
    </row>
    <row r="191" spans="1:13" ht="26.25" customHeight="1" x14ac:dyDescent="0.2">
      <c r="A191" s="163"/>
      <c r="B191" s="166"/>
      <c r="C191" s="118"/>
      <c r="D191" s="118"/>
      <c r="E191" s="6" t="s">
        <v>15</v>
      </c>
      <c r="F191" s="24"/>
      <c r="G191" s="25"/>
      <c r="H191" s="25"/>
      <c r="I191" s="25"/>
      <c r="J191" s="24"/>
      <c r="K191" s="24"/>
      <c r="L191" s="24"/>
      <c r="M191" s="169"/>
    </row>
    <row r="192" spans="1:13" ht="24.75" customHeight="1" x14ac:dyDescent="0.2">
      <c r="A192" s="161" t="s">
        <v>717</v>
      </c>
      <c r="B192" s="164" t="s">
        <v>934</v>
      </c>
      <c r="C192" s="116" t="s">
        <v>177</v>
      </c>
      <c r="D192" s="116" t="s">
        <v>657</v>
      </c>
      <c r="E192" s="6" t="s">
        <v>11</v>
      </c>
      <c r="F192" s="25">
        <v>14325.57</v>
      </c>
      <c r="G192" s="24"/>
      <c r="H192" s="25"/>
      <c r="I192" s="25"/>
      <c r="J192" s="25">
        <v>14325.57</v>
      </c>
      <c r="K192" s="24"/>
      <c r="L192" s="25"/>
      <c r="M192" s="167" t="s">
        <v>618</v>
      </c>
    </row>
    <row r="193" spans="1:13" ht="24.75" customHeight="1" x14ac:dyDescent="0.2">
      <c r="A193" s="162"/>
      <c r="B193" s="165"/>
      <c r="C193" s="117"/>
      <c r="D193" s="117"/>
      <c r="E193" s="6" t="s">
        <v>12</v>
      </c>
      <c r="F193" s="25">
        <v>14325.57</v>
      </c>
      <c r="G193" s="25"/>
      <c r="H193" s="25"/>
      <c r="I193" s="25"/>
      <c r="J193" s="25">
        <v>14325.57</v>
      </c>
      <c r="K193" s="24"/>
      <c r="L193" s="25"/>
      <c r="M193" s="168"/>
    </row>
    <row r="194" spans="1:13" ht="24.75" customHeight="1" x14ac:dyDescent="0.2">
      <c r="A194" s="162"/>
      <c r="B194" s="165"/>
      <c r="C194" s="117"/>
      <c r="D194" s="117"/>
      <c r="E194" s="6" t="s">
        <v>13</v>
      </c>
      <c r="F194" s="24"/>
      <c r="G194" s="25"/>
      <c r="H194" s="25"/>
      <c r="I194" s="25"/>
      <c r="J194" s="24"/>
      <c r="K194" s="24"/>
      <c r="L194" s="25"/>
      <c r="M194" s="168"/>
    </row>
    <row r="195" spans="1:13" ht="24.75" customHeight="1" x14ac:dyDescent="0.2">
      <c r="A195" s="162"/>
      <c r="B195" s="165"/>
      <c r="C195" s="117"/>
      <c r="D195" s="117"/>
      <c r="E195" s="6" t="s">
        <v>14</v>
      </c>
      <c r="F195" s="24"/>
      <c r="G195" s="25"/>
      <c r="H195" s="25"/>
      <c r="I195" s="25"/>
      <c r="J195" s="24"/>
      <c r="K195" s="24"/>
      <c r="L195" s="25"/>
      <c r="M195" s="168"/>
    </row>
    <row r="196" spans="1:13" ht="24.75" customHeight="1" x14ac:dyDescent="0.2">
      <c r="A196" s="163"/>
      <c r="B196" s="166"/>
      <c r="C196" s="118"/>
      <c r="D196" s="118"/>
      <c r="E196" s="6" t="s">
        <v>15</v>
      </c>
      <c r="F196" s="24"/>
      <c r="G196" s="25"/>
      <c r="H196" s="25"/>
      <c r="I196" s="25"/>
      <c r="J196" s="24"/>
      <c r="K196" s="24"/>
      <c r="L196" s="24"/>
      <c r="M196" s="169"/>
    </row>
    <row r="197" spans="1:13" ht="24" customHeight="1" x14ac:dyDescent="0.2">
      <c r="A197" s="161" t="s">
        <v>718</v>
      </c>
      <c r="B197" s="164" t="s">
        <v>935</v>
      </c>
      <c r="C197" s="116" t="s">
        <v>177</v>
      </c>
      <c r="D197" s="116" t="s">
        <v>657</v>
      </c>
      <c r="E197" s="6" t="s">
        <v>11</v>
      </c>
      <c r="F197" s="25">
        <v>14325.57</v>
      </c>
      <c r="G197" s="24"/>
      <c r="H197" s="25"/>
      <c r="I197" s="25"/>
      <c r="J197" s="25">
        <v>14325.57</v>
      </c>
      <c r="K197" s="24"/>
      <c r="L197" s="25"/>
      <c r="M197" s="167" t="s">
        <v>618</v>
      </c>
    </row>
    <row r="198" spans="1:13" ht="24" customHeight="1" x14ac:dyDescent="0.2">
      <c r="A198" s="162"/>
      <c r="B198" s="165"/>
      <c r="C198" s="117"/>
      <c r="D198" s="117"/>
      <c r="E198" s="6" t="s">
        <v>12</v>
      </c>
      <c r="F198" s="25">
        <v>14325.57</v>
      </c>
      <c r="G198" s="25"/>
      <c r="H198" s="25"/>
      <c r="I198" s="25"/>
      <c r="J198" s="25">
        <v>14325.57</v>
      </c>
      <c r="K198" s="24"/>
      <c r="L198" s="25"/>
      <c r="M198" s="168"/>
    </row>
    <row r="199" spans="1:13" ht="24" customHeight="1" x14ac:dyDescent="0.2">
      <c r="A199" s="162"/>
      <c r="B199" s="165"/>
      <c r="C199" s="117"/>
      <c r="D199" s="117"/>
      <c r="E199" s="6" t="s">
        <v>13</v>
      </c>
      <c r="F199" s="24"/>
      <c r="G199" s="25"/>
      <c r="H199" s="25"/>
      <c r="I199" s="25"/>
      <c r="J199" s="24"/>
      <c r="K199" s="24"/>
      <c r="L199" s="25"/>
      <c r="M199" s="168"/>
    </row>
    <row r="200" spans="1:13" ht="24" customHeight="1" x14ac:dyDescent="0.2">
      <c r="A200" s="162"/>
      <c r="B200" s="165"/>
      <c r="C200" s="117"/>
      <c r="D200" s="117"/>
      <c r="E200" s="6" t="s">
        <v>14</v>
      </c>
      <c r="F200" s="24"/>
      <c r="G200" s="25"/>
      <c r="H200" s="25"/>
      <c r="I200" s="25"/>
      <c r="J200" s="24"/>
      <c r="K200" s="24"/>
      <c r="L200" s="25"/>
      <c r="M200" s="168"/>
    </row>
    <row r="201" spans="1:13" ht="24" customHeight="1" x14ac:dyDescent="0.2">
      <c r="A201" s="163"/>
      <c r="B201" s="166"/>
      <c r="C201" s="118"/>
      <c r="D201" s="118"/>
      <c r="E201" s="6" t="s">
        <v>15</v>
      </c>
      <c r="F201" s="24"/>
      <c r="G201" s="25"/>
      <c r="H201" s="25"/>
      <c r="I201" s="25"/>
      <c r="J201" s="24"/>
      <c r="K201" s="24"/>
      <c r="L201" s="24"/>
      <c r="M201" s="169"/>
    </row>
    <row r="202" spans="1:13" ht="25.5" customHeight="1" x14ac:dyDescent="0.2">
      <c r="A202" s="161" t="s">
        <v>719</v>
      </c>
      <c r="B202" s="164" t="s">
        <v>936</v>
      </c>
      <c r="C202" s="116" t="s">
        <v>177</v>
      </c>
      <c r="D202" s="116" t="s">
        <v>657</v>
      </c>
      <c r="E202" s="6" t="s">
        <v>11</v>
      </c>
      <c r="F202" s="25">
        <f>J202+L202</f>
        <v>16841.969999999998</v>
      </c>
      <c r="G202" s="24"/>
      <c r="H202" s="25"/>
      <c r="I202" s="25"/>
      <c r="J202" s="24">
        <v>1068.26</v>
      </c>
      <c r="K202" s="24"/>
      <c r="L202" s="25">
        <v>15773.71</v>
      </c>
      <c r="M202" s="167" t="s">
        <v>619</v>
      </c>
    </row>
    <row r="203" spans="1:13" ht="25.5" customHeight="1" x14ac:dyDescent="0.2">
      <c r="A203" s="162"/>
      <c r="B203" s="165"/>
      <c r="C203" s="117"/>
      <c r="D203" s="117"/>
      <c r="E203" s="6" t="s">
        <v>12</v>
      </c>
      <c r="F203" s="25">
        <f>J203+L203</f>
        <v>16841.969999999998</v>
      </c>
      <c r="G203" s="25"/>
      <c r="H203" s="25"/>
      <c r="I203" s="25"/>
      <c r="J203" s="24">
        <v>1068.26</v>
      </c>
      <c r="K203" s="24"/>
      <c r="L203" s="25">
        <v>15773.71</v>
      </c>
      <c r="M203" s="168"/>
    </row>
    <row r="204" spans="1:13" ht="25.5" customHeight="1" x14ac:dyDescent="0.2">
      <c r="A204" s="162"/>
      <c r="B204" s="165"/>
      <c r="C204" s="117"/>
      <c r="D204" s="117"/>
      <c r="E204" s="6" t="s">
        <v>13</v>
      </c>
      <c r="F204" s="24"/>
      <c r="G204" s="25"/>
      <c r="H204" s="25"/>
      <c r="I204" s="25"/>
      <c r="J204" s="24"/>
      <c r="K204" s="24"/>
      <c r="L204" s="25"/>
      <c r="M204" s="168"/>
    </row>
    <row r="205" spans="1:13" ht="25.5" customHeight="1" x14ac:dyDescent="0.2">
      <c r="A205" s="162"/>
      <c r="B205" s="165"/>
      <c r="C205" s="117"/>
      <c r="D205" s="117"/>
      <c r="E205" s="6" t="s">
        <v>14</v>
      </c>
      <c r="F205" s="24"/>
      <c r="G205" s="25"/>
      <c r="H205" s="25"/>
      <c r="I205" s="25"/>
      <c r="J205" s="24"/>
      <c r="K205" s="24"/>
      <c r="L205" s="25"/>
      <c r="M205" s="168"/>
    </row>
    <row r="206" spans="1:13" ht="25.5" customHeight="1" x14ac:dyDescent="0.2">
      <c r="A206" s="163"/>
      <c r="B206" s="166"/>
      <c r="C206" s="118"/>
      <c r="D206" s="118"/>
      <c r="E206" s="6" t="s">
        <v>15</v>
      </c>
      <c r="F206" s="24"/>
      <c r="G206" s="25"/>
      <c r="H206" s="25"/>
      <c r="I206" s="25"/>
      <c r="J206" s="24"/>
      <c r="K206" s="24"/>
      <c r="L206" s="24"/>
      <c r="M206" s="169"/>
    </row>
    <row r="207" spans="1:13" ht="27" customHeight="1" x14ac:dyDescent="0.2">
      <c r="A207" s="161" t="s">
        <v>720</v>
      </c>
      <c r="B207" s="164" t="s">
        <v>937</v>
      </c>
      <c r="C207" s="116" t="s">
        <v>177</v>
      </c>
      <c r="D207" s="116" t="s">
        <v>657</v>
      </c>
      <c r="E207" s="6" t="s">
        <v>11</v>
      </c>
      <c r="F207" s="25">
        <v>14325.57</v>
      </c>
      <c r="G207" s="24"/>
      <c r="H207" s="25"/>
      <c r="I207" s="25"/>
      <c r="J207" s="66"/>
      <c r="K207" s="25">
        <v>14325.57</v>
      </c>
      <c r="L207" s="25"/>
      <c r="M207" s="167" t="s">
        <v>618</v>
      </c>
    </row>
    <row r="208" spans="1:13" ht="27" customHeight="1" x14ac:dyDescent="0.2">
      <c r="A208" s="162"/>
      <c r="B208" s="165"/>
      <c r="C208" s="117"/>
      <c r="D208" s="117"/>
      <c r="E208" s="6" t="s">
        <v>12</v>
      </c>
      <c r="F208" s="25">
        <v>14325.57</v>
      </c>
      <c r="G208" s="25"/>
      <c r="H208" s="25"/>
      <c r="I208" s="25"/>
      <c r="J208" s="66"/>
      <c r="K208" s="25">
        <v>14325.57</v>
      </c>
      <c r="L208" s="25"/>
      <c r="M208" s="168"/>
    </row>
    <row r="209" spans="1:13" ht="27" customHeight="1" x14ac:dyDescent="0.2">
      <c r="A209" s="162"/>
      <c r="B209" s="165"/>
      <c r="C209" s="117"/>
      <c r="D209" s="117"/>
      <c r="E209" s="6" t="s">
        <v>13</v>
      </c>
      <c r="F209" s="24"/>
      <c r="G209" s="25"/>
      <c r="H209" s="25"/>
      <c r="I209" s="25"/>
      <c r="J209" s="24"/>
      <c r="K209" s="24"/>
      <c r="L209" s="25"/>
      <c r="M209" s="168"/>
    </row>
    <row r="210" spans="1:13" ht="27" customHeight="1" x14ac:dyDescent="0.2">
      <c r="A210" s="162"/>
      <c r="B210" s="165"/>
      <c r="C210" s="117"/>
      <c r="D210" s="117"/>
      <c r="E210" s="6" t="s">
        <v>14</v>
      </c>
      <c r="F210" s="24"/>
      <c r="G210" s="25"/>
      <c r="H210" s="25"/>
      <c r="I210" s="25"/>
      <c r="J210" s="24"/>
      <c r="K210" s="24"/>
      <c r="L210" s="25"/>
      <c r="M210" s="168"/>
    </row>
    <row r="211" spans="1:13" ht="27" customHeight="1" x14ac:dyDescent="0.2">
      <c r="A211" s="163"/>
      <c r="B211" s="166"/>
      <c r="C211" s="118"/>
      <c r="D211" s="118"/>
      <c r="E211" s="6" t="s">
        <v>15</v>
      </c>
      <c r="F211" s="24"/>
      <c r="G211" s="25"/>
      <c r="H211" s="25"/>
      <c r="I211" s="25"/>
      <c r="J211" s="24"/>
      <c r="K211" s="24"/>
      <c r="L211" s="24"/>
      <c r="M211" s="169"/>
    </row>
    <row r="212" spans="1:13" ht="27.75" customHeight="1" x14ac:dyDescent="0.2">
      <c r="A212" s="161" t="s">
        <v>721</v>
      </c>
      <c r="B212" s="164" t="s">
        <v>938</v>
      </c>
      <c r="C212" s="116" t="s">
        <v>177</v>
      </c>
      <c r="D212" s="116" t="s">
        <v>657</v>
      </c>
      <c r="E212" s="6" t="s">
        <v>11</v>
      </c>
      <c r="F212" s="25">
        <v>14325.57</v>
      </c>
      <c r="G212" s="24"/>
      <c r="H212" s="25"/>
      <c r="I212" s="25"/>
      <c r="J212" s="66"/>
      <c r="K212" s="25">
        <v>14325.57</v>
      </c>
      <c r="L212" s="25"/>
      <c r="M212" s="167" t="s">
        <v>618</v>
      </c>
    </row>
    <row r="213" spans="1:13" ht="27.75" customHeight="1" x14ac:dyDescent="0.2">
      <c r="A213" s="162"/>
      <c r="B213" s="165"/>
      <c r="C213" s="117"/>
      <c r="D213" s="117"/>
      <c r="E213" s="6" t="s">
        <v>12</v>
      </c>
      <c r="F213" s="25">
        <v>14325.57</v>
      </c>
      <c r="G213" s="25"/>
      <c r="H213" s="25"/>
      <c r="I213" s="25"/>
      <c r="J213" s="66"/>
      <c r="K213" s="25">
        <v>14325.57</v>
      </c>
      <c r="L213" s="25"/>
      <c r="M213" s="168"/>
    </row>
    <row r="214" spans="1:13" ht="27.75" customHeight="1" x14ac:dyDescent="0.2">
      <c r="A214" s="162"/>
      <c r="B214" s="165"/>
      <c r="C214" s="117"/>
      <c r="D214" s="117"/>
      <c r="E214" s="6" t="s">
        <v>13</v>
      </c>
      <c r="F214" s="24"/>
      <c r="G214" s="25"/>
      <c r="H214" s="25"/>
      <c r="I214" s="25"/>
      <c r="J214" s="24"/>
      <c r="K214" s="24"/>
      <c r="L214" s="25"/>
      <c r="M214" s="168"/>
    </row>
    <row r="215" spans="1:13" ht="27.75" customHeight="1" x14ac:dyDescent="0.2">
      <c r="A215" s="162"/>
      <c r="B215" s="165"/>
      <c r="C215" s="117"/>
      <c r="D215" s="117"/>
      <c r="E215" s="6" t="s">
        <v>14</v>
      </c>
      <c r="F215" s="24"/>
      <c r="G215" s="25"/>
      <c r="H215" s="25"/>
      <c r="I215" s="25"/>
      <c r="J215" s="24"/>
      <c r="K215" s="24"/>
      <c r="L215" s="25"/>
      <c r="M215" s="168"/>
    </row>
    <row r="216" spans="1:13" ht="27.75" customHeight="1" x14ac:dyDescent="0.2">
      <c r="A216" s="163"/>
      <c r="B216" s="166"/>
      <c r="C216" s="118"/>
      <c r="D216" s="118"/>
      <c r="E216" s="6" t="s">
        <v>15</v>
      </c>
      <c r="F216" s="24"/>
      <c r="G216" s="25"/>
      <c r="H216" s="25"/>
      <c r="I216" s="25"/>
      <c r="J216" s="24"/>
      <c r="K216" s="24"/>
      <c r="L216" s="24"/>
      <c r="M216" s="169"/>
    </row>
    <row r="217" spans="1:13" ht="24" customHeight="1" x14ac:dyDescent="0.2">
      <c r="A217" s="161" t="s">
        <v>722</v>
      </c>
      <c r="B217" s="164" t="s">
        <v>939</v>
      </c>
      <c r="C217" s="116" t="s">
        <v>177</v>
      </c>
      <c r="D217" s="116" t="s">
        <v>657</v>
      </c>
      <c r="E217" s="6" t="s">
        <v>11</v>
      </c>
      <c r="F217" s="25">
        <v>14325.57</v>
      </c>
      <c r="G217" s="24"/>
      <c r="H217" s="25"/>
      <c r="I217" s="25"/>
      <c r="J217" s="66"/>
      <c r="K217" s="25">
        <v>14325.57</v>
      </c>
      <c r="L217" s="25"/>
      <c r="M217" s="167" t="s">
        <v>618</v>
      </c>
    </row>
    <row r="218" spans="1:13" ht="24" customHeight="1" x14ac:dyDescent="0.2">
      <c r="A218" s="162"/>
      <c r="B218" s="165"/>
      <c r="C218" s="117"/>
      <c r="D218" s="117"/>
      <c r="E218" s="6" t="s">
        <v>12</v>
      </c>
      <c r="F218" s="25">
        <v>14325.57</v>
      </c>
      <c r="G218" s="25"/>
      <c r="H218" s="25"/>
      <c r="I218" s="25"/>
      <c r="J218" s="66"/>
      <c r="K218" s="25">
        <v>14325.57</v>
      </c>
      <c r="L218" s="25"/>
      <c r="M218" s="168"/>
    </row>
    <row r="219" spans="1:13" ht="24" customHeight="1" x14ac:dyDescent="0.2">
      <c r="A219" s="162"/>
      <c r="B219" s="165"/>
      <c r="C219" s="117"/>
      <c r="D219" s="117"/>
      <c r="E219" s="6" t="s">
        <v>13</v>
      </c>
      <c r="F219" s="24"/>
      <c r="G219" s="25"/>
      <c r="H219" s="25"/>
      <c r="I219" s="25"/>
      <c r="J219" s="24"/>
      <c r="K219" s="24"/>
      <c r="L219" s="25"/>
      <c r="M219" s="168"/>
    </row>
    <row r="220" spans="1:13" ht="24" customHeight="1" x14ac:dyDescent="0.2">
      <c r="A220" s="162"/>
      <c r="B220" s="165"/>
      <c r="C220" s="117"/>
      <c r="D220" s="117"/>
      <c r="E220" s="6" t="s">
        <v>14</v>
      </c>
      <c r="F220" s="24"/>
      <c r="G220" s="25"/>
      <c r="H220" s="25"/>
      <c r="I220" s="25"/>
      <c r="J220" s="24"/>
      <c r="K220" s="24"/>
      <c r="L220" s="25"/>
      <c r="M220" s="168"/>
    </row>
    <row r="221" spans="1:13" ht="24" customHeight="1" x14ac:dyDescent="0.2">
      <c r="A221" s="163"/>
      <c r="B221" s="166"/>
      <c r="C221" s="118"/>
      <c r="D221" s="118"/>
      <c r="E221" s="6" t="s">
        <v>15</v>
      </c>
      <c r="F221" s="24"/>
      <c r="G221" s="25"/>
      <c r="H221" s="25"/>
      <c r="I221" s="25"/>
      <c r="J221" s="24"/>
      <c r="K221" s="24"/>
      <c r="L221" s="24"/>
      <c r="M221" s="169"/>
    </row>
    <row r="222" spans="1:13" ht="24.75" customHeight="1" x14ac:dyDescent="0.2">
      <c r="A222" s="161" t="s">
        <v>723</v>
      </c>
      <c r="B222" s="164" t="s">
        <v>940</v>
      </c>
      <c r="C222" s="116" t="s">
        <v>177</v>
      </c>
      <c r="D222" s="116" t="s">
        <v>657</v>
      </c>
      <c r="E222" s="6" t="s">
        <v>11</v>
      </c>
      <c r="F222" s="25">
        <v>14325.57</v>
      </c>
      <c r="G222" s="24"/>
      <c r="H222" s="25"/>
      <c r="I222" s="25"/>
      <c r="J222" s="66"/>
      <c r="K222" s="25">
        <v>14325.57</v>
      </c>
      <c r="L222" s="25"/>
      <c r="M222" s="167" t="s">
        <v>618</v>
      </c>
    </row>
    <row r="223" spans="1:13" ht="24.75" customHeight="1" x14ac:dyDescent="0.2">
      <c r="A223" s="162"/>
      <c r="B223" s="165"/>
      <c r="C223" s="117"/>
      <c r="D223" s="117"/>
      <c r="E223" s="6" t="s">
        <v>12</v>
      </c>
      <c r="F223" s="25">
        <v>14325.57</v>
      </c>
      <c r="G223" s="25"/>
      <c r="H223" s="25"/>
      <c r="I223" s="25"/>
      <c r="J223" s="66"/>
      <c r="K223" s="25">
        <v>14325.57</v>
      </c>
      <c r="L223" s="25"/>
      <c r="M223" s="168"/>
    </row>
    <row r="224" spans="1:13" ht="24.75" customHeight="1" x14ac:dyDescent="0.2">
      <c r="A224" s="162"/>
      <c r="B224" s="165"/>
      <c r="C224" s="117"/>
      <c r="D224" s="117"/>
      <c r="E224" s="6" t="s">
        <v>13</v>
      </c>
      <c r="F224" s="24"/>
      <c r="G224" s="25"/>
      <c r="H224" s="25"/>
      <c r="I224" s="25"/>
      <c r="J224" s="24"/>
      <c r="K224" s="24"/>
      <c r="L224" s="25"/>
      <c r="M224" s="168"/>
    </row>
    <row r="225" spans="1:13" ht="24.75" customHeight="1" x14ac:dyDescent="0.2">
      <c r="A225" s="162"/>
      <c r="B225" s="165"/>
      <c r="C225" s="117"/>
      <c r="D225" s="117"/>
      <c r="E225" s="6" t="s">
        <v>14</v>
      </c>
      <c r="F225" s="24"/>
      <c r="G225" s="25"/>
      <c r="H225" s="25"/>
      <c r="I225" s="25"/>
      <c r="J225" s="24"/>
      <c r="K225" s="24"/>
      <c r="L225" s="25"/>
      <c r="M225" s="168"/>
    </row>
    <row r="226" spans="1:13" ht="24.75" customHeight="1" x14ac:dyDescent="0.2">
      <c r="A226" s="163"/>
      <c r="B226" s="166"/>
      <c r="C226" s="118"/>
      <c r="D226" s="118"/>
      <c r="E226" s="6" t="s">
        <v>15</v>
      </c>
      <c r="F226" s="24"/>
      <c r="G226" s="25"/>
      <c r="H226" s="25"/>
      <c r="I226" s="25"/>
      <c r="J226" s="24"/>
      <c r="K226" s="24"/>
      <c r="L226" s="24"/>
      <c r="M226" s="169"/>
    </row>
    <row r="227" spans="1:13" ht="24" customHeight="1" x14ac:dyDescent="0.2">
      <c r="A227" s="161" t="s">
        <v>724</v>
      </c>
      <c r="B227" s="164" t="s">
        <v>941</v>
      </c>
      <c r="C227" s="116" t="s">
        <v>177</v>
      </c>
      <c r="D227" s="116" t="s">
        <v>657</v>
      </c>
      <c r="E227" s="6" t="s">
        <v>11</v>
      </c>
      <c r="F227" s="25">
        <v>14325.57</v>
      </c>
      <c r="G227" s="24"/>
      <c r="H227" s="25"/>
      <c r="I227" s="25"/>
      <c r="J227" s="66"/>
      <c r="K227" s="66"/>
      <c r="L227" s="25">
        <v>14325.57</v>
      </c>
      <c r="M227" s="167" t="s">
        <v>618</v>
      </c>
    </row>
    <row r="228" spans="1:13" ht="24" customHeight="1" x14ac:dyDescent="0.2">
      <c r="A228" s="162"/>
      <c r="B228" s="165"/>
      <c r="C228" s="117"/>
      <c r="D228" s="117"/>
      <c r="E228" s="6" t="s">
        <v>12</v>
      </c>
      <c r="F228" s="25">
        <v>14325.57</v>
      </c>
      <c r="G228" s="25"/>
      <c r="H228" s="25"/>
      <c r="I228" s="25"/>
      <c r="J228" s="66"/>
      <c r="K228" s="66"/>
      <c r="L228" s="25">
        <v>14325.57</v>
      </c>
      <c r="M228" s="168"/>
    </row>
    <row r="229" spans="1:13" ht="24" customHeight="1" x14ac:dyDescent="0.2">
      <c r="A229" s="162"/>
      <c r="B229" s="165"/>
      <c r="C229" s="117"/>
      <c r="D229" s="117"/>
      <c r="E229" s="6" t="s">
        <v>13</v>
      </c>
      <c r="F229" s="24"/>
      <c r="G229" s="25"/>
      <c r="H229" s="25"/>
      <c r="I229" s="25"/>
      <c r="J229" s="24"/>
      <c r="K229" s="24"/>
      <c r="L229" s="25"/>
      <c r="M229" s="168"/>
    </row>
    <row r="230" spans="1:13" ht="24" customHeight="1" x14ac:dyDescent="0.2">
      <c r="A230" s="162"/>
      <c r="B230" s="165"/>
      <c r="C230" s="117"/>
      <c r="D230" s="117"/>
      <c r="E230" s="6" t="s">
        <v>14</v>
      </c>
      <c r="F230" s="24"/>
      <c r="G230" s="25"/>
      <c r="H230" s="25"/>
      <c r="I230" s="25"/>
      <c r="J230" s="24"/>
      <c r="K230" s="24"/>
      <c r="L230" s="25"/>
      <c r="M230" s="168"/>
    </row>
    <row r="231" spans="1:13" ht="24" customHeight="1" x14ac:dyDescent="0.2">
      <c r="A231" s="163"/>
      <c r="B231" s="166"/>
      <c r="C231" s="118"/>
      <c r="D231" s="118"/>
      <c r="E231" s="6" t="s">
        <v>15</v>
      </c>
      <c r="F231" s="24"/>
      <c r="G231" s="25"/>
      <c r="H231" s="25"/>
      <c r="I231" s="25"/>
      <c r="J231" s="24"/>
      <c r="K231" s="24"/>
      <c r="L231" s="24"/>
      <c r="M231" s="169"/>
    </row>
    <row r="232" spans="1:13" ht="23.25" customHeight="1" x14ac:dyDescent="0.2">
      <c r="A232" s="161" t="s">
        <v>725</v>
      </c>
      <c r="B232" s="164" t="s">
        <v>942</v>
      </c>
      <c r="C232" s="116" t="s">
        <v>177</v>
      </c>
      <c r="D232" s="116" t="s">
        <v>657</v>
      </c>
      <c r="E232" s="6" t="s">
        <v>11</v>
      </c>
      <c r="F232" s="25">
        <v>14325.57</v>
      </c>
      <c r="G232" s="24"/>
      <c r="H232" s="25"/>
      <c r="I232" s="25"/>
      <c r="J232" s="66"/>
      <c r="K232" s="66"/>
      <c r="L232" s="25">
        <v>14325.57</v>
      </c>
      <c r="M232" s="167" t="s">
        <v>618</v>
      </c>
    </row>
    <row r="233" spans="1:13" ht="23.25" customHeight="1" x14ac:dyDescent="0.2">
      <c r="A233" s="162"/>
      <c r="B233" s="165"/>
      <c r="C233" s="117"/>
      <c r="D233" s="117"/>
      <c r="E233" s="6" t="s">
        <v>12</v>
      </c>
      <c r="F233" s="25">
        <v>14325.57</v>
      </c>
      <c r="G233" s="25"/>
      <c r="H233" s="25"/>
      <c r="I233" s="25"/>
      <c r="J233" s="66"/>
      <c r="K233" s="66"/>
      <c r="L233" s="25">
        <v>14325.57</v>
      </c>
      <c r="M233" s="168"/>
    </row>
    <row r="234" spans="1:13" ht="23.25" customHeight="1" x14ac:dyDescent="0.2">
      <c r="A234" s="162"/>
      <c r="B234" s="165"/>
      <c r="C234" s="117"/>
      <c r="D234" s="117"/>
      <c r="E234" s="6" t="s">
        <v>13</v>
      </c>
      <c r="F234" s="24"/>
      <c r="G234" s="25"/>
      <c r="H234" s="25"/>
      <c r="I234" s="25"/>
      <c r="J234" s="24"/>
      <c r="K234" s="24"/>
      <c r="L234" s="25"/>
      <c r="M234" s="168"/>
    </row>
    <row r="235" spans="1:13" ht="23.25" customHeight="1" x14ac:dyDescent="0.2">
      <c r="A235" s="162"/>
      <c r="B235" s="165"/>
      <c r="C235" s="117"/>
      <c r="D235" s="117"/>
      <c r="E235" s="6" t="s">
        <v>14</v>
      </c>
      <c r="F235" s="24"/>
      <c r="G235" s="25"/>
      <c r="H235" s="25"/>
      <c r="I235" s="25"/>
      <c r="J235" s="24"/>
      <c r="K235" s="24"/>
      <c r="L235" s="25"/>
      <c r="M235" s="168"/>
    </row>
    <row r="236" spans="1:13" ht="23.25" customHeight="1" x14ac:dyDescent="0.2">
      <c r="A236" s="163"/>
      <c r="B236" s="166"/>
      <c r="C236" s="118"/>
      <c r="D236" s="118"/>
      <c r="E236" s="6" t="s">
        <v>15</v>
      </c>
      <c r="F236" s="24"/>
      <c r="G236" s="25"/>
      <c r="H236" s="25"/>
      <c r="I236" s="25"/>
      <c r="J236" s="24"/>
      <c r="K236" s="24"/>
      <c r="L236" s="24"/>
      <c r="M236" s="169"/>
    </row>
    <row r="237" spans="1:13" ht="24" customHeight="1" x14ac:dyDescent="0.2">
      <c r="A237" s="161" t="s">
        <v>726</v>
      </c>
      <c r="B237" s="164" t="s">
        <v>943</v>
      </c>
      <c r="C237" s="116" t="s">
        <v>177</v>
      </c>
      <c r="D237" s="116" t="s">
        <v>657</v>
      </c>
      <c r="E237" s="6" t="s">
        <v>11</v>
      </c>
      <c r="F237" s="25">
        <v>19675.509999999998</v>
      </c>
      <c r="G237" s="24"/>
      <c r="H237" s="25"/>
      <c r="I237" s="25"/>
      <c r="J237" s="24"/>
      <c r="K237" s="24"/>
      <c r="L237" s="25">
        <v>19675.509999999998</v>
      </c>
      <c r="M237" s="167" t="s">
        <v>620</v>
      </c>
    </row>
    <row r="238" spans="1:13" ht="24" customHeight="1" x14ac:dyDescent="0.2">
      <c r="A238" s="162"/>
      <c r="B238" s="165"/>
      <c r="C238" s="117"/>
      <c r="D238" s="117"/>
      <c r="E238" s="6" t="s">
        <v>12</v>
      </c>
      <c r="F238" s="25">
        <v>19675.509999999998</v>
      </c>
      <c r="G238" s="25"/>
      <c r="H238" s="25"/>
      <c r="I238" s="25"/>
      <c r="J238" s="24"/>
      <c r="K238" s="24"/>
      <c r="L238" s="25">
        <v>19675.509999999998</v>
      </c>
      <c r="M238" s="168"/>
    </row>
    <row r="239" spans="1:13" ht="24" customHeight="1" x14ac:dyDescent="0.2">
      <c r="A239" s="162"/>
      <c r="B239" s="165"/>
      <c r="C239" s="117"/>
      <c r="D239" s="117"/>
      <c r="E239" s="6" t="s">
        <v>13</v>
      </c>
      <c r="F239" s="24"/>
      <c r="G239" s="25"/>
      <c r="H239" s="25"/>
      <c r="I239" s="25"/>
      <c r="J239" s="24"/>
      <c r="K239" s="24"/>
      <c r="L239" s="25"/>
      <c r="M239" s="168"/>
    </row>
    <row r="240" spans="1:13" ht="24" customHeight="1" x14ac:dyDescent="0.2">
      <c r="A240" s="162"/>
      <c r="B240" s="165"/>
      <c r="C240" s="117"/>
      <c r="D240" s="117"/>
      <c r="E240" s="6" t="s">
        <v>14</v>
      </c>
      <c r="F240" s="24"/>
      <c r="G240" s="25"/>
      <c r="H240" s="25"/>
      <c r="I240" s="25"/>
      <c r="J240" s="24"/>
      <c r="K240" s="24"/>
      <c r="L240" s="25"/>
      <c r="M240" s="168"/>
    </row>
    <row r="241" spans="1:13" ht="24" customHeight="1" x14ac:dyDescent="0.2">
      <c r="A241" s="163"/>
      <c r="B241" s="166"/>
      <c r="C241" s="118"/>
      <c r="D241" s="118"/>
      <c r="E241" s="6" t="s">
        <v>15</v>
      </c>
      <c r="F241" s="24"/>
      <c r="G241" s="25"/>
      <c r="H241" s="25"/>
      <c r="I241" s="25"/>
      <c r="J241" s="24"/>
      <c r="K241" s="24"/>
      <c r="L241" s="24"/>
      <c r="M241" s="169"/>
    </row>
    <row r="242" spans="1:13" ht="24" customHeight="1" x14ac:dyDescent="0.2">
      <c r="A242" s="161" t="s">
        <v>727</v>
      </c>
      <c r="B242" s="164" t="s">
        <v>944</v>
      </c>
      <c r="C242" s="116" t="s">
        <v>177</v>
      </c>
      <c r="D242" s="116" t="s">
        <v>657</v>
      </c>
      <c r="E242" s="6" t="s">
        <v>11</v>
      </c>
      <c r="F242" s="25">
        <v>14325.57</v>
      </c>
      <c r="G242" s="24"/>
      <c r="H242" s="25"/>
      <c r="I242" s="25"/>
      <c r="J242" s="66"/>
      <c r="K242" s="66"/>
      <c r="L242" s="25">
        <v>14325.57</v>
      </c>
      <c r="M242" s="167" t="s">
        <v>618</v>
      </c>
    </row>
    <row r="243" spans="1:13" ht="24" customHeight="1" x14ac:dyDescent="0.2">
      <c r="A243" s="162"/>
      <c r="B243" s="165"/>
      <c r="C243" s="117"/>
      <c r="D243" s="117"/>
      <c r="E243" s="6" t="s">
        <v>12</v>
      </c>
      <c r="F243" s="25">
        <v>14325.57</v>
      </c>
      <c r="G243" s="25"/>
      <c r="H243" s="25"/>
      <c r="I243" s="25"/>
      <c r="J243" s="66"/>
      <c r="K243" s="66"/>
      <c r="L243" s="25">
        <v>14325.57</v>
      </c>
      <c r="M243" s="168"/>
    </row>
    <row r="244" spans="1:13" ht="24" customHeight="1" x14ac:dyDescent="0.2">
      <c r="A244" s="162"/>
      <c r="B244" s="165"/>
      <c r="C244" s="117"/>
      <c r="D244" s="117"/>
      <c r="E244" s="6" t="s">
        <v>13</v>
      </c>
      <c r="F244" s="24"/>
      <c r="G244" s="25"/>
      <c r="H244" s="25"/>
      <c r="I244" s="25"/>
      <c r="J244" s="24"/>
      <c r="K244" s="24"/>
      <c r="L244" s="25"/>
      <c r="M244" s="168"/>
    </row>
    <row r="245" spans="1:13" ht="24" customHeight="1" x14ac:dyDescent="0.2">
      <c r="A245" s="162"/>
      <c r="B245" s="165"/>
      <c r="C245" s="117"/>
      <c r="D245" s="117"/>
      <c r="E245" s="6" t="s">
        <v>14</v>
      </c>
      <c r="F245" s="24"/>
      <c r="G245" s="25"/>
      <c r="H245" s="25"/>
      <c r="I245" s="25"/>
      <c r="J245" s="24"/>
      <c r="K245" s="24"/>
      <c r="L245" s="25"/>
      <c r="M245" s="168"/>
    </row>
    <row r="246" spans="1:13" ht="24" customHeight="1" x14ac:dyDescent="0.2">
      <c r="A246" s="163"/>
      <c r="B246" s="166"/>
      <c r="C246" s="118"/>
      <c r="D246" s="118"/>
      <c r="E246" s="6" t="s">
        <v>15</v>
      </c>
      <c r="F246" s="24"/>
      <c r="G246" s="25"/>
      <c r="H246" s="25"/>
      <c r="I246" s="25"/>
      <c r="J246" s="24"/>
      <c r="K246" s="24"/>
      <c r="L246" s="24"/>
      <c r="M246" s="169"/>
    </row>
    <row r="247" spans="1:13" ht="23.25" customHeight="1" x14ac:dyDescent="0.2">
      <c r="A247" s="161" t="s">
        <v>728</v>
      </c>
      <c r="B247" s="164" t="s">
        <v>945</v>
      </c>
      <c r="C247" s="116" t="s">
        <v>177</v>
      </c>
      <c r="D247" s="116" t="s">
        <v>657</v>
      </c>
      <c r="E247" s="6" t="s">
        <v>11</v>
      </c>
      <c r="F247" s="25">
        <v>14325.57</v>
      </c>
      <c r="G247" s="24"/>
      <c r="H247" s="25"/>
      <c r="I247" s="25"/>
      <c r="J247" s="66"/>
      <c r="K247" s="66"/>
      <c r="L247" s="25">
        <v>14325.57</v>
      </c>
      <c r="M247" s="167" t="s">
        <v>618</v>
      </c>
    </row>
    <row r="248" spans="1:13" ht="23.25" customHeight="1" x14ac:dyDescent="0.2">
      <c r="A248" s="162"/>
      <c r="B248" s="165"/>
      <c r="C248" s="117"/>
      <c r="D248" s="117"/>
      <c r="E248" s="6" t="s">
        <v>12</v>
      </c>
      <c r="F248" s="25">
        <v>14325.57</v>
      </c>
      <c r="G248" s="25"/>
      <c r="H248" s="25"/>
      <c r="I248" s="25"/>
      <c r="J248" s="66"/>
      <c r="K248" s="66"/>
      <c r="L248" s="25">
        <v>14325.57</v>
      </c>
      <c r="M248" s="168"/>
    </row>
    <row r="249" spans="1:13" ht="23.25" customHeight="1" x14ac:dyDescent="0.2">
      <c r="A249" s="162"/>
      <c r="B249" s="165"/>
      <c r="C249" s="117"/>
      <c r="D249" s="117"/>
      <c r="E249" s="6" t="s">
        <v>13</v>
      </c>
      <c r="F249" s="24"/>
      <c r="G249" s="25"/>
      <c r="H249" s="25"/>
      <c r="I249" s="25"/>
      <c r="J249" s="24"/>
      <c r="K249" s="24"/>
      <c r="L249" s="25"/>
      <c r="M249" s="168"/>
    </row>
    <row r="250" spans="1:13" ht="23.25" customHeight="1" x14ac:dyDescent="0.2">
      <c r="A250" s="162"/>
      <c r="B250" s="165"/>
      <c r="C250" s="117"/>
      <c r="D250" s="117"/>
      <c r="E250" s="6" t="s">
        <v>14</v>
      </c>
      <c r="F250" s="24"/>
      <c r="G250" s="25"/>
      <c r="H250" s="25"/>
      <c r="I250" s="25"/>
      <c r="J250" s="24"/>
      <c r="K250" s="24"/>
      <c r="L250" s="25"/>
      <c r="M250" s="168"/>
    </row>
    <row r="251" spans="1:13" ht="23.25" customHeight="1" x14ac:dyDescent="0.2">
      <c r="A251" s="163"/>
      <c r="B251" s="166"/>
      <c r="C251" s="118"/>
      <c r="D251" s="118"/>
      <c r="E251" s="6" t="s">
        <v>15</v>
      </c>
      <c r="F251" s="24"/>
      <c r="G251" s="25"/>
      <c r="H251" s="25"/>
      <c r="I251" s="25"/>
      <c r="J251" s="24"/>
      <c r="K251" s="24"/>
      <c r="L251" s="24"/>
      <c r="M251" s="169"/>
    </row>
    <row r="252" spans="1:13" ht="12.75" customHeight="1" x14ac:dyDescent="0.2">
      <c r="A252" s="146" t="s">
        <v>39</v>
      </c>
      <c r="B252" s="146"/>
      <c r="C252" s="146"/>
      <c r="D252" s="146"/>
      <c r="E252" s="83" t="s">
        <v>11</v>
      </c>
      <c r="F252" s="96">
        <f>F112+F117+F122+F127+F132+F137+F142+F147+F152+F157+F162+F167+F172+F177+F182+F187+F192+F197+F202+F207+F212+F217+F222+F227+F232+F237+F242+F247</f>
        <v>2063993.9500000004</v>
      </c>
      <c r="G252" s="96">
        <f t="shared" ref="G252:L252" si="12">G112+G117+G122+G127+G132+G137+G142+G147+G152+G157+G162+G167+G172+G177+G182+G187+G192+G197+G202+G207+G212+G217+G222+G227+G232+G237+G242+G247</f>
        <v>865793.2</v>
      </c>
      <c r="H252" s="96">
        <f t="shared" si="12"/>
        <v>328940.05000000005</v>
      </c>
      <c r="I252" s="96">
        <f t="shared" si="12"/>
        <v>234121.25</v>
      </c>
      <c r="J252" s="96">
        <f t="shared" si="12"/>
        <v>140075.47000000003</v>
      </c>
      <c r="K252" s="96">
        <f t="shared" si="12"/>
        <v>57302.28</v>
      </c>
      <c r="L252" s="96">
        <f t="shared" si="12"/>
        <v>92751.5</v>
      </c>
      <c r="M252" s="146"/>
    </row>
    <row r="253" spans="1:13" x14ac:dyDescent="0.2">
      <c r="A253" s="146"/>
      <c r="B253" s="146"/>
      <c r="C253" s="146"/>
      <c r="D253" s="146"/>
      <c r="E253" s="83" t="s">
        <v>12</v>
      </c>
      <c r="F253" s="96">
        <f t="shared" ref="F253:L256" si="13">F113+F118+F123+F128+F133+F138+F143+F148+F153+F158+F163+F168+F173+F178+F183+F188+F193+F198+F203+F208+F213+F218+F223+F228+F233+F238+F243+F248</f>
        <v>413823.25000000006</v>
      </c>
      <c r="G253" s="96">
        <f t="shared" si="13"/>
        <v>64671</v>
      </c>
      <c r="H253" s="96">
        <f t="shared" si="13"/>
        <v>17871.25</v>
      </c>
      <c r="I253" s="96">
        <f t="shared" si="13"/>
        <v>16293.05</v>
      </c>
      <c r="J253" s="96">
        <f t="shared" si="13"/>
        <v>140075.47000000003</v>
      </c>
      <c r="K253" s="96">
        <f t="shared" si="13"/>
        <v>57302.28</v>
      </c>
      <c r="L253" s="96">
        <f t="shared" si="13"/>
        <v>92751.5</v>
      </c>
      <c r="M253" s="146"/>
    </row>
    <row r="254" spans="1:13" x14ac:dyDescent="0.2">
      <c r="A254" s="146"/>
      <c r="B254" s="146"/>
      <c r="C254" s="146"/>
      <c r="D254" s="146"/>
      <c r="E254" s="83" t="s">
        <v>13</v>
      </c>
      <c r="F254" s="96">
        <f t="shared" si="13"/>
        <v>105902.19999999998</v>
      </c>
      <c r="G254" s="96">
        <f t="shared" si="13"/>
        <v>56503.500000000007</v>
      </c>
      <c r="H254" s="96">
        <f t="shared" si="13"/>
        <v>6221.5</v>
      </c>
      <c r="I254" s="96">
        <f t="shared" si="13"/>
        <v>4356.6000000000004</v>
      </c>
      <c r="J254" s="96">
        <f t="shared" si="13"/>
        <v>0</v>
      </c>
      <c r="K254" s="96">
        <f t="shared" si="13"/>
        <v>0</v>
      </c>
      <c r="L254" s="96">
        <f t="shared" si="13"/>
        <v>0</v>
      </c>
      <c r="M254" s="146"/>
    </row>
    <row r="255" spans="1:13" x14ac:dyDescent="0.2">
      <c r="A255" s="146"/>
      <c r="B255" s="146"/>
      <c r="C255" s="146"/>
      <c r="D255" s="146"/>
      <c r="E255" s="83" t="s">
        <v>14</v>
      </c>
      <c r="F255" s="96">
        <f t="shared" si="13"/>
        <v>1541386.1</v>
      </c>
      <c r="G255" s="96">
        <f t="shared" si="13"/>
        <v>744618.7</v>
      </c>
      <c r="H255" s="96">
        <f t="shared" si="13"/>
        <v>304847.3</v>
      </c>
      <c r="I255" s="96">
        <f t="shared" si="13"/>
        <v>213471.6</v>
      </c>
      <c r="J255" s="96">
        <f t="shared" si="13"/>
        <v>0</v>
      </c>
      <c r="K255" s="96">
        <f t="shared" si="13"/>
        <v>0</v>
      </c>
      <c r="L255" s="96">
        <f t="shared" si="13"/>
        <v>0</v>
      </c>
      <c r="M255" s="146"/>
    </row>
    <row r="256" spans="1:13" x14ac:dyDescent="0.2">
      <c r="A256" s="146"/>
      <c r="B256" s="146"/>
      <c r="C256" s="146"/>
      <c r="D256" s="146"/>
      <c r="E256" s="83" t="s">
        <v>15</v>
      </c>
      <c r="F256" s="96">
        <f t="shared" si="13"/>
        <v>0</v>
      </c>
      <c r="G256" s="96">
        <f t="shared" ref="G256:L256" si="14">G116+G121+G126+G131+G136+G141+G146+G151+G156+G161+G166+G171+G176+G181+G186+G191+G196+G201+G206+G211+G216+G221+G226+G231+G236+G241+G246+G251</f>
        <v>0</v>
      </c>
      <c r="H256" s="96">
        <f t="shared" si="14"/>
        <v>0</v>
      </c>
      <c r="I256" s="96">
        <f t="shared" si="14"/>
        <v>0</v>
      </c>
      <c r="J256" s="96">
        <f t="shared" si="14"/>
        <v>0</v>
      </c>
      <c r="K256" s="96">
        <f t="shared" si="14"/>
        <v>0</v>
      </c>
      <c r="L256" s="96">
        <f t="shared" si="14"/>
        <v>0</v>
      </c>
      <c r="M256" s="146"/>
    </row>
    <row r="257" spans="1:13" s="87" customFormat="1" x14ac:dyDescent="0.2">
      <c r="A257" s="94"/>
      <c r="B257" s="94"/>
      <c r="C257" s="94"/>
      <c r="D257" s="94"/>
      <c r="E257" s="93"/>
      <c r="F257" s="101"/>
      <c r="G257" s="101"/>
      <c r="H257" s="101"/>
      <c r="I257" s="101"/>
      <c r="J257" s="101"/>
      <c r="K257" s="101"/>
      <c r="L257" s="101"/>
      <c r="M257" s="94"/>
    </row>
    <row r="258" spans="1:13" s="87" customFormat="1" x14ac:dyDescent="0.2">
      <c r="A258" s="157" t="s">
        <v>729</v>
      </c>
      <c r="B258" s="157"/>
      <c r="C258" s="157"/>
      <c r="D258" s="157"/>
      <c r="E258" s="157"/>
      <c r="F258" s="157"/>
      <c r="G258" s="157"/>
      <c r="H258" s="157"/>
      <c r="I258" s="157"/>
      <c r="J258" s="157"/>
      <c r="K258" s="157"/>
      <c r="L258" s="157"/>
      <c r="M258" s="157"/>
    </row>
    <row r="259" spans="1:13" s="87" customFormat="1" x14ac:dyDescent="0.2">
      <c r="A259" s="111"/>
    </row>
    <row r="260" spans="1:13" s="87" customFormat="1" x14ac:dyDescent="0.2">
      <c r="A260" s="141" t="s">
        <v>730</v>
      </c>
      <c r="B260" s="134" t="s">
        <v>661</v>
      </c>
      <c r="C260" s="119" t="s">
        <v>32</v>
      </c>
      <c r="D260" s="138" t="s">
        <v>991</v>
      </c>
      <c r="E260" s="99" t="s">
        <v>11</v>
      </c>
      <c r="F260" s="30">
        <v>850000</v>
      </c>
      <c r="G260" s="30"/>
      <c r="H260" s="30">
        <v>850000</v>
      </c>
      <c r="I260" s="105"/>
      <c r="J260" s="105"/>
      <c r="K260" s="105"/>
      <c r="L260" s="105"/>
      <c r="M260" s="119" t="s">
        <v>662</v>
      </c>
    </row>
    <row r="261" spans="1:13" s="87" customFormat="1" x14ac:dyDescent="0.2">
      <c r="A261" s="141"/>
      <c r="B261" s="134"/>
      <c r="C261" s="119"/>
      <c r="D261" s="139"/>
      <c r="E261" s="99" t="s">
        <v>12</v>
      </c>
      <c r="F261" s="105"/>
      <c r="G261" s="105"/>
      <c r="H261" s="105"/>
      <c r="I261" s="105"/>
      <c r="J261" s="105"/>
      <c r="K261" s="105"/>
      <c r="L261" s="105"/>
      <c r="M261" s="119"/>
    </row>
    <row r="262" spans="1:13" s="87" customFormat="1" x14ac:dyDescent="0.2">
      <c r="A262" s="141"/>
      <c r="B262" s="134"/>
      <c r="C262" s="119"/>
      <c r="D262" s="139"/>
      <c r="E262" s="99" t="s">
        <v>13</v>
      </c>
      <c r="F262" s="30"/>
      <c r="G262" s="30"/>
      <c r="H262" s="105"/>
      <c r="I262" s="105"/>
      <c r="J262" s="105"/>
      <c r="K262" s="105"/>
      <c r="L262" s="105"/>
      <c r="M262" s="119"/>
    </row>
    <row r="263" spans="1:13" s="87" customFormat="1" x14ac:dyDescent="0.2">
      <c r="A263" s="141"/>
      <c r="B263" s="134"/>
      <c r="C263" s="119"/>
      <c r="D263" s="139"/>
      <c r="E263" s="99" t="s">
        <v>14</v>
      </c>
      <c r="F263" s="30">
        <v>850000</v>
      </c>
      <c r="G263" s="105"/>
      <c r="H263" s="30">
        <v>850000</v>
      </c>
      <c r="I263" s="105"/>
      <c r="J263" s="105"/>
      <c r="K263" s="105"/>
      <c r="L263" s="105"/>
      <c r="M263" s="119"/>
    </row>
    <row r="264" spans="1:13" s="87" customFormat="1" x14ac:dyDescent="0.2">
      <c r="A264" s="141"/>
      <c r="B264" s="134"/>
      <c r="C264" s="119"/>
      <c r="D264" s="140"/>
      <c r="E264" s="99" t="s">
        <v>15</v>
      </c>
      <c r="F264" s="105"/>
      <c r="G264" s="105"/>
      <c r="H264" s="105"/>
      <c r="I264" s="105"/>
      <c r="J264" s="105"/>
      <c r="K264" s="105"/>
      <c r="L264" s="105"/>
      <c r="M264" s="119"/>
    </row>
    <row r="265" spans="1:13" s="87" customFormat="1" ht="27" customHeight="1" x14ac:dyDescent="0.2">
      <c r="A265" s="141" t="s">
        <v>731</v>
      </c>
      <c r="B265" s="135" t="s">
        <v>663</v>
      </c>
      <c r="C265" s="119" t="s">
        <v>81</v>
      </c>
      <c r="D265" s="138" t="s">
        <v>991</v>
      </c>
      <c r="E265" s="99" t="s">
        <v>11</v>
      </c>
      <c r="F265" s="30">
        <v>100000</v>
      </c>
      <c r="G265" s="30"/>
      <c r="H265" s="106">
        <v>20000</v>
      </c>
      <c r="I265" s="106">
        <v>20000</v>
      </c>
      <c r="J265" s="106">
        <v>20000</v>
      </c>
      <c r="K265" s="106">
        <v>20000</v>
      </c>
      <c r="L265" s="106">
        <v>20000</v>
      </c>
      <c r="M265" s="119" t="s">
        <v>665</v>
      </c>
    </row>
    <row r="266" spans="1:13" s="87" customFormat="1" ht="27" customHeight="1" x14ac:dyDescent="0.2">
      <c r="A266" s="141"/>
      <c r="B266" s="136"/>
      <c r="C266" s="119"/>
      <c r="D266" s="139"/>
      <c r="E266" s="99" t="s">
        <v>12</v>
      </c>
      <c r="F266" s="105"/>
      <c r="G266" s="105"/>
      <c r="H266" s="105"/>
      <c r="I266" s="105"/>
      <c r="J266" s="105"/>
      <c r="K266" s="105"/>
      <c r="L266" s="105"/>
      <c r="M266" s="119"/>
    </row>
    <row r="267" spans="1:13" s="87" customFormat="1" ht="27" customHeight="1" x14ac:dyDescent="0.2">
      <c r="A267" s="141"/>
      <c r="B267" s="136"/>
      <c r="C267" s="119"/>
      <c r="D267" s="139"/>
      <c r="E267" s="99" t="s">
        <v>13</v>
      </c>
      <c r="F267" s="30"/>
      <c r="G267" s="30"/>
      <c r="H267" s="105"/>
      <c r="I267" s="105"/>
      <c r="J267" s="105"/>
      <c r="K267" s="105"/>
      <c r="L267" s="105"/>
      <c r="M267" s="119"/>
    </row>
    <row r="268" spans="1:13" s="87" customFormat="1" ht="27" customHeight="1" x14ac:dyDescent="0.2">
      <c r="A268" s="141"/>
      <c r="B268" s="136"/>
      <c r="C268" s="119"/>
      <c r="D268" s="139"/>
      <c r="E268" s="99" t="s">
        <v>14</v>
      </c>
      <c r="F268" s="30">
        <v>100000</v>
      </c>
      <c r="G268" s="30"/>
      <c r="H268" s="106">
        <v>20000</v>
      </c>
      <c r="I268" s="106">
        <v>20000</v>
      </c>
      <c r="J268" s="106">
        <v>20000</v>
      </c>
      <c r="K268" s="106">
        <v>20000</v>
      </c>
      <c r="L268" s="106">
        <v>20000</v>
      </c>
      <c r="M268" s="119"/>
    </row>
    <row r="269" spans="1:13" s="87" customFormat="1" ht="27" customHeight="1" x14ac:dyDescent="0.2">
      <c r="A269" s="141"/>
      <c r="B269" s="137"/>
      <c r="C269" s="119"/>
      <c r="D269" s="140"/>
      <c r="E269" s="99" t="s">
        <v>15</v>
      </c>
      <c r="F269" s="105"/>
      <c r="G269" s="105"/>
      <c r="H269" s="105"/>
      <c r="I269" s="105"/>
      <c r="J269" s="30"/>
      <c r="K269" s="30"/>
      <c r="L269" s="30"/>
      <c r="M269" s="119"/>
    </row>
    <row r="270" spans="1:13" s="87" customFormat="1" ht="12.75" customHeight="1" x14ac:dyDescent="0.2">
      <c r="A270" s="141" t="s">
        <v>732</v>
      </c>
      <c r="B270" s="134" t="s">
        <v>920</v>
      </c>
      <c r="C270" s="138" t="s">
        <v>66</v>
      </c>
      <c r="D270" s="138" t="s">
        <v>991</v>
      </c>
      <c r="E270" s="99" t="s">
        <v>11</v>
      </c>
      <c r="F270" s="30">
        <v>4500</v>
      </c>
      <c r="G270" s="30"/>
      <c r="H270" s="30">
        <v>4500</v>
      </c>
      <c r="I270" s="30"/>
      <c r="J270" s="30"/>
      <c r="K270" s="30"/>
      <c r="L270" s="30"/>
      <c r="M270" s="119" t="s">
        <v>664</v>
      </c>
    </row>
    <row r="271" spans="1:13" s="87" customFormat="1" x14ac:dyDescent="0.2">
      <c r="A271" s="141"/>
      <c r="B271" s="134"/>
      <c r="C271" s="139"/>
      <c r="D271" s="139"/>
      <c r="E271" s="99" t="s">
        <v>12</v>
      </c>
      <c r="F271" s="30"/>
      <c r="G271" s="30"/>
      <c r="H271" s="30"/>
      <c r="I271" s="30"/>
      <c r="J271" s="30"/>
      <c r="K271" s="30"/>
      <c r="L271" s="30"/>
      <c r="M271" s="119"/>
    </row>
    <row r="272" spans="1:13" s="87" customFormat="1" x14ac:dyDescent="0.2">
      <c r="A272" s="141"/>
      <c r="B272" s="134"/>
      <c r="C272" s="139"/>
      <c r="D272" s="139"/>
      <c r="E272" s="99" t="s">
        <v>13</v>
      </c>
      <c r="F272" s="30"/>
      <c r="G272" s="30"/>
      <c r="H272" s="30"/>
      <c r="I272" s="30"/>
      <c r="J272" s="30"/>
      <c r="K272" s="30"/>
      <c r="L272" s="30"/>
      <c r="M272" s="119"/>
    </row>
    <row r="273" spans="1:13" s="87" customFormat="1" x14ac:dyDescent="0.2">
      <c r="A273" s="141"/>
      <c r="B273" s="134"/>
      <c r="C273" s="139"/>
      <c r="D273" s="139"/>
      <c r="E273" s="99" t="s">
        <v>14</v>
      </c>
      <c r="F273" s="30">
        <v>4500</v>
      </c>
      <c r="G273" s="30"/>
      <c r="H273" s="30">
        <v>4500</v>
      </c>
      <c r="I273" s="30"/>
      <c r="J273" s="30"/>
      <c r="K273" s="30"/>
      <c r="L273" s="30"/>
      <c r="M273" s="119"/>
    </row>
    <row r="274" spans="1:13" s="87" customFormat="1" x14ac:dyDescent="0.2">
      <c r="A274" s="141"/>
      <c r="B274" s="134"/>
      <c r="C274" s="140"/>
      <c r="D274" s="140"/>
      <c r="E274" s="99" t="s">
        <v>15</v>
      </c>
      <c r="F274" s="30"/>
      <c r="G274" s="30"/>
      <c r="H274" s="30"/>
      <c r="I274" s="30"/>
      <c r="J274" s="30"/>
      <c r="K274" s="30"/>
      <c r="L274" s="30"/>
      <c r="M274" s="119"/>
    </row>
    <row r="275" spans="1:13" s="87" customFormat="1" x14ac:dyDescent="0.2">
      <c r="A275" s="141" t="s">
        <v>733</v>
      </c>
      <c r="B275" s="135" t="s">
        <v>984</v>
      </c>
      <c r="C275" s="120" t="s">
        <v>20</v>
      </c>
      <c r="D275" s="120" t="s">
        <v>986</v>
      </c>
      <c r="E275" s="99" t="s">
        <v>11</v>
      </c>
      <c r="F275" s="30">
        <v>516243</v>
      </c>
      <c r="G275" s="30">
        <v>10000</v>
      </c>
      <c r="H275" s="30">
        <v>20000</v>
      </c>
      <c r="I275" s="30">
        <v>20000</v>
      </c>
      <c r="J275" s="30">
        <v>106243</v>
      </c>
      <c r="K275" s="30"/>
      <c r="L275" s="30"/>
      <c r="M275" s="119" t="s">
        <v>662</v>
      </c>
    </row>
    <row r="276" spans="1:13" s="87" customFormat="1" x14ac:dyDescent="0.2">
      <c r="A276" s="141"/>
      <c r="B276" s="136"/>
      <c r="C276" s="120"/>
      <c r="D276" s="120"/>
      <c r="E276" s="99" t="s">
        <v>12</v>
      </c>
      <c r="F276" s="30"/>
      <c r="G276" s="30"/>
      <c r="H276" s="30"/>
      <c r="I276" s="30"/>
      <c r="J276" s="30"/>
      <c r="K276" s="30"/>
      <c r="L276" s="30"/>
      <c r="M276" s="119"/>
    </row>
    <row r="277" spans="1:13" s="87" customFormat="1" x14ac:dyDescent="0.2">
      <c r="A277" s="141"/>
      <c r="B277" s="136"/>
      <c r="C277" s="120"/>
      <c r="D277" s="120"/>
      <c r="E277" s="99" t="s">
        <v>13</v>
      </c>
      <c r="F277" s="30"/>
      <c r="G277" s="30"/>
      <c r="H277" s="30"/>
      <c r="I277" s="30"/>
      <c r="J277" s="30"/>
      <c r="K277" s="30"/>
      <c r="L277" s="30"/>
      <c r="M277" s="119"/>
    </row>
    <row r="278" spans="1:13" s="87" customFormat="1" x14ac:dyDescent="0.2">
      <c r="A278" s="141"/>
      <c r="B278" s="136"/>
      <c r="C278" s="120"/>
      <c r="D278" s="120"/>
      <c r="E278" s="99" t="s">
        <v>14</v>
      </c>
      <c r="F278" s="30">
        <v>516243</v>
      </c>
      <c r="G278" s="30">
        <v>10000</v>
      </c>
      <c r="H278" s="30">
        <v>20000</v>
      </c>
      <c r="I278" s="30">
        <v>20000</v>
      </c>
      <c r="J278" s="30">
        <v>106243</v>
      </c>
      <c r="K278" s="30"/>
      <c r="L278" s="30"/>
      <c r="M278" s="119"/>
    </row>
    <row r="279" spans="1:13" s="87" customFormat="1" x14ac:dyDescent="0.2">
      <c r="A279" s="141"/>
      <c r="B279" s="137"/>
      <c r="C279" s="120"/>
      <c r="D279" s="120"/>
      <c r="E279" s="99" t="s">
        <v>15</v>
      </c>
      <c r="F279" s="30"/>
      <c r="G279" s="30"/>
      <c r="H279" s="30"/>
      <c r="I279" s="30"/>
      <c r="J279" s="30"/>
      <c r="K279" s="30"/>
      <c r="L279" s="30"/>
      <c r="M279" s="119"/>
    </row>
    <row r="280" spans="1:13" s="87" customFormat="1" x14ac:dyDescent="0.2">
      <c r="A280" s="141" t="s">
        <v>988</v>
      </c>
      <c r="B280" s="134" t="s">
        <v>985</v>
      </c>
      <c r="C280" s="120" t="s">
        <v>43</v>
      </c>
      <c r="D280" s="120" t="s">
        <v>986</v>
      </c>
      <c r="E280" s="99" t="s">
        <v>11</v>
      </c>
      <c r="F280" s="30">
        <v>248000</v>
      </c>
      <c r="G280" s="30">
        <v>8000</v>
      </c>
      <c r="H280" s="30">
        <v>120000</v>
      </c>
      <c r="I280" s="30">
        <v>120000</v>
      </c>
      <c r="J280" s="30"/>
      <c r="K280" s="30"/>
      <c r="L280" s="30"/>
      <c r="M280" s="119" t="s">
        <v>987</v>
      </c>
    </row>
    <row r="281" spans="1:13" s="87" customFormat="1" x14ac:dyDescent="0.2">
      <c r="A281" s="141"/>
      <c r="B281" s="134"/>
      <c r="C281" s="120"/>
      <c r="D281" s="120"/>
      <c r="E281" s="99" t="s">
        <v>12</v>
      </c>
      <c r="F281" s="30"/>
      <c r="G281" s="30"/>
      <c r="H281" s="30"/>
      <c r="I281" s="30"/>
      <c r="J281" s="30"/>
      <c r="K281" s="30"/>
      <c r="L281" s="30"/>
      <c r="M281" s="119"/>
    </row>
    <row r="282" spans="1:13" s="87" customFormat="1" x14ac:dyDescent="0.2">
      <c r="A282" s="141"/>
      <c r="B282" s="134"/>
      <c r="C282" s="120"/>
      <c r="D282" s="120"/>
      <c r="E282" s="99" t="s">
        <v>13</v>
      </c>
      <c r="F282" s="30"/>
      <c r="G282" s="30"/>
      <c r="H282" s="30"/>
      <c r="I282" s="30"/>
      <c r="J282" s="30"/>
      <c r="K282" s="30"/>
      <c r="L282" s="30"/>
      <c r="M282" s="119"/>
    </row>
    <row r="283" spans="1:13" s="87" customFormat="1" x14ac:dyDescent="0.2">
      <c r="A283" s="141"/>
      <c r="B283" s="134"/>
      <c r="C283" s="120"/>
      <c r="D283" s="120"/>
      <c r="E283" s="99" t="s">
        <v>14</v>
      </c>
      <c r="F283" s="30">
        <v>248000</v>
      </c>
      <c r="G283" s="30">
        <v>8000</v>
      </c>
      <c r="H283" s="30">
        <v>120000</v>
      </c>
      <c r="I283" s="30">
        <v>120000</v>
      </c>
      <c r="J283" s="30"/>
      <c r="K283" s="30"/>
      <c r="L283" s="30"/>
      <c r="M283" s="119"/>
    </row>
    <row r="284" spans="1:13" s="87" customFormat="1" x14ac:dyDescent="0.2">
      <c r="A284" s="141"/>
      <c r="B284" s="134"/>
      <c r="C284" s="120"/>
      <c r="D284" s="120"/>
      <c r="E284" s="99" t="s">
        <v>15</v>
      </c>
      <c r="F284" s="30"/>
      <c r="G284" s="30"/>
      <c r="H284" s="30"/>
      <c r="I284" s="30"/>
      <c r="J284" s="30"/>
      <c r="K284" s="30"/>
      <c r="L284" s="30"/>
      <c r="M284" s="119"/>
    </row>
    <row r="285" spans="1:13" s="87" customFormat="1" x14ac:dyDescent="0.2">
      <c r="A285" s="141" t="s">
        <v>734</v>
      </c>
      <c r="B285" s="134" t="s">
        <v>997</v>
      </c>
      <c r="C285" s="120" t="s">
        <v>66</v>
      </c>
      <c r="D285" s="120" t="s">
        <v>986</v>
      </c>
      <c r="E285" s="99" t="s">
        <v>11</v>
      </c>
      <c r="F285" s="30">
        <v>42500</v>
      </c>
      <c r="G285" s="30">
        <v>42500</v>
      </c>
      <c r="H285" s="30"/>
      <c r="I285" s="30"/>
      <c r="J285" s="30"/>
      <c r="K285" s="30"/>
      <c r="L285" s="30"/>
      <c r="M285" s="119" t="s">
        <v>987</v>
      </c>
    </row>
    <row r="286" spans="1:13" s="87" customFormat="1" x14ac:dyDescent="0.2">
      <c r="A286" s="141"/>
      <c r="B286" s="134"/>
      <c r="C286" s="120"/>
      <c r="D286" s="120"/>
      <c r="E286" s="99" t="s">
        <v>12</v>
      </c>
      <c r="F286" s="30"/>
      <c r="G286" s="30"/>
      <c r="H286" s="30"/>
      <c r="I286" s="30"/>
      <c r="J286" s="30"/>
      <c r="K286" s="30"/>
      <c r="L286" s="30"/>
      <c r="M286" s="119"/>
    </row>
    <row r="287" spans="1:13" s="87" customFormat="1" x14ac:dyDescent="0.2">
      <c r="A287" s="141"/>
      <c r="B287" s="134"/>
      <c r="C287" s="120"/>
      <c r="D287" s="120"/>
      <c r="E287" s="99" t="s">
        <v>13</v>
      </c>
      <c r="F287" s="30"/>
      <c r="G287" s="30"/>
      <c r="H287" s="30"/>
      <c r="I287" s="30"/>
      <c r="J287" s="30"/>
      <c r="K287" s="30"/>
      <c r="L287" s="30"/>
      <c r="M287" s="119"/>
    </row>
    <row r="288" spans="1:13" s="87" customFormat="1" x14ac:dyDescent="0.2">
      <c r="A288" s="141"/>
      <c r="B288" s="134"/>
      <c r="C288" s="120"/>
      <c r="D288" s="120"/>
      <c r="E288" s="99" t="s">
        <v>14</v>
      </c>
      <c r="F288" s="30">
        <v>42500</v>
      </c>
      <c r="G288" s="30">
        <v>42500</v>
      </c>
      <c r="H288" s="30"/>
      <c r="I288" s="30"/>
      <c r="J288" s="30"/>
      <c r="K288" s="30"/>
      <c r="L288" s="30"/>
      <c r="M288" s="119"/>
    </row>
    <row r="289" spans="1:16383" s="87" customFormat="1" x14ac:dyDescent="0.2">
      <c r="A289" s="141"/>
      <c r="B289" s="134"/>
      <c r="C289" s="120"/>
      <c r="D289" s="120"/>
      <c r="E289" s="99" t="s">
        <v>15</v>
      </c>
      <c r="F289" s="30"/>
      <c r="G289" s="30"/>
      <c r="H289" s="30"/>
      <c r="I289" s="30"/>
      <c r="J289" s="30"/>
      <c r="K289" s="30"/>
      <c r="L289" s="30"/>
      <c r="M289" s="119"/>
    </row>
    <row r="290" spans="1:16383" s="87" customFormat="1" x14ac:dyDescent="0.2">
      <c r="A290" s="141" t="s">
        <v>989</v>
      </c>
      <c r="B290" s="134" t="s">
        <v>998</v>
      </c>
      <c r="C290" s="120" t="s">
        <v>58</v>
      </c>
      <c r="D290" s="120" t="s">
        <v>986</v>
      </c>
      <c r="E290" s="99" t="s">
        <v>11</v>
      </c>
      <c r="F290" s="30">
        <v>355000</v>
      </c>
      <c r="G290" s="30"/>
      <c r="H290" s="30">
        <v>200000</v>
      </c>
      <c r="I290" s="30">
        <v>155000</v>
      </c>
      <c r="J290" s="30"/>
      <c r="K290" s="30"/>
      <c r="L290" s="30"/>
      <c r="M290" s="119" t="s">
        <v>987</v>
      </c>
    </row>
    <row r="291" spans="1:16383" s="87" customFormat="1" x14ac:dyDescent="0.2">
      <c r="A291" s="141"/>
      <c r="B291" s="134"/>
      <c r="C291" s="120"/>
      <c r="D291" s="120"/>
      <c r="E291" s="99" t="s">
        <v>12</v>
      </c>
      <c r="F291" s="30"/>
      <c r="G291" s="30"/>
      <c r="H291" s="30"/>
      <c r="I291" s="30"/>
      <c r="J291" s="30"/>
      <c r="K291" s="30"/>
      <c r="L291" s="30"/>
      <c r="M291" s="119"/>
    </row>
    <row r="292" spans="1:16383" s="87" customFormat="1" x14ac:dyDescent="0.2">
      <c r="A292" s="141"/>
      <c r="B292" s="134"/>
      <c r="C292" s="120"/>
      <c r="D292" s="120"/>
      <c r="E292" s="99" t="s">
        <v>13</v>
      </c>
      <c r="F292" s="30"/>
      <c r="G292" s="30"/>
      <c r="H292" s="30"/>
      <c r="I292" s="30"/>
      <c r="J292" s="30"/>
      <c r="K292" s="30"/>
      <c r="L292" s="30"/>
      <c r="M292" s="119"/>
    </row>
    <row r="293" spans="1:16383" s="87" customFormat="1" x14ac:dyDescent="0.2">
      <c r="A293" s="141"/>
      <c r="B293" s="134"/>
      <c r="C293" s="120"/>
      <c r="D293" s="120"/>
      <c r="E293" s="99" t="s">
        <v>14</v>
      </c>
      <c r="F293" s="30">
        <v>355000</v>
      </c>
      <c r="G293" s="30"/>
      <c r="H293" s="30">
        <v>200000</v>
      </c>
      <c r="I293" s="30">
        <v>155000</v>
      </c>
      <c r="J293" s="30"/>
      <c r="K293" s="30"/>
      <c r="L293" s="30"/>
      <c r="M293" s="119"/>
    </row>
    <row r="294" spans="1:16383" s="87" customFormat="1" x14ac:dyDescent="0.2">
      <c r="A294" s="141"/>
      <c r="B294" s="134"/>
      <c r="C294" s="120"/>
      <c r="D294" s="120"/>
      <c r="E294" s="99" t="s">
        <v>15</v>
      </c>
      <c r="F294" s="30"/>
      <c r="G294" s="30"/>
      <c r="H294" s="30"/>
      <c r="I294" s="30"/>
      <c r="J294" s="30"/>
      <c r="K294" s="30"/>
      <c r="L294" s="30"/>
      <c r="M294" s="119"/>
    </row>
    <row r="295" spans="1:16383" s="87" customFormat="1" x14ac:dyDescent="0.2">
      <c r="A295" s="141" t="s">
        <v>990</v>
      </c>
      <c r="B295" s="134" t="s">
        <v>999</v>
      </c>
      <c r="C295" s="120" t="s">
        <v>44</v>
      </c>
      <c r="D295" s="120" t="s">
        <v>986</v>
      </c>
      <c r="E295" s="99" t="s">
        <v>11</v>
      </c>
      <c r="F295" s="30">
        <v>129300</v>
      </c>
      <c r="G295" s="30"/>
      <c r="H295" s="30">
        <v>69300</v>
      </c>
      <c r="I295" s="30">
        <v>60000</v>
      </c>
      <c r="J295" s="30"/>
      <c r="K295" s="30"/>
      <c r="L295" s="30"/>
      <c r="M295" s="119" t="s">
        <v>987</v>
      </c>
    </row>
    <row r="296" spans="1:16383" s="87" customFormat="1" x14ac:dyDescent="0.2">
      <c r="A296" s="141"/>
      <c r="B296" s="134"/>
      <c r="C296" s="120"/>
      <c r="D296" s="120"/>
      <c r="E296" s="99" t="s">
        <v>12</v>
      </c>
      <c r="F296" s="30"/>
      <c r="G296" s="30"/>
      <c r="H296" s="30"/>
      <c r="I296" s="30"/>
      <c r="J296" s="30"/>
      <c r="K296" s="30"/>
      <c r="L296" s="30"/>
      <c r="M296" s="119"/>
    </row>
    <row r="297" spans="1:16383" s="87" customFormat="1" x14ac:dyDescent="0.2">
      <c r="A297" s="141"/>
      <c r="B297" s="134"/>
      <c r="C297" s="120"/>
      <c r="D297" s="120"/>
      <c r="E297" s="99" t="s">
        <v>13</v>
      </c>
      <c r="F297" s="30"/>
      <c r="G297" s="30"/>
      <c r="H297" s="30"/>
      <c r="I297" s="30"/>
      <c r="J297" s="30"/>
      <c r="K297" s="30"/>
      <c r="L297" s="30"/>
      <c r="M297" s="119"/>
    </row>
    <row r="298" spans="1:16383" s="87" customFormat="1" x14ac:dyDescent="0.2">
      <c r="A298" s="141"/>
      <c r="B298" s="134"/>
      <c r="C298" s="120"/>
      <c r="D298" s="120"/>
      <c r="E298" s="99" t="s">
        <v>14</v>
      </c>
      <c r="F298" s="30">
        <v>129300</v>
      </c>
      <c r="G298" s="30"/>
      <c r="H298" s="30">
        <v>69300</v>
      </c>
      <c r="I298" s="30">
        <v>60000</v>
      </c>
      <c r="J298" s="30"/>
      <c r="K298" s="30"/>
      <c r="L298" s="30"/>
      <c r="M298" s="119"/>
    </row>
    <row r="299" spans="1:16383" s="87" customFormat="1" x14ac:dyDescent="0.2">
      <c r="A299" s="141"/>
      <c r="B299" s="134"/>
      <c r="C299" s="120"/>
      <c r="D299" s="120"/>
      <c r="E299" s="99" t="s">
        <v>15</v>
      </c>
      <c r="F299" s="30"/>
      <c r="G299" s="30"/>
      <c r="H299" s="30"/>
      <c r="I299" s="30"/>
      <c r="J299" s="30"/>
      <c r="K299" s="30"/>
      <c r="L299" s="30"/>
      <c r="M299" s="119"/>
    </row>
    <row r="300" spans="1:16383" s="87" customFormat="1" x14ac:dyDescent="0.2">
      <c r="A300" s="121" t="s">
        <v>660</v>
      </c>
      <c r="B300" s="122"/>
      <c r="C300" s="122"/>
      <c r="D300" s="123"/>
      <c r="E300" s="109" t="s">
        <v>11</v>
      </c>
      <c r="F300" s="110">
        <f>F260+F265+F270+F275+F280+F285+F290+F295</f>
        <v>2245543</v>
      </c>
      <c r="G300" s="110">
        <f t="shared" ref="G300:L300" si="15">G260+G265+G270+G275+G280+G285+G290+G295</f>
        <v>60500</v>
      </c>
      <c r="H300" s="110">
        <f t="shared" si="15"/>
        <v>1283800</v>
      </c>
      <c r="I300" s="110">
        <f t="shared" si="15"/>
        <v>375000</v>
      </c>
      <c r="J300" s="110">
        <f t="shared" si="15"/>
        <v>126243</v>
      </c>
      <c r="K300" s="110">
        <f t="shared" si="15"/>
        <v>20000</v>
      </c>
      <c r="L300" s="110">
        <f t="shared" si="15"/>
        <v>20000</v>
      </c>
      <c r="M300" s="156"/>
      <c r="P300" s="216"/>
      <c r="Q300" s="216"/>
      <c r="R300" s="216"/>
      <c r="S300" s="216"/>
      <c r="T300" s="216"/>
      <c r="U300" s="216"/>
      <c r="V300" s="216"/>
      <c r="W300" s="216"/>
      <c r="X300" s="216"/>
      <c r="Y300" s="216"/>
      <c r="Z300" s="216"/>
      <c r="AA300" s="216"/>
      <c r="AB300" s="216"/>
      <c r="AC300" s="216"/>
      <c r="AD300" s="216"/>
      <c r="AE300" s="216"/>
      <c r="AF300" s="216"/>
      <c r="AG300" s="216"/>
      <c r="AH300" s="216"/>
      <c r="AI300" s="216"/>
      <c r="AJ300" s="216"/>
      <c r="AK300" s="216"/>
      <c r="AL300" s="216"/>
      <c r="AM300" s="216"/>
      <c r="AN300" s="216"/>
      <c r="AO300" s="216"/>
      <c r="AP300" s="216"/>
      <c r="AQ300" s="216"/>
      <c r="AR300" s="216"/>
      <c r="AS300" s="216"/>
      <c r="AT300" s="216"/>
      <c r="AU300" s="216"/>
      <c r="AV300" s="216"/>
      <c r="AW300" s="216"/>
      <c r="AX300" s="216"/>
      <c r="AY300" s="216"/>
      <c r="AZ300" s="216"/>
      <c r="BA300" s="216"/>
      <c r="BB300" s="216"/>
      <c r="BC300" s="216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  <c r="BZ300" s="216"/>
      <c r="CA300" s="216"/>
      <c r="CB300" s="216"/>
      <c r="CC300" s="216"/>
      <c r="CD300" s="216"/>
      <c r="CE300" s="216"/>
      <c r="CF300" s="216"/>
      <c r="CG300" s="216"/>
      <c r="CH300" s="216"/>
      <c r="CI300" s="216"/>
      <c r="CJ300" s="216"/>
      <c r="CK300" s="216"/>
      <c r="CL300" s="216"/>
      <c r="CM300" s="216"/>
      <c r="CN300" s="216"/>
      <c r="CO300" s="216"/>
      <c r="CP300" s="216"/>
      <c r="CQ300" s="216"/>
      <c r="CR300" s="216"/>
      <c r="CS300" s="216"/>
      <c r="CT300" s="216"/>
      <c r="CU300" s="216"/>
      <c r="CV300" s="216"/>
      <c r="CW300" s="216"/>
      <c r="CX300" s="216"/>
      <c r="CY300" s="216"/>
      <c r="CZ300" s="216"/>
      <c r="DA300" s="216"/>
      <c r="DB300" s="216"/>
      <c r="DC300" s="216"/>
      <c r="DD300" s="216"/>
      <c r="DE300" s="216"/>
      <c r="DF300" s="216"/>
      <c r="DG300" s="216"/>
      <c r="DH300" s="216"/>
      <c r="DI300" s="216"/>
      <c r="DJ300" s="216"/>
      <c r="DK300" s="216"/>
      <c r="DL300" s="216"/>
      <c r="DM300" s="216"/>
      <c r="DN300" s="216"/>
      <c r="DO300" s="216"/>
      <c r="DP300" s="216"/>
      <c r="DQ300" s="216"/>
      <c r="DR300" s="216"/>
      <c r="DS300" s="216"/>
      <c r="DT300" s="216"/>
      <c r="DU300" s="216"/>
      <c r="DV300" s="216"/>
      <c r="DW300" s="216"/>
      <c r="DX300" s="216"/>
      <c r="DY300" s="216"/>
      <c r="DZ300" s="216"/>
      <c r="EA300" s="216"/>
      <c r="EB300" s="216"/>
      <c r="EC300" s="216"/>
      <c r="ED300" s="216"/>
      <c r="EE300" s="216"/>
      <c r="EF300" s="216"/>
      <c r="EG300" s="216"/>
      <c r="EH300" s="216"/>
      <c r="EI300" s="216"/>
      <c r="EJ300" s="216"/>
      <c r="EK300" s="216"/>
      <c r="EL300" s="216"/>
      <c r="EM300" s="216"/>
      <c r="EN300" s="216"/>
      <c r="EO300" s="216"/>
      <c r="EP300" s="216"/>
      <c r="EQ300" s="216"/>
      <c r="ER300" s="216"/>
      <c r="ES300" s="216"/>
      <c r="ET300" s="216"/>
      <c r="EU300" s="216"/>
      <c r="EV300" s="216"/>
      <c r="EW300" s="216"/>
      <c r="EX300" s="216"/>
      <c r="EY300" s="216"/>
      <c r="EZ300" s="216"/>
      <c r="FA300" s="216"/>
      <c r="FB300" s="216"/>
      <c r="FC300" s="216"/>
      <c r="FD300" s="216"/>
      <c r="FE300" s="216"/>
      <c r="FF300" s="216"/>
      <c r="FG300" s="216"/>
      <c r="FH300" s="216"/>
      <c r="FI300" s="216"/>
      <c r="FJ300" s="216"/>
      <c r="FK300" s="216"/>
      <c r="FL300" s="216"/>
      <c r="FM300" s="216"/>
      <c r="FN300" s="216"/>
      <c r="FO300" s="216"/>
      <c r="FP300" s="216"/>
      <c r="FQ300" s="216"/>
      <c r="FR300" s="216"/>
      <c r="FS300" s="216"/>
      <c r="FT300" s="216"/>
      <c r="FU300" s="216"/>
      <c r="FV300" s="216"/>
      <c r="FW300" s="216"/>
      <c r="FX300" s="216"/>
      <c r="FY300" s="216"/>
      <c r="FZ300" s="216"/>
      <c r="GA300" s="216"/>
      <c r="GB300" s="216"/>
      <c r="GC300" s="216"/>
      <c r="GD300" s="216"/>
      <c r="GE300" s="216"/>
      <c r="GF300" s="216"/>
      <c r="GG300" s="216"/>
      <c r="GH300" s="216"/>
      <c r="GI300" s="216"/>
      <c r="GJ300" s="216"/>
      <c r="GK300" s="216"/>
      <c r="GL300" s="216"/>
      <c r="GM300" s="216"/>
      <c r="GN300" s="216"/>
      <c r="GO300" s="216"/>
      <c r="GP300" s="216"/>
      <c r="GQ300" s="216"/>
      <c r="GR300" s="216"/>
      <c r="GS300" s="216"/>
      <c r="GT300" s="216"/>
      <c r="GU300" s="216"/>
      <c r="GV300" s="216"/>
      <c r="GW300" s="216"/>
      <c r="GX300" s="216"/>
      <c r="GY300" s="216"/>
      <c r="GZ300" s="216"/>
      <c r="HA300" s="216"/>
      <c r="HB300" s="216"/>
      <c r="HC300" s="216"/>
      <c r="HD300" s="216"/>
      <c r="HE300" s="216"/>
      <c r="HF300" s="216"/>
      <c r="HG300" s="216"/>
      <c r="HH300" s="216"/>
      <c r="HI300" s="216"/>
      <c r="HJ300" s="216"/>
      <c r="HK300" s="216"/>
      <c r="HL300" s="216"/>
      <c r="HM300" s="216"/>
      <c r="HN300" s="216"/>
      <c r="HO300" s="216"/>
      <c r="HP300" s="216"/>
      <c r="HQ300" s="216"/>
      <c r="HR300" s="216"/>
      <c r="HS300" s="216"/>
      <c r="HT300" s="216"/>
      <c r="HU300" s="216"/>
      <c r="HV300" s="216"/>
      <c r="HW300" s="216"/>
      <c r="HX300" s="216"/>
      <c r="HY300" s="216"/>
      <c r="HZ300" s="216"/>
      <c r="IA300" s="216"/>
      <c r="IB300" s="216"/>
      <c r="IC300" s="216"/>
      <c r="ID300" s="216"/>
      <c r="IE300" s="216"/>
      <c r="IF300" s="216"/>
      <c r="IG300" s="216"/>
      <c r="IH300" s="216"/>
      <c r="II300" s="216"/>
      <c r="IJ300" s="216"/>
      <c r="IK300" s="216"/>
      <c r="IL300" s="216"/>
      <c r="IM300" s="216"/>
      <c r="IN300" s="216"/>
      <c r="IO300" s="216"/>
      <c r="IP300" s="216"/>
      <c r="IQ300" s="216"/>
      <c r="IR300" s="216"/>
      <c r="IS300" s="216"/>
      <c r="IT300" s="216"/>
      <c r="IU300" s="216"/>
      <c r="IV300" s="216"/>
      <c r="IW300" s="216"/>
      <c r="IX300" s="216"/>
      <c r="IY300" s="216"/>
      <c r="IZ300" s="216"/>
      <c r="JA300" s="216"/>
      <c r="JB300" s="216"/>
      <c r="JC300" s="216"/>
      <c r="JD300" s="216"/>
      <c r="JE300" s="216"/>
      <c r="JF300" s="216"/>
      <c r="JG300" s="216"/>
      <c r="JH300" s="216"/>
      <c r="JI300" s="216"/>
      <c r="JJ300" s="216"/>
      <c r="JK300" s="216"/>
      <c r="JL300" s="216"/>
      <c r="JM300" s="216"/>
      <c r="JN300" s="216"/>
      <c r="JO300" s="216"/>
      <c r="JP300" s="216"/>
      <c r="JQ300" s="216"/>
      <c r="JR300" s="216"/>
      <c r="JS300" s="216"/>
      <c r="JT300" s="216"/>
      <c r="JU300" s="216"/>
      <c r="JV300" s="216"/>
      <c r="JW300" s="216"/>
      <c r="JX300" s="216"/>
      <c r="JY300" s="216"/>
      <c r="JZ300" s="216"/>
      <c r="KA300" s="216"/>
      <c r="KB300" s="216"/>
      <c r="KC300" s="216"/>
      <c r="KD300" s="216"/>
      <c r="KE300" s="216"/>
      <c r="KF300" s="216"/>
      <c r="KG300" s="216"/>
      <c r="KH300" s="216"/>
      <c r="KI300" s="216"/>
      <c r="KJ300" s="216"/>
      <c r="KK300" s="216"/>
      <c r="KL300" s="216"/>
      <c r="KM300" s="216"/>
      <c r="KN300" s="216"/>
      <c r="KO300" s="216"/>
      <c r="KP300" s="216"/>
      <c r="KQ300" s="216"/>
      <c r="KR300" s="216"/>
      <c r="KS300" s="216"/>
      <c r="KT300" s="216"/>
      <c r="KU300" s="216"/>
      <c r="KV300" s="216"/>
      <c r="KW300" s="216"/>
      <c r="KX300" s="216"/>
      <c r="KY300" s="216"/>
      <c r="KZ300" s="216"/>
      <c r="LA300" s="216"/>
      <c r="LB300" s="216"/>
      <c r="LC300" s="216"/>
      <c r="LD300" s="216"/>
      <c r="LE300" s="216"/>
      <c r="LF300" s="216"/>
      <c r="LG300" s="216"/>
      <c r="LH300" s="216"/>
      <c r="LI300" s="216"/>
      <c r="LJ300" s="216"/>
      <c r="LK300" s="216"/>
      <c r="LL300" s="216"/>
      <c r="LM300" s="216"/>
      <c r="LN300" s="216"/>
      <c r="LO300" s="216"/>
      <c r="LP300" s="216"/>
      <c r="LQ300" s="216"/>
      <c r="LR300" s="216"/>
      <c r="LS300" s="216"/>
      <c r="LT300" s="216"/>
      <c r="LU300" s="216"/>
      <c r="LV300" s="216"/>
      <c r="LW300" s="216"/>
      <c r="LX300" s="216"/>
      <c r="LY300" s="216"/>
      <c r="LZ300" s="216"/>
      <c r="MA300" s="216"/>
      <c r="MB300" s="216"/>
      <c r="MC300" s="216"/>
      <c r="MD300" s="216"/>
      <c r="ME300" s="216"/>
      <c r="MF300" s="216"/>
      <c r="MG300" s="216"/>
      <c r="MH300" s="216"/>
      <c r="MI300" s="216"/>
      <c r="MJ300" s="216"/>
      <c r="MK300" s="216"/>
      <c r="ML300" s="216"/>
      <c r="MM300" s="216"/>
      <c r="MN300" s="216"/>
      <c r="MO300" s="216"/>
      <c r="MP300" s="216"/>
      <c r="MQ300" s="216"/>
      <c r="MR300" s="216"/>
      <c r="MS300" s="216"/>
      <c r="MT300" s="216"/>
      <c r="MU300" s="216"/>
      <c r="MV300" s="216"/>
      <c r="MW300" s="216"/>
      <c r="MX300" s="216"/>
      <c r="MY300" s="216"/>
      <c r="MZ300" s="216"/>
      <c r="NA300" s="216"/>
      <c r="NB300" s="216"/>
      <c r="NC300" s="216"/>
      <c r="ND300" s="216"/>
      <c r="NE300" s="216"/>
      <c r="NF300" s="216"/>
      <c r="NG300" s="216"/>
      <c r="NH300" s="216"/>
      <c r="NI300" s="216"/>
      <c r="NJ300" s="216"/>
      <c r="NK300" s="216"/>
      <c r="NL300" s="216"/>
      <c r="NM300" s="216"/>
      <c r="NN300" s="216"/>
      <c r="NO300" s="216"/>
      <c r="NP300" s="216"/>
      <c r="NQ300" s="216"/>
      <c r="NR300" s="216"/>
      <c r="NS300" s="216"/>
      <c r="NT300" s="216"/>
      <c r="NU300" s="216"/>
      <c r="NV300" s="216"/>
      <c r="NW300" s="216"/>
      <c r="NX300" s="216"/>
      <c r="NY300" s="216"/>
      <c r="NZ300" s="216"/>
      <c r="OA300" s="216"/>
      <c r="OB300" s="216"/>
      <c r="OC300" s="216"/>
      <c r="OD300" s="216"/>
      <c r="OE300" s="216"/>
      <c r="OF300" s="216"/>
      <c r="OG300" s="216"/>
      <c r="OH300" s="216"/>
      <c r="OI300" s="216"/>
      <c r="OJ300" s="216"/>
      <c r="OK300" s="216"/>
      <c r="OL300" s="216"/>
      <c r="OM300" s="216"/>
      <c r="ON300" s="216"/>
      <c r="OO300" s="216"/>
      <c r="OP300" s="216"/>
      <c r="OQ300" s="216"/>
      <c r="OR300" s="216"/>
      <c r="OS300" s="216"/>
      <c r="OT300" s="216"/>
      <c r="OU300" s="216"/>
      <c r="OV300" s="216"/>
      <c r="OW300" s="216"/>
      <c r="OX300" s="216"/>
      <c r="OY300" s="216"/>
      <c r="OZ300" s="216"/>
      <c r="PA300" s="216"/>
      <c r="PB300" s="216"/>
      <c r="PC300" s="216"/>
      <c r="PD300" s="216"/>
      <c r="PE300" s="216"/>
      <c r="PF300" s="216"/>
      <c r="PG300" s="216"/>
      <c r="PH300" s="216"/>
      <c r="PI300" s="216"/>
      <c r="PJ300" s="216"/>
      <c r="PK300" s="216"/>
      <c r="PL300" s="216"/>
      <c r="PM300" s="216"/>
      <c r="PN300" s="216"/>
      <c r="PO300" s="216"/>
      <c r="PP300" s="216"/>
      <c r="PQ300" s="216"/>
      <c r="PR300" s="216"/>
      <c r="PS300" s="216"/>
      <c r="PT300" s="216"/>
      <c r="PU300" s="216"/>
      <c r="PV300" s="216"/>
      <c r="PW300" s="216"/>
      <c r="PX300" s="216"/>
      <c r="PY300" s="216"/>
      <c r="PZ300" s="216"/>
      <c r="QA300" s="216"/>
      <c r="QB300" s="216"/>
      <c r="QC300" s="216"/>
      <c r="QD300" s="216"/>
      <c r="QE300" s="216"/>
      <c r="QF300" s="216"/>
      <c r="QG300" s="216"/>
      <c r="QH300" s="216"/>
      <c r="QI300" s="216"/>
      <c r="QJ300" s="216"/>
      <c r="QK300" s="216"/>
      <c r="QL300" s="216"/>
      <c r="QM300" s="216"/>
      <c r="QN300" s="216"/>
      <c r="QO300" s="216"/>
      <c r="QP300" s="216"/>
      <c r="QQ300" s="216"/>
      <c r="QR300" s="216"/>
      <c r="QS300" s="216"/>
      <c r="QT300" s="216"/>
      <c r="QU300" s="216"/>
      <c r="QV300" s="216"/>
      <c r="QW300" s="216"/>
      <c r="QX300" s="216"/>
      <c r="QY300" s="216"/>
      <c r="QZ300" s="216"/>
      <c r="RA300" s="216"/>
      <c r="RB300" s="216"/>
      <c r="RC300" s="216"/>
      <c r="RD300" s="216"/>
      <c r="RE300" s="216"/>
      <c r="RF300" s="216"/>
      <c r="RG300" s="216"/>
      <c r="RH300" s="216"/>
      <c r="RI300" s="216"/>
      <c r="RJ300" s="216"/>
      <c r="RK300" s="216"/>
      <c r="RL300" s="216"/>
      <c r="RM300" s="216"/>
      <c r="RN300" s="216"/>
      <c r="RO300" s="216"/>
      <c r="RP300" s="216"/>
      <c r="RQ300" s="216"/>
      <c r="RR300" s="216"/>
      <c r="RS300" s="216"/>
      <c r="RT300" s="216"/>
      <c r="RU300" s="216"/>
      <c r="RV300" s="216"/>
      <c r="RW300" s="216"/>
      <c r="RX300" s="216"/>
      <c r="RY300" s="216"/>
      <c r="RZ300" s="216"/>
      <c r="SA300" s="216"/>
      <c r="SB300" s="216"/>
      <c r="SC300" s="216"/>
      <c r="SD300" s="216"/>
      <c r="SE300" s="216"/>
      <c r="SF300" s="216"/>
      <c r="SG300" s="216"/>
      <c r="SH300" s="216"/>
      <c r="SI300" s="216"/>
      <c r="SJ300" s="216"/>
      <c r="SK300" s="216"/>
      <c r="SL300" s="216"/>
      <c r="SM300" s="216"/>
      <c r="SN300" s="216"/>
      <c r="SO300" s="216"/>
      <c r="SP300" s="216"/>
      <c r="SQ300" s="216"/>
      <c r="SR300" s="216"/>
      <c r="SS300" s="216"/>
      <c r="ST300" s="216"/>
      <c r="SU300" s="216"/>
      <c r="SV300" s="216"/>
      <c r="SW300" s="216"/>
      <c r="SX300" s="216"/>
      <c r="SY300" s="216"/>
      <c r="SZ300" s="216"/>
      <c r="TA300" s="216"/>
      <c r="TB300" s="216"/>
      <c r="TC300" s="216"/>
      <c r="TD300" s="216"/>
      <c r="TE300" s="216"/>
      <c r="TF300" s="216"/>
      <c r="TG300" s="216"/>
      <c r="TH300" s="216"/>
      <c r="TI300" s="216"/>
      <c r="TJ300" s="216"/>
      <c r="TK300" s="216"/>
      <c r="TL300" s="216"/>
      <c r="TM300" s="216"/>
      <c r="TN300" s="216"/>
      <c r="TO300" s="216"/>
      <c r="TP300" s="216"/>
      <c r="TQ300" s="216"/>
      <c r="TR300" s="216"/>
      <c r="TS300" s="216"/>
      <c r="TT300" s="216"/>
      <c r="TU300" s="216"/>
      <c r="TV300" s="216"/>
      <c r="TW300" s="216"/>
      <c r="TX300" s="216"/>
      <c r="TY300" s="216"/>
      <c r="TZ300" s="216"/>
      <c r="UA300" s="216"/>
      <c r="UB300" s="216"/>
      <c r="UC300" s="216"/>
      <c r="UD300" s="216"/>
      <c r="UE300" s="216"/>
      <c r="UF300" s="216"/>
      <c r="UG300" s="216"/>
      <c r="UH300" s="216"/>
      <c r="UI300" s="216"/>
      <c r="UJ300" s="216"/>
      <c r="UK300" s="216"/>
      <c r="UL300" s="216"/>
      <c r="UM300" s="216"/>
      <c r="UN300" s="216"/>
      <c r="UO300" s="216"/>
      <c r="UP300" s="216"/>
      <c r="UQ300" s="216"/>
      <c r="UR300" s="216"/>
      <c r="US300" s="216"/>
      <c r="UT300" s="216"/>
      <c r="UU300" s="216"/>
      <c r="UV300" s="216"/>
      <c r="UW300" s="216"/>
      <c r="UX300" s="216"/>
      <c r="UY300" s="216"/>
      <c r="UZ300" s="216"/>
      <c r="VA300" s="216"/>
      <c r="VB300" s="216"/>
      <c r="VC300" s="216"/>
      <c r="VD300" s="216"/>
      <c r="VE300" s="216"/>
      <c r="VF300" s="216"/>
      <c r="VG300" s="216"/>
      <c r="VH300" s="216"/>
      <c r="VI300" s="216"/>
      <c r="VJ300" s="216"/>
      <c r="VK300" s="216"/>
      <c r="VL300" s="216"/>
      <c r="VM300" s="216"/>
      <c r="VN300" s="216"/>
      <c r="VO300" s="216"/>
      <c r="VP300" s="216"/>
      <c r="VQ300" s="216"/>
      <c r="VR300" s="216"/>
      <c r="VS300" s="216"/>
      <c r="VT300" s="216"/>
      <c r="VU300" s="216"/>
      <c r="VV300" s="216"/>
      <c r="VW300" s="216"/>
      <c r="VX300" s="216"/>
      <c r="VY300" s="216"/>
      <c r="VZ300" s="216"/>
      <c r="WA300" s="216"/>
      <c r="WB300" s="216"/>
      <c r="WC300" s="216"/>
      <c r="WD300" s="216"/>
      <c r="WE300" s="216"/>
      <c r="WF300" s="216"/>
      <c r="WG300" s="216"/>
      <c r="WH300" s="216"/>
      <c r="WI300" s="216"/>
      <c r="WJ300" s="216"/>
      <c r="WK300" s="216"/>
      <c r="WL300" s="216"/>
      <c r="WM300" s="216"/>
      <c r="WN300" s="216"/>
      <c r="WO300" s="216"/>
      <c r="WP300" s="216"/>
      <c r="WQ300" s="216"/>
      <c r="WR300" s="216"/>
      <c r="WS300" s="216"/>
      <c r="WT300" s="216"/>
      <c r="WU300" s="216"/>
      <c r="WV300" s="216"/>
      <c r="WW300" s="216"/>
      <c r="WX300" s="216"/>
      <c r="WY300" s="216"/>
      <c r="WZ300" s="216"/>
      <c r="XA300" s="216"/>
      <c r="XB300" s="216"/>
      <c r="XC300" s="216"/>
      <c r="XD300" s="216"/>
      <c r="XE300" s="216"/>
      <c r="XF300" s="216"/>
      <c r="XG300" s="216"/>
      <c r="XH300" s="216"/>
      <c r="XI300" s="216"/>
      <c r="XJ300" s="216"/>
      <c r="XK300" s="216"/>
      <c r="XL300" s="216"/>
      <c r="XM300" s="216"/>
      <c r="XN300" s="216"/>
      <c r="XO300" s="216"/>
      <c r="XP300" s="216"/>
      <c r="XQ300" s="216"/>
      <c r="XR300" s="216"/>
      <c r="XS300" s="216"/>
      <c r="XT300" s="216"/>
      <c r="XU300" s="216"/>
      <c r="XV300" s="216"/>
      <c r="XW300" s="216"/>
      <c r="XX300" s="216"/>
      <c r="XY300" s="216"/>
      <c r="XZ300" s="216"/>
      <c r="YA300" s="216"/>
      <c r="YB300" s="216"/>
      <c r="YC300" s="216"/>
      <c r="YD300" s="216"/>
      <c r="YE300" s="216"/>
      <c r="YF300" s="216"/>
      <c r="YG300" s="216"/>
      <c r="YH300" s="216"/>
      <c r="YI300" s="216"/>
      <c r="YJ300" s="216"/>
      <c r="YK300" s="216"/>
      <c r="YL300" s="216"/>
      <c r="YM300" s="216"/>
      <c r="YN300" s="216"/>
      <c r="YO300" s="216"/>
      <c r="YP300" s="216"/>
      <c r="YQ300" s="216"/>
      <c r="YR300" s="216"/>
      <c r="YS300" s="216"/>
      <c r="YT300" s="216"/>
      <c r="YU300" s="216"/>
      <c r="YV300" s="216"/>
      <c r="YW300" s="216"/>
      <c r="YX300" s="216"/>
      <c r="YY300" s="216"/>
      <c r="YZ300" s="216"/>
      <c r="ZA300" s="216"/>
      <c r="ZB300" s="216"/>
      <c r="ZC300" s="216"/>
      <c r="ZD300" s="216"/>
      <c r="ZE300" s="216"/>
      <c r="ZF300" s="216"/>
      <c r="ZG300" s="216"/>
      <c r="ZH300" s="216"/>
      <c r="ZI300" s="216"/>
      <c r="ZJ300" s="216"/>
      <c r="ZK300" s="216"/>
      <c r="ZL300" s="216"/>
      <c r="ZM300" s="216"/>
      <c r="ZN300" s="216"/>
      <c r="ZO300" s="216"/>
      <c r="ZP300" s="216"/>
      <c r="ZQ300" s="216"/>
      <c r="ZR300" s="216"/>
      <c r="ZS300" s="216"/>
      <c r="ZT300" s="216"/>
      <c r="ZU300" s="216"/>
      <c r="ZV300" s="216"/>
      <c r="ZW300" s="216"/>
      <c r="ZX300" s="216"/>
      <c r="ZY300" s="216"/>
      <c r="ZZ300" s="216"/>
      <c r="AAA300" s="216"/>
      <c r="AAB300" s="216"/>
      <c r="AAC300" s="216"/>
      <c r="AAD300" s="216"/>
      <c r="AAE300" s="216"/>
      <c r="AAF300" s="216"/>
      <c r="AAG300" s="216"/>
      <c r="AAH300" s="216"/>
      <c r="AAI300" s="216"/>
      <c r="AAJ300" s="216"/>
      <c r="AAK300" s="216"/>
      <c r="AAL300" s="216"/>
      <c r="AAM300" s="216"/>
      <c r="AAN300" s="216"/>
      <c r="AAO300" s="216"/>
      <c r="AAP300" s="216"/>
      <c r="AAQ300" s="216"/>
      <c r="AAR300" s="216"/>
      <c r="AAS300" s="216"/>
      <c r="AAT300" s="216"/>
      <c r="AAU300" s="216"/>
      <c r="AAV300" s="216"/>
      <c r="AAW300" s="216"/>
      <c r="AAX300" s="216"/>
      <c r="AAY300" s="216"/>
      <c r="AAZ300" s="216"/>
      <c r="ABA300" s="216"/>
      <c r="ABB300" s="216"/>
      <c r="ABC300" s="216"/>
      <c r="ABD300" s="216"/>
      <c r="ABE300" s="216"/>
      <c r="ABF300" s="216"/>
      <c r="ABG300" s="216"/>
      <c r="ABH300" s="216"/>
      <c r="ABI300" s="216"/>
      <c r="ABJ300" s="216"/>
      <c r="ABK300" s="216"/>
      <c r="ABL300" s="216"/>
      <c r="ABM300" s="216"/>
      <c r="ABN300" s="216"/>
      <c r="ABO300" s="216"/>
      <c r="ABP300" s="216"/>
      <c r="ABQ300" s="216"/>
      <c r="ABR300" s="216"/>
      <c r="ABS300" s="216"/>
      <c r="ABT300" s="216"/>
      <c r="ABU300" s="216"/>
      <c r="ABV300" s="216"/>
      <c r="ABW300" s="216"/>
      <c r="ABX300" s="216"/>
      <c r="ABY300" s="216"/>
      <c r="ABZ300" s="216"/>
      <c r="ACA300" s="216"/>
      <c r="ACB300" s="216"/>
      <c r="ACC300" s="216"/>
      <c r="ACD300" s="216"/>
      <c r="ACE300" s="216"/>
      <c r="ACF300" s="216"/>
      <c r="ACG300" s="216"/>
      <c r="ACH300" s="216"/>
      <c r="ACI300" s="216"/>
      <c r="ACJ300" s="216"/>
      <c r="ACK300" s="216"/>
      <c r="ACL300" s="216"/>
      <c r="ACM300" s="216"/>
      <c r="ACN300" s="216"/>
      <c r="ACO300" s="216"/>
      <c r="ACP300" s="216"/>
      <c r="ACQ300" s="216"/>
      <c r="ACR300" s="216"/>
      <c r="ACS300" s="216"/>
      <c r="ACT300" s="216"/>
      <c r="ACU300" s="216"/>
      <c r="ACV300" s="216"/>
      <c r="ACW300" s="216"/>
      <c r="ACX300" s="216"/>
      <c r="ACY300" s="216"/>
      <c r="ACZ300" s="216"/>
      <c r="ADA300" s="216"/>
      <c r="ADB300" s="216"/>
      <c r="ADC300" s="216"/>
      <c r="ADD300" s="216"/>
      <c r="ADE300" s="216"/>
      <c r="ADF300" s="216"/>
      <c r="ADG300" s="216"/>
      <c r="ADH300" s="216"/>
      <c r="ADI300" s="216"/>
      <c r="ADJ300" s="216"/>
      <c r="ADK300" s="216"/>
      <c r="ADL300" s="216"/>
      <c r="ADM300" s="216"/>
      <c r="ADN300" s="216"/>
      <c r="ADO300" s="216"/>
      <c r="ADP300" s="216"/>
      <c r="ADQ300" s="216"/>
      <c r="ADR300" s="216"/>
      <c r="ADS300" s="216"/>
      <c r="ADT300" s="216"/>
      <c r="ADU300" s="216"/>
      <c r="ADV300" s="216"/>
      <c r="ADW300" s="216"/>
      <c r="ADX300" s="216"/>
      <c r="ADY300" s="216"/>
      <c r="ADZ300" s="216"/>
      <c r="AEA300" s="216"/>
      <c r="AEB300" s="216"/>
      <c r="AEC300" s="216"/>
      <c r="AED300" s="216"/>
      <c r="AEE300" s="216"/>
      <c r="AEF300" s="216"/>
      <c r="AEG300" s="216"/>
      <c r="AEH300" s="216"/>
      <c r="AEI300" s="216"/>
      <c r="AEJ300" s="216"/>
      <c r="AEK300" s="216"/>
      <c r="AEL300" s="216"/>
      <c r="AEM300" s="216"/>
      <c r="AEN300" s="216"/>
      <c r="AEO300" s="216"/>
      <c r="AEP300" s="216"/>
      <c r="AEQ300" s="216"/>
      <c r="AER300" s="216"/>
      <c r="AES300" s="216"/>
      <c r="AET300" s="216"/>
      <c r="AEU300" s="216"/>
      <c r="AEV300" s="216"/>
      <c r="AEW300" s="216"/>
      <c r="AEX300" s="216"/>
      <c r="AEY300" s="216"/>
      <c r="AEZ300" s="216"/>
      <c r="AFA300" s="216"/>
      <c r="AFB300" s="216"/>
      <c r="AFC300" s="216"/>
      <c r="AFD300" s="216"/>
      <c r="AFE300" s="216"/>
      <c r="AFF300" s="216"/>
      <c r="AFG300" s="216"/>
      <c r="AFH300" s="216"/>
      <c r="AFI300" s="216"/>
      <c r="AFJ300" s="216"/>
      <c r="AFK300" s="216"/>
      <c r="AFL300" s="216"/>
      <c r="AFM300" s="216"/>
      <c r="AFN300" s="216"/>
      <c r="AFO300" s="216"/>
      <c r="AFP300" s="216"/>
      <c r="AFQ300" s="216"/>
      <c r="AFR300" s="216"/>
      <c r="AFS300" s="216"/>
      <c r="AFT300" s="216"/>
      <c r="AFU300" s="216"/>
      <c r="AFV300" s="216"/>
      <c r="AFW300" s="216"/>
      <c r="AFX300" s="216"/>
      <c r="AFY300" s="216"/>
      <c r="AFZ300" s="216"/>
      <c r="AGA300" s="216"/>
      <c r="AGB300" s="216"/>
      <c r="AGC300" s="216"/>
      <c r="AGD300" s="216"/>
      <c r="AGE300" s="216"/>
      <c r="AGF300" s="216"/>
      <c r="AGG300" s="216"/>
      <c r="AGH300" s="216"/>
      <c r="AGI300" s="216"/>
      <c r="AGJ300" s="216"/>
      <c r="AGK300" s="216"/>
      <c r="AGL300" s="216"/>
      <c r="AGM300" s="216"/>
      <c r="AGN300" s="216"/>
      <c r="AGO300" s="216"/>
      <c r="AGP300" s="216"/>
      <c r="AGQ300" s="216"/>
      <c r="AGR300" s="216"/>
      <c r="AGS300" s="216"/>
      <c r="AGT300" s="216"/>
      <c r="AGU300" s="216"/>
      <c r="AGV300" s="216"/>
      <c r="AGW300" s="216"/>
      <c r="AGX300" s="216"/>
      <c r="AGY300" s="216"/>
      <c r="AGZ300" s="216"/>
      <c r="AHA300" s="216"/>
      <c r="AHB300" s="216"/>
      <c r="AHC300" s="216"/>
      <c r="AHD300" s="216"/>
      <c r="AHE300" s="216"/>
      <c r="AHF300" s="216"/>
      <c r="AHG300" s="216"/>
      <c r="AHH300" s="216"/>
      <c r="AHI300" s="216"/>
      <c r="AHJ300" s="216"/>
      <c r="AHK300" s="216"/>
      <c r="AHL300" s="216"/>
      <c r="AHM300" s="216"/>
      <c r="AHN300" s="216"/>
      <c r="AHO300" s="216"/>
      <c r="AHP300" s="216"/>
      <c r="AHQ300" s="216"/>
      <c r="AHR300" s="216"/>
      <c r="AHS300" s="216"/>
      <c r="AHT300" s="216"/>
      <c r="AHU300" s="216"/>
      <c r="AHV300" s="216"/>
      <c r="AHW300" s="216"/>
      <c r="AHX300" s="216"/>
      <c r="AHY300" s="216"/>
      <c r="AHZ300" s="216"/>
      <c r="AIA300" s="216"/>
      <c r="AIB300" s="216"/>
      <c r="AIC300" s="216"/>
      <c r="AID300" s="216"/>
      <c r="AIE300" s="216"/>
      <c r="AIF300" s="216"/>
      <c r="AIG300" s="216"/>
      <c r="AIH300" s="216"/>
      <c r="AII300" s="216"/>
      <c r="AIJ300" s="216"/>
      <c r="AIK300" s="216"/>
      <c r="AIL300" s="216"/>
      <c r="AIM300" s="216"/>
      <c r="AIN300" s="216"/>
      <c r="AIO300" s="216"/>
      <c r="AIP300" s="216"/>
      <c r="AIQ300" s="216"/>
      <c r="AIR300" s="216"/>
      <c r="AIS300" s="216"/>
      <c r="AIT300" s="216"/>
      <c r="AIU300" s="216"/>
      <c r="AIV300" s="216"/>
      <c r="AIW300" s="216"/>
      <c r="AIX300" s="216"/>
      <c r="AIY300" s="216"/>
      <c r="AIZ300" s="216"/>
      <c r="AJA300" s="216"/>
      <c r="AJB300" s="216"/>
      <c r="AJC300" s="216"/>
      <c r="AJD300" s="216"/>
      <c r="AJE300" s="216"/>
      <c r="AJF300" s="216"/>
      <c r="AJG300" s="216"/>
      <c r="AJH300" s="216"/>
      <c r="AJI300" s="216"/>
      <c r="AJJ300" s="216"/>
      <c r="AJK300" s="216"/>
      <c r="AJL300" s="216"/>
      <c r="AJM300" s="216"/>
      <c r="AJN300" s="216"/>
      <c r="AJO300" s="216"/>
      <c r="AJP300" s="216"/>
      <c r="AJQ300" s="216"/>
      <c r="AJR300" s="216"/>
      <c r="AJS300" s="216"/>
      <c r="AJT300" s="216"/>
      <c r="AJU300" s="216"/>
      <c r="AJV300" s="216"/>
      <c r="AJW300" s="216"/>
      <c r="AJX300" s="216"/>
      <c r="AJY300" s="216"/>
      <c r="AJZ300" s="216"/>
      <c r="AKA300" s="216"/>
      <c r="AKB300" s="216"/>
      <c r="AKC300" s="216"/>
      <c r="AKD300" s="216"/>
      <c r="AKE300" s="216"/>
      <c r="AKF300" s="216"/>
      <c r="AKG300" s="216"/>
      <c r="AKH300" s="216"/>
      <c r="AKI300" s="216"/>
      <c r="AKJ300" s="216"/>
      <c r="AKK300" s="216"/>
      <c r="AKL300" s="216"/>
      <c r="AKM300" s="216"/>
      <c r="AKN300" s="216"/>
      <c r="AKO300" s="216"/>
      <c r="AKP300" s="216"/>
      <c r="AKQ300" s="216"/>
      <c r="AKR300" s="216"/>
      <c r="AKS300" s="216"/>
      <c r="AKT300" s="216"/>
      <c r="AKU300" s="216"/>
      <c r="AKV300" s="216"/>
      <c r="AKW300" s="216"/>
      <c r="AKX300" s="216"/>
      <c r="AKY300" s="216"/>
      <c r="AKZ300" s="216"/>
      <c r="ALA300" s="216"/>
      <c r="ALB300" s="216"/>
      <c r="ALC300" s="216"/>
      <c r="ALD300" s="216"/>
      <c r="ALE300" s="216"/>
      <c r="ALF300" s="216"/>
      <c r="ALG300" s="216"/>
      <c r="ALH300" s="216"/>
      <c r="ALI300" s="216"/>
      <c r="ALJ300" s="216"/>
      <c r="ALK300" s="216"/>
      <c r="ALL300" s="216"/>
      <c r="ALM300" s="216"/>
      <c r="ALN300" s="216"/>
      <c r="ALO300" s="216"/>
      <c r="ALP300" s="216"/>
      <c r="ALQ300" s="216"/>
      <c r="ALR300" s="216"/>
      <c r="ALS300" s="216"/>
      <c r="ALT300" s="216"/>
      <c r="ALU300" s="216"/>
      <c r="ALV300" s="216"/>
      <c r="ALW300" s="216"/>
      <c r="ALX300" s="216"/>
      <c r="ALY300" s="216"/>
      <c r="ALZ300" s="216"/>
      <c r="AMA300" s="216"/>
      <c r="AMB300" s="216"/>
      <c r="AMC300" s="216"/>
      <c r="AMD300" s="216"/>
      <c r="AME300" s="216"/>
      <c r="AMF300" s="216"/>
      <c r="AMG300" s="216"/>
      <c r="AMH300" s="216"/>
      <c r="AMI300" s="216"/>
      <c r="AMJ300" s="216"/>
      <c r="AMK300" s="216"/>
      <c r="AML300" s="216"/>
      <c r="AMM300" s="216"/>
      <c r="AMN300" s="216"/>
      <c r="AMO300" s="216"/>
      <c r="AMP300" s="216"/>
      <c r="AMQ300" s="216"/>
      <c r="AMR300" s="216"/>
      <c r="AMS300" s="216"/>
      <c r="AMT300" s="216"/>
      <c r="AMU300" s="216"/>
      <c r="AMV300" s="216"/>
      <c r="AMW300" s="216"/>
      <c r="AMX300" s="216"/>
      <c r="AMY300" s="216"/>
      <c r="AMZ300" s="216"/>
      <c r="ANA300" s="216"/>
      <c r="ANB300" s="216"/>
      <c r="ANC300" s="216"/>
      <c r="AND300" s="216"/>
      <c r="ANE300" s="216"/>
      <c r="ANF300" s="216"/>
      <c r="ANG300" s="216"/>
      <c r="ANH300" s="216"/>
      <c r="ANI300" s="216"/>
      <c r="ANJ300" s="216"/>
      <c r="ANK300" s="216"/>
      <c r="ANL300" s="216"/>
      <c r="ANM300" s="216"/>
      <c r="ANN300" s="216"/>
      <c r="ANO300" s="216"/>
      <c r="ANP300" s="216"/>
      <c r="ANQ300" s="216"/>
      <c r="ANR300" s="216"/>
      <c r="ANS300" s="216"/>
      <c r="ANT300" s="216"/>
      <c r="ANU300" s="216"/>
      <c r="ANV300" s="216"/>
      <c r="ANW300" s="216"/>
      <c r="ANX300" s="216"/>
      <c r="ANY300" s="216"/>
      <c r="ANZ300" s="216"/>
      <c r="AOA300" s="216"/>
      <c r="AOB300" s="216"/>
      <c r="AOC300" s="216"/>
      <c r="AOD300" s="216"/>
      <c r="AOE300" s="216"/>
      <c r="AOF300" s="216"/>
      <c r="AOG300" s="216"/>
      <c r="AOH300" s="216"/>
      <c r="AOI300" s="216"/>
      <c r="AOJ300" s="216"/>
      <c r="AOK300" s="216"/>
      <c r="AOL300" s="216"/>
      <c r="AOM300" s="216"/>
      <c r="AON300" s="216"/>
      <c r="AOO300" s="216"/>
      <c r="AOP300" s="216"/>
      <c r="AOQ300" s="216"/>
      <c r="AOR300" s="216"/>
      <c r="AOS300" s="216"/>
      <c r="AOT300" s="216"/>
      <c r="AOU300" s="216"/>
      <c r="AOV300" s="216"/>
      <c r="AOW300" s="216"/>
      <c r="AOX300" s="216"/>
      <c r="AOY300" s="216"/>
      <c r="AOZ300" s="216"/>
      <c r="APA300" s="216"/>
      <c r="APB300" s="216"/>
      <c r="APC300" s="216"/>
      <c r="APD300" s="216"/>
      <c r="APE300" s="216"/>
      <c r="APF300" s="216"/>
      <c r="APG300" s="216"/>
      <c r="APH300" s="216"/>
      <c r="API300" s="216"/>
      <c r="APJ300" s="216"/>
      <c r="APK300" s="216"/>
      <c r="APL300" s="216"/>
      <c r="APM300" s="216"/>
      <c r="APN300" s="216"/>
      <c r="APO300" s="216"/>
      <c r="APP300" s="216"/>
      <c r="APQ300" s="216"/>
      <c r="APR300" s="216"/>
      <c r="APS300" s="216"/>
      <c r="APT300" s="216"/>
      <c r="APU300" s="216"/>
      <c r="APV300" s="216"/>
      <c r="APW300" s="216"/>
      <c r="APX300" s="216"/>
      <c r="APY300" s="216"/>
      <c r="APZ300" s="216"/>
      <c r="AQA300" s="216"/>
      <c r="AQB300" s="216"/>
      <c r="AQC300" s="216"/>
      <c r="AQD300" s="216"/>
      <c r="AQE300" s="216"/>
      <c r="AQF300" s="216"/>
      <c r="AQG300" s="216"/>
      <c r="AQH300" s="216"/>
      <c r="AQI300" s="216"/>
      <c r="AQJ300" s="216"/>
      <c r="AQK300" s="216"/>
      <c r="AQL300" s="216"/>
      <c r="AQM300" s="216"/>
      <c r="AQN300" s="216"/>
      <c r="AQO300" s="216"/>
      <c r="AQP300" s="216"/>
      <c r="AQQ300" s="216"/>
      <c r="AQR300" s="216"/>
      <c r="AQS300" s="216"/>
      <c r="AQT300" s="216"/>
      <c r="AQU300" s="216"/>
      <c r="AQV300" s="216"/>
      <c r="AQW300" s="216"/>
      <c r="AQX300" s="216"/>
      <c r="AQY300" s="216"/>
      <c r="AQZ300" s="216"/>
      <c r="ARA300" s="216"/>
      <c r="ARB300" s="216"/>
      <c r="ARC300" s="216"/>
      <c r="ARD300" s="216"/>
      <c r="ARE300" s="216"/>
      <c r="ARF300" s="216"/>
      <c r="ARG300" s="216"/>
      <c r="ARH300" s="216"/>
      <c r="ARI300" s="216"/>
      <c r="ARJ300" s="216"/>
      <c r="ARK300" s="216"/>
      <c r="ARL300" s="216"/>
      <c r="ARM300" s="216"/>
      <c r="ARN300" s="216"/>
      <c r="ARO300" s="216"/>
      <c r="ARP300" s="216"/>
      <c r="ARQ300" s="216"/>
      <c r="ARR300" s="216"/>
      <c r="ARS300" s="216"/>
      <c r="ART300" s="216"/>
      <c r="ARU300" s="216"/>
      <c r="ARV300" s="216"/>
      <c r="ARW300" s="216"/>
      <c r="ARX300" s="216"/>
      <c r="ARY300" s="216"/>
      <c r="ARZ300" s="216"/>
      <c r="ASA300" s="216"/>
      <c r="ASB300" s="216"/>
      <c r="ASC300" s="216"/>
      <c r="ASD300" s="216"/>
      <c r="ASE300" s="216"/>
      <c r="ASF300" s="216"/>
      <c r="ASG300" s="216"/>
      <c r="ASH300" s="216"/>
      <c r="ASI300" s="216"/>
      <c r="ASJ300" s="216"/>
      <c r="ASK300" s="216"/>
      <c r="ASL300" s="216"/>
      <c r="ASM300" s="216"/>
      <c r="ASN300" s="216"/>
      <c r="ASO300" s="216"/>
      <c r="ASP300" s="216"/>
      <c r="ASQ300" s="216"/>
      <c r="ASR300" s="216"/>
      <c r="ASS300" s="216"/>
      <c r="AST300" s="216"/>
      <c r="ASU300" s="216"/>
      <c r="ASV300" s="216"/>
      <c r="ASW300" s="216"/>
      <c r="ASX300" s="216"/>
      <c r="ASY300" s="216"/>
      <c r="ASZ300" s="216"/>
      <c r="ATA300" s="216"/>
      <c r="ATB300" s="216"/>
      <c r="ATC300" s="216"/>
      <c r="ATD300" s="216"/>
      <c r="ATE300" s="216"/>
      <c r="ATF300" s="216"/>
      <c r="ATG300" s="216"/>
      <c r="ATH300" s="216"/>
      <c r="ATI300" s="216"/>
      <c r="ATJ300" s="216"/>
      <c r="ATK300" s="216"/>
      <c r="ATL300" s="216"/>
      <c r="ATM300" s="216"/>
      <c r="ATN300" s="216"/>
      <c r="ATO300" s="216"/>
      <c r="ATP300" s="216"/>
      <c r="ATQ300" s="216"/>
      <c r="ATR300" s="216"/>
      <c r="ATS300" s="216"/>
      <c r="ATT300" s="216"/>
      <c r="ATU300" s="216"/>
      <c r="ATV300" s="216"/>
      <c r="ATW300" s="216"/>
      <c r="ATX300" s="216"/>
      <c r="ATY300" s="216"/>
      <c r="ATZ300" s="216"/>
      <c r="AUA300" s="216"/>
      <c r="AUB300" s="216"/>
      <c r="AUC300" s="216"/>
      <c r="AUD300" s="216"/>
      <c r="AUE300" s="216"/>
      <c r="AUF300" s="216"/>
      <c r="AUG300" s="216"/>
      <c r="AUH300" s="216"/>
      <c r="AUI300" s="216"/>
      <c r="AUJ300" s="216"/>
      <c r="AUK300" s="216"/>
      <c r="AUL300" s="216"/>
      <c r="AUM300" s="216"/>
      <c r="AUN300" s="216"/>
      <c r="AUO300" s="216"/>
      <c r="AUP300" s="216"/>
      <c r="AUQ300" s="216"/>
      <c r="AUR300" s="216"/>
      <c r="AUS300" s="216"/>
      <c r="AUT300" s="216"/>
      <c r="AUU300" s="216"/>
      <c r="AUV300" s="216"/>
      <c r="AUW300" s="216"/>
      <c r="AUX300" s="216"/>
      <c r="AUY300" s="216"/>
      <c r="AUZ300" s="216"/>
      <c r="AVA300" s="216"/>
      <c r="AVB300" s="216"/>
      <c r="AVC300" s="216"/>
      <c r="AVD300" s="216"/>
      <c r="AVE300" s="216"/>
      <c r="AVF300" s="216"/>
      <c r="AVG300" s="216"/>
      <c r="AVH300" s="216"/>
      <c r="AVI300" s="216"/>
      <c r="AVJ300" s="216"/>
      <c r="AVK300" s="216"/>
      <c r="AVL300" s="216"/>
      <c r="AVM300" s="216"/>
      <c r="AVN300" s="216"/>
      <c r="AVO300" s="216"/>
      <c r="AVP300" s="216"/>
      <c r="AVQ300" s="216"/>
      <c r="AVR300" s="216"/>
      <c r="AVS300" s="216"/>
      <c r="AVT300" s="216"/>
      <c r="AVU300" s="216"/>
      <c r="AVV300" s="216"/>
      <c r="AVW300" s="216"/>
      <c r="AVX300" s="216"/>
      <c r="AVY300" s="216"/>
      <c r="AVZ300" s="216"/>
      <c r="AWA300" s="216"/>
      <c r="AWB300" s="216"/>
      <c r="AWC300" s="216"/>
      <c r="AWD300" s="216"/>
      <c r="AWE300" s="216"/>
      <c r="AWF300" s="216"/>
      <c r="AWG300" s="216"/>
      <c r="AWH300" s="216"/>
      <c r="AWI300" s="216"/>
      <c r="AWJ300" s="216"/>
      <c r="AWK300" s="216"/>
      <c r="AWL300" s="216"/>
      <c r="AWM300" s="216"/>
      <c r="AWN300" s="216"/>
      <c r="AWO300" s="216"/>
      <c r="AWP300" s="216"/>
      <c r="AWQ300" s="216"/>
      <c r="AWR300" s="216"/>
      <c r="AWS300" s="216"/>
      <c r="AWT300" s="216"/>
      <c r="AWU300" s="216"/>
      <c r="AWV300" s="216"/>
      <c r="AWW300" s="216"/>
      <c r="AWX300" s="216"/>
      <c r="AWY300" s="216"/>
      <c r="AWZ300" s="216"/>
      <c r="AXA300" s="216"/>
      <c r="AXB300" s="216"/>
      <c r="AXC300" s="216"/>
      <c r="AXD300" s="216"/>
      <c r="AXE300" s="216"/>
      <c r="AXF300" s="216"/>
      <c r="AXG300" s="216"/>
      <c r="AXH300" s="216"/>
      <c r="AXI300" s="216"/>
      <c r="AXJ300" s="216"/>
      <c r="AXK300" s="216"/>
      <c r="AXL300" s="216"/>
      <c r="AXM300" s="216"/>
      <c r="AXN300" s="216"/>
      <c r="AXO300" s="216"/>
      <c r="AXP300" s="216"/>
      <c r="AXQ300" s="216"/>
      <c r="AXR300" s="216"/>
      <c r="AXS300" s="216"/>
      <c r="AXT300" s="216"/>
      <c r="AXU300" s="216"/>
      <c r="AXV300" s="216"/>
      <c r="AXW300" s="216"/>
      <c r="AXX300" s="216"/>
      <c r="AXY300" s="216"/>
      <c r="AXZ300" s="216"/>
      <c r="AYA300" s="216"/>
      <c r="AYB300" s="216"/>
      <c r="AYC300" s="216"/>
      <c r="AYD300" s="216"/>
      <c r="AYE300" s="216"/>
      <c r="AYF300" s="216"/>
      <c r="AYG300" s="216"/>
      <c r="AYH300" s="216"/>
      <c r="AYI300" s="216"/>
      <c r="AYJ300" s="216"/>
      <c r="AYK300" s="216"/>
      <c r="AYL300" s="216"/>
      <c r="AYM300" s="216"/>
      <c r="AYN300" s="216"/>
      <c r="AYO300" s="216"/>
      <c r="AYP300" s="216"/>
      <c r="AYQ300" s="216"/>
      <c r="AYR300" s="216"/>
      <c r="AYS300" s="216"/>
      <c r="AYT300" s="216"/>
      <c r="AYU300" s="216"/>
      <c r="AYV300" s="216"/>
      <c r="AYW300" s="216"/>
      <c r="AYX300" s="216"/>
      <c r="AYY300" s="216"/>
      <c r="AYZ300" s="216"/>
      <c r="AZA300" s="216"/>
      <c r="AZB300" s="216"/>
      <c r="AZC300" s="216"/>
      <c r="AZD300" s="216"/>
      <c r="AZE300" s="216"/>
      <c r="AZF300" s="216"/>
      <c r="AZG300" s="216"/>
      <c r="AZH300" s="216"/>
      <c r="AZI300" s="216"/>
      <c r="AZJ300" s="216"/>
      <c r="AZK300" s="216"/>
      <c r="AZL300" s="216"/>
      <c r="AZM300" s="216"/>
      <c r="AZN300" s="216"/>
      <c r="AZO300" s="216"/>
      <c r="AZP300" s="216"/>
      <c r="AZQ300" s="216"/>
      <c r="AZR300" s="216"/>
      <c r="AZS300" s="216"/>
      <c r="AZT300" s="216"/>
      <c r="AZU300" s="216"/>
      <c r="AZV300" s="216"/>
      <c r="AZW300" s="216"/>
      <c r="AZX300" s="216"/>
      <c r="AZY300" s="216"/>
      <c r="AZZ300" s="216"/>
      <c r="BAA300" s="216"/>
      <c r="BAB300" s="216"/>
      <c r="BAC300" s="216"/>
      <c r="BAD300" s="216"/>
      <c r="BAE300" s="216"/>
      <c r="BAF300" s="216"/>
      <c r="BAG300" s="216"/>
      <c r="BAH300" s="216"/>
      <c r="BAI300" s="216"/>
      <c r="BAJ300" s="216"/>
      <c r="BAK300" s="216"/>
      <c r="BAL300" s="216"/>
      <c r="BAM300" s="216"/>
      <c r="BAN300" s="216"/>
      <c r="BAO300" s="216"/>
      <c r="BAP300" s="216"/>
      <c r="BAQ300" s="216"/>
      <c r="BAR300" s="216"/>
      <c r="BAS300" s="216"/>
      <c r="BAT300" s="216"/>
      <c r="BAU300" s="216"/>
      <c r="BAV300" s="216"/>
      <c r="BAW300" s="216"/>
      <c r="BAX300" s="216"/>
      <c r="BAY300" s="216"/>
      <c r="BAZ300" s="216"/>
      <c r="BBA300" s="216"/>
      <c r="BBB300" s="216"/>
      <c r="BBC300" s="216"/>
      <c r="BBD300" s="216"/>
      <c r="BBE300" s="216"/>
      <c r="BBF300" s="216"/>
      <c r="BBG300" s="216"/>
      <c r="BBH300" s="216"/>
      <c r="BBI300" s="216"/>
      <c r="BBJ300" s="216"/>
      <c r="BBK300" s="216"/>
      <c r="BBL300" s="216"/>
      <c r="BBM300" s="216"/>
      <c r="BBN300" s="216"/>
      <c r="BBO300" s="216"/>
      <c r="BBP300" s="216"/>
      <c r="BBQ300" s="216"/>
      <c r="BBR300" s="216"/>
      <c r="BBS300" s="216"/>
      <c r="BBT300" s="216"/>
      <c r="BBU300" s="216"/>
      <c r="BBV300" s="216"/>
      <c r="BBW300" s="216"/>
      <c r="BBX300" s="216"/>
      <c r="BBY300" s="216"/>
      <c r="BBZ300" s="216"/>
      <c r="BCA300" s="216"/>
      <c r="BCB300" s="216"/>
      <c r="BCC300" s="216"/>
      <c r="BCD300" s="216"/>
      <c r="BCE300" s="216"/>
      <c r="BCF300" s="216"/>
      <c r="BCG300" s="216"/>
      <c r="BCH300" s="216"/>
      <c r="BCI300" s="216"/>
      <c r="BCJ300" s="216"/>
      <c r="BCK300" s="216"/>
      <c r="BCL300" s="216"/>
      <c r="BCM300" s="216"/>
      <c r="BCN300" s="216"/>
      <c r="BCO300" s="216"/>
      <c r="BCP300" s="216"/>
      <c r="BCQ300" s="216"/>
      <c r="BCR300" s="216"/>
      <c r="BCS300" s="216"/>
      <c r="BCT300" s="216"/>
      <c r="BCU300" s="216"/>
      <c r="BCV300" s="216"/>
      <c r="BCW300" s="216"/>
      <c r="BCX300" s="216"/>
      <c r="BCY300" s="216"/>
      <c r="BCZ300" s="216"/>
      <c r="BDA300" s="216"/>
      <c r="BDB300" s="216"/>
      <c r="BDC300" s="216"/>
      <c r="BDD300" s="216"/>
      <c r="BDE300" s="216"/>
      <c r="BDF300" s="216"/>
      <c r="BDG300" s="216"/>
      <c r="BDH300" s="216"/>
      <c r="BDI300" s="216"/>
      <c r="BDJ300" s="216"/>
      <c r="BDK300" s="216"/>
      <c r="BDL300" s="216"/>
      <c r="BDM300" s="216"/>
      <c r="BDN300" s="216"/>
      <c r="BDO300" s="216"/>
      <c r="BDP300" s="216"/>
      <c r="BDQ300" s="216"/>
      <c r="BDR300" s="216"/>
      <c r="BDS300" s="216"/>
      <c r="BDT300" s="216"/>
      <c r="BDU300" s="216"/>
      <c r="BDV300" s="216"/>
      <c r="BDW300" s="216"/>
      <c r="BDX300" s="216"/>
      <c r="BDY300" s="216"/>
      <c r="BDZ300" s="216"/>
      <c r="BEA300" s="216"/>
      <c r="BEB300" s="216"/>
      <c r="BEC300" s="216"/>
      <c r="BED300" s="216"/>
      <c r="BEE300" s="216"/>
      <c r="BEF300" s="216"/>
      <c r="BEG300" s="216"/>
      <c r="BEH300" s="216"/>
      <c r="BEI300" s="216"/>
      <c r="BEJ300" s="216"/>
      <c r="BEK300" s="216"/>
      <c r="BEL300" s="216"/>
      <c r="BEM300" s="216"/>
      <c r="BEN300" s="216"/>
      <c r="BEO300" s="216"/>
      <c r="BEP300" s="216"/>
      <c r="BEQ300" s="216"/>
      <c r="BER300" s="216"/>
      <c r="BES300" s="216"/>
      <c r="BET300" s="216"/>
      <c r="BEU300" s="216"/>
      <c r="BEV300" s="216"/>
      <c r="BEW300" s="216"/>
      <c r="BEX300" s="216"/>
      <c r="BEY300" s="216"/>
      <c r="BEZ300" s="216"/>
      <c r="BFA300" s="216"/>
      <c r="BFB300" s="216"/>
      <c r="BFC300" s="216"/>
      <c r="BFD300" s="216"/>
      <c r="BFE300" s="216"/>
      <c r="BFF300" s="216"/>
      <c r="BFG300" s="216"/>
      <c r="BFH300" s="216"/>
      <c r="BFI300" s="216"/>
      <c r="BFJ300" s="216"/>
      <c r="BFK300" s="216"/>
      <c r="BFL300" s="216"/>
      <c r="BFM300" s="216"/>
      <c r="BFN300" s="216"/>
      <c r="BFO300" s="216"/>
      <c r="BFP300" s="216"/>
      <c r="BFQ300" s="216"/>
      <c r="BFR300" s="216"/>
      <c r="BFS300" s="216"/>
      <c r="BFT300" s="216"/>
      <c r="BFU300" s="216"/>
      <c r="BFV300" s="216"/>
      <c r="BFW300" s="216"/>
      <c r="BFX300" s="216"/>
      <c r="BFY300" s="216"/>
      <c r="BFZ300" s="216"/>
      <c r="BGA300" s="216"/>
      <c r="BGB300" s="216"/>
      <c r="BGC300" s="216"/>
      <c r="BGD300" s="216"/>
      <c r="BGE300" s="216"/>
      <c r="BGF300" s="216"/>
      <c r="BGG300" s="216"/>
      <c r="BGH300" s="216"/>
      <c r="BGI300" s="216"/>
      <c r="BGJ300" s="216"/>
      <c r="BGK300" s="216"/>
      <c r="BGL300" s="216"/>
      <c r="BGM300" s="216"/>
      <c r="BGN300" s="216"/>
      <c r="BGO300" s="216"/>
      <c r="BGP300" s="216"/>
      <c r="BGQ300" s="216"/>
      <c r="BGR300" s="216"/>
      <c r="BGS300" s="216"/>
      <c r="BGT300" s="216"/>
      <c r="BGU300" s="216"/>
      <c r="BGV300" s="216"/>
      <c r="BGW300" s="216"/>
      <c r="BGX300" s="216"/>
      <c r="BGY300" s="216"/>
      <c r="BGZ300" s="216"/>
      <c r="BHA300" s="216"/>
      <c r="BHB300" s="216"/>
      <c r="BHC300" s="216"/>
      <c r="BHD300" s="216"/>
      <c r="BHE300" s="216"/>
      <c r="BHF300" s="216"/>
      <c r="BHG300" s="216"/>
      <c r="BHH300" s="216"/>
      <c r="BHI300" s="216"/>
      <c r="BHJ300" s="216"/>
      <c r="BHK300" s="216"/>
      <c r="BHL300" s="216"/>
      <c r="BHM300" s="216"/>
      <c r="BHN300" s="216"/>
      <c r="BHO300" s="216"/>
      <c r="BHP300" s="216"/>
      <c r="BHQ300" s="216"/>
      <c r="BHR300" s="216"/>
      <c r="BHS300" s="216"/>
      <c r="BHT300" s="216"/>
      <c r="BHU300" s="216"/>
      <c r="BHV300" s="216"/>
      <c r="BHW300" s="216"/>
      <c r="BHX300" s="216"/>
      <c r="BHY300" s="216"/>
      <c r="BHZ300" s="216"/>
      <c r="BIA300" s="216"/>
      <c r="BIB300" s="216"/>
      <c r="BIC300" s="216"/>
      <c r="BID300" s="216"/>
      <c r="BIE300" s="216"/>
      <c r="BIF300" s="216"/>
      <c r="BIG300" s="216"/>
      <c r="BIH300" s="216"/>
      <c r="BII300" s="216"/>
      <c r="BIJ300" s="216"/>
      <c r="BIK300" s="216"/>
      <c r="BIL300" s="216"/>
      <c r="BIM300" s="216"/>
      <c r="BIN300" s="216"/>
      <c r="BIO300" s="216"/>
      <c r="BIP300" s="216"/>
      <c r="BIQ300" s="216"/>
      <c r="BIR300" s="216"/>
      <c r="BIS300" s="216"/>
      <c r="BIT300" s="216"/>
      <c r="BIU300" s="216"/>
      <c r="BIV300" s="216"/>
      <c r="BIW300" s="216"/>
      <c r="BIX300" s="216"/>
      <c r="BIY300" s="216"/>
      <c r="BIZ300" s="216"/>
      <c r="BJA300" s="216"/>
      <c r="BJB300" s="216"/>
      <c r="BJC300" s="216"/>
      <c r="BJD300" s="216"/>
      <c r="BJE300" s="216"/>
      <c r="BJF300" s="216"/>
      <c r="BJG300" s="216"/>
      <c r="BJH300" s="216"/>
      <c r="BJI300" s="216"/>
      <c r="BJJ300" s="216"/>
      <c r="BJK300" s="216"/>
      <c r="BJL300" s="216"/>
      <c r="BJM300" s="216"/>
      <c r="BJN300" s="216"/>
      <c r="BJO300" s="216"/>
      <c r="BJP300" s="216"/>
      <c r="BJQ300" s="216"/>
      <c r="BJR300" s="216"/>
      <c r="BJS300" s="216"/>
      <c r="BJT300" s="216"/>
      <c r="BJU300" s="216"/>
      <c r="BJV300" s="216"/>
      <c r="BJW300" s="216"/>
      <c r="BJX300" s="216"/>
      <c r="BJY300" s="216"/>
      <c r="BJZ300" s="216"/>
      <c r="BKA300" s="216"/>
      <c r="BKB300" s="216"/>
      <c r="BKC300" s="216"/>
      <c r="BKD300" s="216"/>
      <c r="BKE300" s="216"/>
      <c r="BKF300" s="216"/>
      <c r="BKG300" s="216"/>
      <c r="BKH300" s="216"/>
      <c r="BKI300" s="216"/>
      <c r="BKJ300" s="216"/>
      <c r="BKK300" s="216"/>
      <c r="BKL300" s="216"/>
      <c r="BKM300" s="216"/>
      <c r="BKN300" s="216"/>
      <c r="BKO300" s="216"/>
      <c r="BKP300" s="216"/>
      <c r="BKQ300" s="216"/>
      <c r="BKR300" s="216"/>
      <c r="BKS300" s="216"/>
      <c r="BKT300" s="216"/>
      <c r="BKU300" s="216"/>
      <c r="BKV300" s="216"/>
      <c r="BKW300" s="216"/>
      <c r="BKX300" s="216"/>
      <c r="BKY300" s="216"/>
      <c r="BKZ300" s="216"/>
      <c r="BLA300" s="216"/>
      <c r="BLB300" s="216"/>
      <c r="BLC300" s="216"/>
      <c r="BLD300" s="216"/>
      <c r="BLE300" s="216"/>
      <c r="BLF300" s="216"/>
      <c r="BLG300" s="216"/>
      <c r="BLH300" s="216"/>
      <c r="BLI300" s="216"/>
      <c r="BLJ300" s="216"/>
      <c r="BLK300" s="216"/>
      <c r="BLL300" s="216"/>
      <c r="BLM300" s="216"/>
      <c r="BLN300" s="216"/>
      <c r="BLO300" s="216"/>
      <c r="BLP300" s="216"/>
      <c r="BLQ300" s="216"/>
      <c r="BLR300" s="216"/>
      <c r="BLS300" s="216"/>
      <c r="BLT300" s="216"/>
      <c r="BLU300" s="216"/>
      <c r="BLV300" s="216"/>
      <c r="BLW300" s="216"/>
      <c r="BLX300" s="216"/>
      <c r="BLY300" s="216"/>
      <c r="BLZ300" s="216"/>
      <c r="BMA300" s="216"/>
      <c r="BMB300" s="216"/>
      <c r="BMC300" s="216"/>
      <c r="BMD300" s="216"/>
      <c r="BME300" s="216"/>
      <c r="BMF300" s="216"/>
      <c r="BMG300" s="216"/>
      <c r="BMH300" s="216"/>
      <c r="BMI300" s="216"/>
      <c r="BMJ300" s="216"/>
      <c r="BMK300" s="216"/>
      <c r="BML300" s="216"/>
      <c r="BMM300" s="216"/>
      <c r="BMN300" s="216"/>
      <c r="BMO300" s="216"/>
      <c r="BMP300" s="216"/>
      <c r="BMQ300" s="216"/>
      <c r="BMR300" s="216"/>
      <c r="BMS300" s="216"/>
      <c r="BMT300" s="216"/>
      <c r="BMU300" s="216"/>
      <c r="BMV300" s="216"/>
      <c r="BMW300" s="216"/>
      <c r="BMX300" s="216"/>
      <c r="BMY300" s="216"/>
      <c r="BMZ300" s="216"/>
      <c r="BNA300" s="216"/>
      <c r="BNB300" s="216"/>
      <c r="BNC300" s="216"/>
      <c r="BND300" s="216"/>
      <c r="BNE300" s="216"/>
      <c r="BNF300" s="216"/>
      <c r="BNG300" s="216"/>
      <c r="BNH300" s="216"/>
      <c r="BNI300" s="216"/>
      <c r="BNJ300" s="216"/>
      <c r="BNK300" s="216"/>
      <c r="BNL300" s="216"/>
      <c r="BNM300" s="216"/>
      <c r="BNN300" s="216"/>
      <c r="BNO300" s="216"/>
      <c r="BNP300" s="216"/>
      <c r="BNQ300" s="216"/>
      <c r="BNR300" s="216"/>
      <c r="BNS300" s="216"/>
      <c r="BNT300" s="216"/>
      <c r="BNU300" s="216"/>
      <c r="BNV300" s="216"/>
      <c r="BNW300" s="216"/>
      <c r="BNX300" s="216"/>
      <c r="BNY300" s="216"/>
      <c r="BNZ300" s="216"/>
      <c r="BOA300" s="216"/>
      <c r="BOB300" s="216"/>
      <c r="BOC300" s="216"/>
      <c r="BOD300" s="216"/>
      <c r="BOE300" s="216"/>
      <c r="BOF300" s="216"/>
      <c r="BOG300" s="216"/>
      <c r="BOH300" s="216"/>
      <c r="BOI300" s="216"/>
      <c r="BOJ300" s="216"/>
      <c r="BOK300" s="216"/>
      <c r="BOL300" s="216"/>
      <c r="BOM300" s="216"/>
      <c r="BON300" s="216"/>
      <c r="BOO300" s="216"/>
      <c r="BOP300" s="216"/>
      <c r="BOQ300" s="216"/>
      <c r="BOR300" s="216"/>
      <c r="BOS300" s="216"/>
      <c r="BOT300" s="216"/>
      <c r="BOU300" s="216"/>
      <c r="BOV300" s="216"/>
      <c r="BOW300" s="216"/>
      <c r="BOX300" s="216"/>
      <c r="BOY300" s="216"/>
      <c r="BOZ300" s="216"/>
      <c r="BPA300" s="216"/>
      <c r="BPB300" s="216"/>
      <c r="BPC300" s="216"/>
      <c r="BPD300" s="216"/>
      <c r="BPE300" s="216"/>
      <c r="BPF300" s="216"/>
      <c r="BPG300" s="216"/>
      <c r="BPH300" s="216"/>
      <c r="BPI300" s="216"/>
      <c r="BPJ300" s="216"/>
      <c r="BPK300" s="216"/>
      <c r="BPL300" s="216"/>
      <c r="BPM300" s="216"/>
      <c r="BPN300" s="216"/>
      <c r="BPO300" s="216"/>
      <c r="BPP300" s="216"/>
      <c r="BPQ300" s="216"/>
      <c r="BPR300" s="216"/>
      <c r="BPS300" s="216"/>
      <c r="BPT300" s="216"/>
      <c r="BPU300" s="216"/>
      <c r="BPV300" s="216"/>
      <c r="BPW300" s="216"/>
      <c r="BPX300" s="216"/>
      <c r="BPY300" s="216"/>
      <c r="BPZ300" s="216"/>
      <c r="BQA300" s="216"/>
      <c r="BQB300" s="216"/>
      <c r="BQC300" s="216"/>
      <c r="BQD300" s="216"/>
      <c r="BQE300" s="216"/>
      <c r="BQF300" s="216"/>
      <c r="BQG300" s="216"/>
      <c r="BQH300" s="216"/>
      <c r="BQI300" s="216"/>
      <c r="BQJ300" s="216"/>
      <c r="BQK300" s="216"/>
      <c r="BQL300" s="216"/>
      <c r="BQM300" s="216"/>
      <c r="BQN300" s="216"/>
      <c r="BQO300" s="216"/>
      <c r="BQP300" s="216"/>
      <c r="BQQ300" s="216"/>
      <c r="BQR300" s="216"/>
      <c r="BQS300" s="216"/>
      <c r="BQT300" s="216"/>
      <c r="BQU300" s="216"/>
      <c r="BQV300" s="216"/>
      <c r="BQW300" s="216"/>
      <c r="BQX300" s="216"/>
      <c r="BQY300" s="216"/>
      <c r="BQZ300" s="216"/>
      <c r="BRA300" s="216"/>
      <c r="BRB300" s="216"/>
      <c r="BRC300" s="216"/>
      <c r="BRD300" s="216"/>
      <c r="BRE300" s="216"/>
      <c r="BRF300" s="216"/>
      <c r="BRG300" s="216"/>
      <c r="BRH300" s="216"/>
      <c r="BRI300" s="216"/>
      <c r="BRJ300" s="216"/>
      <c r="BRK300" s="216"/>
      <c r="BRL300" s="216"/>
      <c r="BRM300" s="216"/>
      <c r="BRN300" s="216"/>
      <c r="BRO300" s="216"/>
      <c r="BRP300" s="216"/>
      <c r="BRQ300" s="216"/>
      <c r="BRR300" s="216"/>
      <c r="BRS300" s="216"/>
      <c r="BRT300" s="216"/>
      <c r="BRU300" s="216"/>
      <c r="BRV300" s="216"/>
      <c r="BRW300" s="216"/>
      <c r="BRX300" s="216"/>
      <c r="BRY300" s="216"/>
      <c r="BRZ300" s="216"/>
      <c r="BSA300" s="216"/>
      <c r="BSB300" s="216"/>
      <c r="BSC300" s="216"/>
      <c r="BSD300" s="216"/>
      <c r="BSE300" s="216"/>
      <c r="BSF300" s="216"/>
      <c r="BSG300" s="216"/>
      <c r="BSH300" s="216"/>
      <c r="BSI300" s="216"/>
      <c r="BSJ300" s="216"/>
      <c r="BSK300" s="216"/>
      <c r="BSL300" s="216"/>
      <c r="BSM300" s="216"/>
      <c r="BSN300" s="216"/>
      <c r="BSO300" s="216"/>
      <c r="BSP300" s="216"/>
      <c r="BSQ300" s="216"/>
      <c r="BSR300" s="216"/>
      <c r="BSS300" s="216"/>
      <c r="BST300" s="216"/>
      <c r="BSU300" s="216"/>
      <c r="BSV300" s="216"/>
      <c r="BSW300" s="216"/>
      <c r="BSX300" s="216"/>
      <c r="BSY300" s="216"/>
      <c r="BSZ300" s="216"/>
      <c r="BTA300" s="216"/>
      <c r="BTB300" s="216"/>
      <c r="BTC300" s="216"/>
      <c r="BTD300" s="216"/>
      <c r="BTE300" s="216"/>
      <c r="BTF300" s="216"/>
      <c r="BTG300" s="216"/>
      <c r="BTH300" s="216"/>
      <c r="BTI300" s="216"/>
      <c r="BTJ300" s="216"/>
      <c r="BTK300" s="216"/>
      <c r="BTL300" s="216"/>
      <c r="BTM300" s="216"/>
      <c r="BTN300" s="216"/>
      <c r="BTO300" s="216"/>
      <c r="BTP300" s="216"/>
      <c r="BTQ300" s="216"/>
      <c r="BTR300" s="216"/>
      <c r="BTS300" s="216"/>
      <c r="BTT300" s="216"/>
      <c r="BTU300" s="216"/>
      <c r="BTV300" s="216"/>
      <c r="BTW300" s="216"/>
      <c r="BTX300" s="216"/>
      <c r="BTY300" s="216"/>
      <c r="BTZ300" s="216"/>
      <c r="BUA300" s="216"/>
      <c r="BUB300" s="216"/>
      <c r="BUC300" s="216"/>
      <c r="BUD300" s="216"/>
      <c r="BUE300" s="216"/>
      <c r="BUF300" s="216"/>
      <c r="BUG300" s="216"/>
      <c r="BUH300" s="216"/>
      <c r="BUI300" s="216"/>
      <c r="BUJ300" s="216"/>
      <c r="BUK300" s="216"/>
      <c r="BUL300" s="216"/>
      <c r="BUM300" s="216"/>
      <c r="BUN300" s="216"/>
      <c r="BUO300" s="216"/>
      <c r="BUP300" s="216"/>
      <c r="BUQ300" s="216"/>
      <c r="BUR300" s="216"/>
      <c r="BUS300" s="216"/>
      <c r="BUT300" s="216"/>
      <c r="BUU300" s="216"/>
      <c r="BUV300" s="216"/>
      <c r="BUW300" s="216"/>
      <c r="BUX300" s="216"/>
      <c r="BUY300" s="216"/>
      <c r="BUZ300" s="216"/>
      <c r="BVA300" s="216"/>
      <c r="BVB300" s="216"/>
      <c r="BVC300" s="216"/>
      <c r="BVD300" s="216"/>
      <c r="BVE300" s="216"/>
      <c r="BVF300" s="216"/>
      <c r="BVG300" s="216"/>
      <c r="BVH300" s="216"/>
      <c r="BVI300" s="216"/>
      <c r="BVJ300" s="216"/>
      <c r="BVK300" s="216"/>
      <c r="BVL300" s="216"/>
      <c r="BVM300" s="216"/>
      <c r="BVN300" s="216"/>
      <c r="BVO300" s="216"/>
      <c r="BVP300" s="216"/>
      <c r="BVQ300" s="216"/>
      <c r="BVR300" s="216"/>
      <c r="BVS300" s="216"/>
      <c r="BVT300" s="216"/>
      <c r="BVU300" s="216"/>
      <c r="BVV300" s="216"/>
      <c r="BVW300" s="216"/>
      <c r="BVX300" s="216"/>
      <c r="BVY300" s="216"/>
      <c r="BVZ300" s="216"/>
      <c r="BWA300" s="216"/>
      <c r="BWB300" s="216"/>
      <c r="BWC300" s="216"/>
      <c r="BWD300" s="216"/>
      <c r="BWE300" s="216"/>
      <c r="BWF300" s="216"/>
      <c r="BWG300" s="216"/>
      <c r="BWH300" s="216"/>
      <c r="BWI300" s="216"/>
      <c r="BWJ300" s="216"/>
      <c r="BWK300" s="216"/>
      <c r="BWL300" s="216"/>
      <c r="BWM300" s="216"/>
      <c r="BWN300" s="216"/>
      <c r="BWO300" s="216"/>
      <c r="BWP300" s="216"/>
      <c r="BWQ300" s="216"/>
      <c r="BWR300" s="216"/>
      <c r="BWS300" s="216"/>
      <c r="BWT300" s="216"/>
      <c r="BWU300" s="216"/>
      <c r="BWV300" s="216"/>
      <c r="BWW300" s="216"/>
      <c r="BWX300" s="216"/>
      <c r="BWY300" s="216"/>
      <c r="BWZ300" s="216"/>
      <c r="BXA300" s="216"/>
      <c r="BXB300" s="216"/>
      <c r="BXC300" s="216"/>
      <c r="BXD300" s="216"/>
      <c r="BXE300" s="216"/>
      <c r="BXF300" s="216"/>
      <c r="BXG300" s="216"/>
      <c r="BXH300" s="216"/>
      <c r="BXI300" s="216"/>
      <c r="BXJ300" s="216"/>
      <c r="BXK300" s="216"/>
      <c r="BXL300" s="216"/>
      <c r="BXM300" s="216"/>
      <c r="BXN300" s="216"/>
      <c r="BXO300" s="216"/>
      <c r="BXP300" s="216"/>
      <c r="BXQ300" s="216"/>
      <c r="BXR300" s="216"/>
      <c r="BXS300" s="216"/>
      <c r="BXT300" s="216"/>
      <c r="BXU300" s="216"/>
      <c r="BXV300" s="216"/>
      <c r="BXW300" s="216"/>
      <c r="BXX300" s="216"/>
      <c r="BXY300" s="216"/>
      <c r="BXZ300" s="216"/>
      <c r="BYA300" s="216"/>
      <c r="BYB300" s="216"/>
      <c r="BYC300" s="216"/>
      <c r="BYD300" s="216"/>
      <c r="BYE300" s="216"/>
      <c r="BYF300" s="216"/>
      <c r="BYG300" s="216"/>
      <c r="BYH300" s="216"/>
      <c r="BYI300" s="216"/>
      <c r="BYJ300" s="216"/>
      <c r="BYK300" s="216"/>
      <c r="BYL300" s="216"/>
      <c r="BYM300" s="216"/>
      <c r="BYN300" s="216"/>
      <c r="BYO300" s="216"/>
      <c r="BYP300" s="216"/>
      <c r="BYQ300" s="216"/>
      <c r="BYR300" s="216"/>
      <c r="BYS300" s="216"/>
      <c r="BYT300" s="216"/>
      <c r="BYU300" s="216"/>
      <c r="BYV300" s="216"/>
      <c r="BYW300" s="216"/>
      <c r="BYX300" s="216"/>
      <c r="BYY300" s="216"/>
      <c r="BYZ300" s="216"/>
      <c r="BZA300" s="216"/>
      <c r="BZB300" s="216"/>
      <c r="BZC300" s="216"/>
      <c r="BZD300" s="216"/>
      <c r="BZE300" s="216"/>
      <c r="BZF300" s="216"/>
      <c r="BZG300" s="216"/>
      <c r="BZH300" s="216"/>
      <c r="BZI300" s="216"/>
      <c r="BZJ300" s="216"/>
      <c r="BZK300" s="216"/>
      <c r="BZL300" s="216"/>
      <c r="BZM300" s="216"/>
      <c r="BZN300" s="216"/>
      <c r="BZO300" s="216"/>
      <c r="BZP300" s="216"/>
      <c r="BZQ300" s="216"/>
      <c r="BZR300" s="216"/>
      <c r="BZS300" s="216"/>
      <c r="BZT300" s="216"/>
      <c r="BZU300" s="216"/>
      <c r="BZV300" s="216"/>
      <c r="BZW300" s="216"/>
      <c r="BZX300" s="216"/>
      <c r="BZY300" s="216"/>
      <c r="BZZ300" s="216"/>
      <c r="CAA300" s="216"/>
      <c r="CAB300" s="216"/>
      <c r="CAC300" s="216"/>
      <c r="CAD300" s="216"/>
      <c r="CAE300" s="216"/>
      <c r="CAF300" s="216"/>
      <c r="CAG300" s="216"/>
      <c r="CAH300" s="216"/>
      <c r="CAI300" s="216"/>
      <c r="CAJ300" s="216"/>
      <c r="CAK300" s="216"/>
      <c r="CAL300" s="216"/>
      <c r="CAM300" s="216"/>
      <c r="CAN300" s="216"/>
      <c r="CAO300" s="216"/>
      <c r="CAP300" s="216"/>
      <c r="CAQ300" s="216"/>
      <c r="CAR300" s="216"/>
      <c r="CAS300" s="216"/>
      <c r="CAT300" s="216"/>
      <c r="CAU300" s="216"/>
      <c r="CAV300" s="216"/>
      <c r="CAW300" s="216"/>
      <c r="CAX300" s="216"/>
      <c r="CAY300" s="216"/>
      <c r="CAZ300" s="216"/>
      <c r="CBA300" s="216"/>
      <c r="CBB300" s="216"/>
      <c r="CBC300" s="216"/>
      <c r="CBD300" s="216"/>
      <c r="CBE300" s="216"/>
      <c r="CBF300" s="216"/>
      <c r="CBG300" s="216"/>
      <c r="CBH300" s="216"/>
      <c r="CBI300" s="216"/>
      <c r="CBJ300" s="216"/>
      <c r="CBK300" s="216"/>
      <c r="CBL300" s="216"/>
      <c r="CBM300" s="216"/>
      <c r="CBN300" s="216"/>
      <c r="CBO300" s="216"/>
      <c r="CBP300" s="216"/>
      <c r="CBQ300" s="216"/>
      <c r="CBR300" s="216"/>
      <c r="CBS300" s="216"/>
      <c r="CBT300" s="216"/>
      <c r="CBU300" s="216"/>
      <c r="CBV300" s="216"/>
      <c r="CBW300" s="216"/>
      <c r="CBX300" s="216"/>
      <c r="CBY300" s="216"/>
      <c r="CBZ300" s="216"/>
      <c r="CCA300" s="216"/>
      <c r="CCB300" s="216"/>
      <c r="CCC300" s="216"/>
      <c r="CCD300" s="216"/>
      <c r="CCE300" s="216"/>
      <c r="CCF300" s="216"/>
      <c r="CCG300" s="216"/>
      <c r="CCH300" s="216"/>
      <c r="CCI300" s="216"/>
      <c r="CCJ300" s="216"/>
      <c r="CCK300" s="216"/>
      <c r="CCL300" s="216"/>
      <c r="CCM300" s="216"/>
      <c r="CCN300" s="216"/>
      <c r="CCO300" s="216"/>
      <c r="CCP300" s="216"/>
      <c r="CCQ300" s="216"/>
      <c r="CCR300" s="216"/>
      <c r="CCS300" s="216"/>
      <c r="CCT300" s="216"/>
      <c r="CCU300" s="216"/>
      <c r="CCV300" s="216"/>
      <c r="CCW300" s="216"/>
      <c r="CCX300" s="216"/>
      <c r="CCY300" s="216"/>
      <c r="CCZ300" s="216"/>
      <c r="CDA300" s="216"/>
      <c r="CDB300" s="216"/>
      <c r="CDC300" s="216"/>
      <c r="CDD300" s="216"/>
      <c r="CDE300" s="216"/>
      <c r="CDF300" s="216"/>
      <c r="CDG300" s="216"/>
      <c r="CDH300" s="216"/>
      <c r="CDI300" s="216"/>
      <c r="CDJ300" s="216"/>
      <c r="CDK300" s="216"/>
      <c r="CDL300" s="216"/>
      <c r="CDM300" s="216"/>
      <c r="CDN300" s="216"/>
      <c r="CDO300" s="216"/>
      <c r="CDP300" s="216"/>
      <c r="CDQ300" s="216"/>
      <c r="CDR300" s="216"/>
      <c r="CDS300" s="216"/>
      <c r="CDT300" s="216"/>
      <c r="CDU300" s="216"/>
      <c r="CDV300" s="216"/>
      <c r="CDW300" s="216"/>
      <c r="CDX300" s="216"/>
      <c r="CDY300" s="216"/>
      <c r="CDZ300" s="216"/>
      <c r="CEA300" s="216"/>
      <c r="CEB300" s="216"/>
      <c r="CEC300" s="216"/>
      <c r="CED300" s="216"/>
      <c r="CEE300" s="216"/>
      <c r="CEF300" s="216"/>
      <c r="CEG300" s="216"/>
      <c r="CEH300" s="216"/>
      <c r="CEI300" s="216"/>
      <c r="CEJ300" s="216"/>
      <c r="CEK300" s="216"/>
      <c r="CEL300" s="216"/>
      <c r="CEM300" s="216"/>
      <c r="CEN300" s="216"/>
      <c r="CEO300" s="216"/>
      <c r="CEP300" s="216"/>
      <c r="CEQ300" s="216"/>
      <c r="CER300" s="216"/>
      <c r="CES300" s="216"/>
      <c r="CET300" s="216"/>
      <c r="CEU300" s="216"/>
      <c r="CEV300" s="216"/>
      <c r="CEW300" s="216"/>
      <c r="CEX300" s="216"/>
      <c r="CEY300" s="216"/>
      <c r="CEZ300" s="216"/>
      <c r="CFA300" s="216"/>
      <c r="CFB300" s="216"/>
      <c r="CFC300" s="216"/>
      <c r="CFD300" s="216"/>
      <c r="CFE300" s="216"/>
      <c r="CFF300" s="216"/>
      <c r="CFG300" s="216"/>
      <c r="CFH300" s="216"/>
      <c r="CFI300" s="216"/>
      <c r="CFJ300" s="216"/>
      <c r="CFK300" s="216"/>
      <c r="CFL300" s="216"/>
      <c r="CFM300" s="216"/>
      <c r="CFN300" s="216"/>
      <c r="CFO300" s="216"/>
      <c r="CFP300" s="216"/>
      <c r="CFQ300" s="216"/>
      <c r="CFR300" s="216"/>
      <c r="CFS300" s="216"/>
      <c r="CFT300" s="216"/>
      <c r="CFU300" s="216"/>
      <c r="CFV300" s="216"/>
      <c r="CFW300" s="216"/>
      <c r="CFX300" s="216"/>
      <c r="CFY300" s="216"/>
      <c r="CFZ300" s="216"/>
      <c r="CGA300" s="216"/>
      <c r="CGB300" s="216"/>
      <c r="CGC300" s="216"/>
      <c r="CGD300" s="216"/>
      <c r="CGE300" s="216"/>
      <c r="CGF300" s="216"/>
      <c r="CGG300" s="216"/>
      <c r="CGH300" s="216"/>
      <c r="CGI300" s="216"/>
      <c r="CGJ300" s="216"/>
      <c r="CGK300" s="216"/>
      <c r="CGL300" s="216"/>
      <c r="CGM300" s="216"/>
      <c r="CGN300" s="216"/>
      <c r="CGO300" s="216"/>
      <c r="CGP300" s="216"/>
      <c r="CGQ300" s="216"/>
      <c r="CGR300" s="216"/>
      <c r="CGS300" s="216"/>
      <c r="CGT300" s="216"/>
      <c r="CGU300" s="216"/>
      <c r="CGV300" s="216"/>
      <c r="CGW300" s="216"/>
      <c r="CGX300" s="216"/>
      <c r="CGY300" s="216"/>
      <c r="CGZ300" s="216"/>
      <c r="CHA300" s="216"/>
      <c r="CHB300" s="216"/>
      <c r="CHC300" s="216"/>
      <c r="CHD300" s="216"/>
      <c r="CHE300" s="216"/>
      <c r="CHF300" s="216"/>
      <c r="CHG300" s="216"/>
      <c r="CHH300" s="216"/>
      <c r="CHI300" s="216"/>
      <c r="CHJ300" s="216"/>
      <c r="CHK300" s="216"/>
      <c r="CHL300" s="216"/>
      <c r="CHM300" s="216"/>
      <c r="CHN300" s="216"/>
      <c r="CHO300" s="216"/>
      <c r="CHP300" s="216"/>
      <c r="CHQ300" s="216"/>
      <c r="CHR300" s="216"/>
      <c r="CHS300" s="216"/>
      <c r="CHT300" s="216"/>
      <c r="CHU300" s="216"/>
      <c r="CHV300" s="216"/>
      <c r="CHW300" s="216"/>
      <c r="CHX300" s="216"/>
      <c r="CHY300" s="216"/>
      <c r="CHZ300" s="216"/>
      <c r="CIA300" s="216"/>
      <c r="CIB300" s="216"/>
      <c r="CIC300" s="216"/>
      <c r="CID300" s="216"/>
      <c r="CIE300" s="216"/>
      <c r="CIF300" s="216"/>
      <c r="CIG300" s="216"/>
      <c r="CIH300" s="216"/>
      <c r="CII300" s="216"/>
      <c r="CIJ300" s="216"/>
      <c r="CIK300" s="216"/>
      <c r="CIL300" s="216"/>
      <c r="CIM300" s="216"/>
      <c r="CIN300" s="216"/>
      <c r="CIO300" s="216"/>
      <c r="CIP300" s="216"/>
      <c r="CIQ300" s="216"/>
      <c r="CIR300" s="216"/>
      <c r="CIS300" s="216"/>
      <c r="CIT300" s="216"/>
      <c r="CIU300" s="216"/>
      <c r="CIV300" s="216"/>
      <c r="CIW300" s="216"/>
      <c r="CIX300" s="216"/>
      <c r="CIY300" s="216"/>
      <c r="CIZ300" s="216"/>
      <c r="CJA300" s="216"/>
      <c r="CJB300" s="216"/>
      <c r="CJC300" s="216"/>
      <c r="CJD300" s="216"/>
      <c r="CJE300" s="216"/>
      <c r="CJF300" s="216"/>
      <c r="CJG300" s="216"/>
      <c r="CJH300" s="216"/>
      <c r="CJI300" s="216"/>
      <c r="CJJ300" s="216"/>
      <c r="CJK300" s="216"/>
      <c r="CJL300" s="216"/>
      <c r="CJM300" s="216"/>
      <c r="CJN300" s="216"/>
      <c r="CJO300" s="216"/>
      <c r="CJP300" s="216"/>
      <c r="CJQ300" s="216"/>
      <c r="CJR300" s="216"/>
      <c r="CJS300" s="216"/>
      <c r="CJT300" s="216"/>
      <c r="CJU300" s="216"/>
      <c r="CJV300" s="216"/>
      <c r="CJW300" s="216"/>
      <c r="CJX300" s="216"/>
      <c r="CJY300" s="216"/>
      <c r="CJZ300" s="216"/>
      <c r="CKA300" s="216"/>
      <c r="CKB300" s="216"/>
      <c r="CKC300" s="216"/>
      <c r="CKD300" s="216"/>
      <c r="CKE300" s="216"/>
      <c r="CKF300" s="216"/>
      <c r="CKG300" s="216"/>
      <c r="CKH300" s="216"/>
      <c r="CKI300" s="216"/>
      <c r="CKJ300" s="216"/>
      <c r="CKK300" s="216"/>
      <c r="CKL300" s="216"/>
      <c r="CKM300" s="216"/>
      <c r="CKN300" s="216"/>
      <c r="CKO300" s="216"/>
      <c r="CKP300" s="216"/>
      <c r="CKQ300" s="216"/>
      <c r="CKR300" s="216"/>
      <c r="CKS300" s="216"/>
      <c r="CKT300" s="216"/>
      <c r="CKU300" s="216"/>
      <c r="CKV300" s="216"/>
      <c r="CKW300" s="216"/>
      <c r="CKX300" s="216"/>
      <c r="CKY300" s="216"/>
      <c r="CKZ300" s="216"/>
      <c r="CLA300" s="216"/>
      <c r="CLB300" s="216"/>
      <c r="CLC300" s="216"/>
      <c r="CLD300" s="216"/>
      <c r="CLE300" s="216"/>
      <c r="CLF300" s="216"/>
      <c r="CLG300" s="216"/>
      <c r="CLH300" s="216"/>
      <c r="CLI300" s="216"/>
      <c r="CLJ300" s="216"/>
      <c r="CLK300" s="216"/>
      <c r="CLL300" s="216"/>
      <c r="CLM300" s="216"/>
      <c r="CLN300" s="216"/>
      <c r="CLO300" s="216"/>
      <c r="CLP300" s="216"/>
      <c r="CLQ300" s="216"/>
      <c r="CLR300" s="216"/>
      <c r="CLS300" s="216"/>
      <c r="CLT300" s="216"/>
      <c r="CLU300" s="216"/>
      <c r="CLV300" s="216"/>
      <c r="CLW300" s="216"/>
      <c r="CLX300" s="216"/>
      <c r="CLY300" s="216"/>
      <c r="CLZ300" s="216"/>
      <c r="CMA300" s="216"/>
      <c r="CMB300" s="216"/>
      <c r="CMC300" s="216"/>
      <c r="CMD300" s="216"/>
      <c r="CME300" s="216"/>
      <c r="CMF300" s="216"/>
      <c r="CMG300" s="216"/>
      <c r="CMH300" s="216"/>
      <c r="CMI300" s="216"/>
      <c r="CMJ300" s="216"/>
      <c r="CMK300" s="216"/>
      <c r="CML300" s="216"/>
      <c r="CMM300" s="216"/>
      <c r="CMN300" s="216"/>
      <c r="CMO300" s="216"/>
      <c r="CMP300" s="216"/>
      <c r="CMQ300" s="216"/>
      <c r="CMR300" s="216"/>
      <c r="CMS300" s="216"/>
      <c r="CMT300" s="216"/>
      <c r="CMU300" s="216"/>
      <c r="CMV300" s="216"/>
      <c r="CMW300" s="216"/>
      <c r="CMX300" s="216"/>
      <c r="CMY300" s="216"/>
      <c r="CMZ300" s="216"/>
      <c r="CNA300" s="216"/>
      <c r="CNB300" s="216"/>
      <c r="CNC300" s="216"/>
      <c r="CND300" s="216"/>
      <c r="CNE300" s="216"/>
      <c r="CNF300" s="216"/>
      <c r="CNG300" s="216"/>
      <c r="CNH300" s="216"/>
      <c r="CNI300" s="216"/>
      <c r="CNJ300" s="216"/>
      <c r="CNK300" s="216"/>
      <c r="CNL300" s="216"/>
      <c r="CNM300" s="216"/>
      <c r="CNN300" s="216"/>
      <c r="CNO300" s="216"/>
      <c r="CNP300" s="216"/>
      <c r="CNQ300" s="216"/>
      <c r="CNR300" s="216"/>
      <c r="CNS300" s="216"/>
      <c r="CNT300" s="216"/>
      <c r="CNU300" s="216"/>
      <c r="CNV300" s="216"/>
      <c r="CNW300" s="216"/>
      <c r="CNX300" s="216"/>
      <c r="CNY300" s="216"/>
      <c r="CNZ300" s="216"/>
      <c r="COA300" s="216"/>
      <c r="COB300" s="216"/>
      <c r="COC300" s="216"/>
      <c r="COD300" s="216"/>
      <c r="COE300" s="216"/>
      <c r="COF300" s="216"/>
      <c r="COG300" s="216"/>
      <c r="COH300" s="216"/>
      <c r="COI300" s="216"/>
      <c r="COJ300" s="216"/>
      <c r="COK300" s="216"/>
      <c r="COL300" s="216"/>
      <c r="COM300" s="216"/>
      <c r="CON300" s="216"/>
      <c r="COO300" s="216"/>
      <c r="COP300" s="216"/>
      <c r="COQ300" s="216"/>
      <c r="COR300" s="216"/>
      <c r="COS300" s="216"/>
      <c r="COT300" s="216"/>
      <c r="COU300" s="216"/>
      <c r="COV300" s="216"/>
      <c r="COW300" s="216"/>
      <c r="COX300" s="216"/>
      <c r="COY300" s="216"/>
      <c r="COZ300" s="216"/>
      <c r="CPA300" s="216"/>
      <c r="CPB300" s="216"/>
      <c r="CPC300" s="216"/>
      <c r="CPD300" s="216"/>
      <c r="CPE300" s="216"/>
      <c r="CPF300" s="216"/>
      <c r="CPG300" s="216"/>
      <c r="CPH300" s="216"/>
      <c r="CPI300" s="216"/>
      <c r="CPJ300" s="216"/>
      <c r="CPK300" s="216"/>
      <c r="CPL300" s="216"/>
      <c r="CPM300" s="216"/>
      <c r="CPN300" s="216"/>
      <c r="CPO300" s="216"/>
      <c r="CPP300" s="216"/>
      <c r="CPQ300" s="216"/>
      <c r="CPR300" s="216"/>
      <c r="CPS300" s="216"/>
      <c r="CPT300" s="216"/>
      <c r="CPU300" s="216"/>
      <c r="CPV300" s="216"/>
      <c r="CPW300" s="216"/>
      <c r="CPX300" s="216"/>
      <c r="CPY300" s="216"/>
      <c r="CPZ300" s="216"/>
      <c r="CQA300" s="216"/>
      <c r="CQB300" s="216"/>
      <c r="CQC300" s="216"/>
      <c r="CQD300" s="216"/>
      <c r="CQE300" s="216"/>
      <c r="CQF300" s="216"/>
      <c r="CQG300" s="216"/>
      <c r="CQH300" s="216"/>
      <c r="CQI300" s="216"/>
      <c r="CQJ300" s="216"/>
      <c r="CQK300" s="216"/>
      <c r="CQL300" s="216"/>
      <c r="CQM300" s="216"/>
      <c r="CQN300" s="216"/>
      <c r="CQO300" s="216"/>
      <c r="CQP300" s="216"/>
      <c r="CQQ300" s="216"/>
      <c r="CQR300" s="216"/>
      <c r="CQS300" s="216"/>
      <c r="CQT300" s="216"/>
      <c r="CQU300" s="216"/>
      <c r="CQV300" s="216"/>
      <c r="CQW300" s="216"/>
      <c r="CQX300" s="216"/>
      <c r="CQY300" s="216"/>
      <c r="CQZ300" s="216"/>
      <c r="CRA300" s="216"/>
      <c r="CRB300" s="216"/>
      <c r="CRC300" s="216"/>
      <c r="CRD300" s="216"/>
      <c r="CRE300" s="216"/>
      <c r="CRF300" s="216"/>
      <c r="CRG300" s="216"/>
      <c r="CRH300" s="216"/>
      <c r="CRI300" s="216"/>
      <c r="CRJ300" s="216"/>
      <c r="CRK300" s="216"/>
      <c r="CRL300" s="216"/>
      <c r="CRM300" s="216"/>
      <c r="CRN300" s="216"/>
      <c r="CRO300" s="216"/>
      <c r="CRP300" s="216"/>
      <c r="CRQ300" s="216"/>
      <c r="CRR300" s="216"/>
      <c r="CRS300" s="216"/>
      <c r="CRT300" s="216"/>
      <c r="CRU300" s="216"/>
      <c r="CRV300" s="216"/>
      <c r="CRW300" s="216"/>
      <c r="CRX300" s="216"/>
      <c r="CRY300" s="216"/>
      <c r="CRZ300" s="216"/>
      <c r="CSA300" s="216"/>
      <c r="CSB300" s="216"/>
      <c r="CSC300" s="216"/>
      <c r="CSD300" s="216"/>
      <c r="CSE300" s="216"/>
      <c r="CSF300" s="216"/>
      <c r="CSG300" s="216"/>
      <c r="CSH300" s="216"/>
      <c r="CSI300" s="216"/>
      <c r="CSJ300" s="216"/>
      <c r="CSK300" s="216"/>
      <c r="CSL300" s="216"/>
      <c r="CSM300" s="216"/>
      <c r="CSN300" s="216"/>
      <c r="CSO300" s="216"/>
      <c r="CSP300" s="216"/>
      <c r="CSQ300" s="216"/>
      <c r="CSR300" s="216"/>
      <c r="CSS300" s="216"/>
      <c r="CST300" s="216"/>
      <c r="CSU300" s="216"/>
      <c r="CSV300" s="216"/>
      <c r="CSW300" s="216"/>
      <c r="CSX300" s="216"/>
      <c r="CSY300" s="216"/>
      <c r="CSZ300" s="216"/>
      <c r="CTA300" s="216"/>
      <c r="CTB300" s="216"/>
      <c r="CTC300" s="216"/>
      <c r="CTD300" s="216"/>
      <c r="CTE300" s="216"/>
      <c r="CTF300" s="216"/>
      <c r="CTG300" s="216"/>
      <c r="CTH300" s="216"/>
      <c r="CTI300" s="216"/>
      <c r="CTJ300" s="216"/>
      <c r="CTK300" s="216"/>
      <c r="CTL300" s="216"/>
      <c r="CTM300" s="216"/>
      <c r="CTN300" s="216"/>
      <c r="CTO300" s="216"/>
      <c r="CTP300" s="216"/>
      <c r="CTQ300" s="216"/>
      <c r="CTR300" s="216"/>
      <c r="CTS300" s="216"/>
      <c r="CTT300" s="216"/>
      <c r="CTU300" s="216"/>
      <c r="CTV300" s="216"/>
      <c r="CTW300" s="216"/>
      <c r="CTX300" s="216"/>
      <c r="CTY300" s="216"/>
      <c r="CTZ300" s="216"/>
      <c r="CUA300" s="216"/>
      <c r="CUB300" s="216"/>
      <c r="CUC300" s="216"/>
      <c r="CUD300" s="216"/>
      <c r="CUE300" s="216"/>
      <c r="CUF300" s="216"/>
      <c r="CUG300" s="216"/>
      <c r="CUH300" s="216"/>
      <c r="CUI300" s="216"/>
      <c r="CUJ300" s="216"/>
      <c r="CUK300" s="216"/>
      <c r="CUL300" s="216"/>
      <c r="CUM300" s="216"/>
      <c r="CUN300" s="216"/>
      <c r="CUO300" s="216"/>
      <c r="CUP300" s="216"/>
      <c r="CUQ300" s="216"/>
      <c r="CUR300" s="216"/>
      <c r="CUS300" s="216"/>
      <c r="CUT300" s="216"/>
      <c r="CUU300" s="216"/>
      <c r="CUV300" s="216"/>
      <c r="CUW300" s="216"/>
      <c r="CUX300" s="216"/>
      <c r="CUY300" s="216"/>
      <c r="CUZ300" s="216"/>
      <c r="CVA300" s="216"/>
      <c r="CVB300" s="216"/>
      <c r="CVC300" s="216"/>
      <c r="CVD300" s="216"/>
      <c r="CVE300" s="216"/>
      <c r="CVF300" s="216"/>
      <c r="CVG300" s="216"/>
      <c r="CVH300" s="216"/>
      <c r="CVI300" s="216"/>
      <c r="CVJ300" s="216"/>
      <c r="CVK300" s="216"/>
      <c r="CVL300" s="216"/>
      <c r="CVM300" s="216"/>
      <c r="CVN300" s="216"/>
      <c r="CVO300" s="216"/>
      <c r="CVP300" s="216"/>
      <c r="CVQ300" s="216"/>
      <c r="CVR300" s="216"/>
      <c r="CVS300" s="216"/>
      <c r="CVT300" s="216"/>
      <c r="CVU300" s="216"/>
      <c r="CVV300" s="216"/>
      <c r="CVW300" s="216"/>
      <c r="CVX300" s="216"/>
      <c r="CVY300" s="216"/>
      <c r="CVZ300" s="216"/>
      <c r="CWA300" s="216"/>
      <c r="CWB300" s="216"/>
      <c r="CWC300" s="216"/>
      <c r="CWD300" s="216"/>
      <c r="CWE300" s="216"/>
      <c r="CWF300" s="216"/>
      <c r="CWG300" s="216"/>
      <c r="CWH300" s="216"/>
      <c r="CWI300" s="216"/>
      <c r="CWJ300" s="216"/>
      <c r="CWK300" s="216"/>
      <c r="CWL300" s="216"/>
      <c r="CWM300" s="216"/>
      <c r="CWN300" s="216"/>
      <c r="CWO300" s="216"/>
      <c r="CWP300" s="216"/>
      <c r="CWQ300" s="216"/>
      <c r="CWR300" s="216"/>
      <c r="CWS300" s="216"/>
      <c r="CWT300" s="216"/>
      <c r="CWU300" s="216"/>
      <c r="CWV300" s="216"/>
      <c r="CWW300" s="216"/>
      <c r="CWX300" s="216"/>
      <c r="CWY300" s="216"/>
      <c r="CWZ300" s="216"/>
      <c r="CXA300" s="216"/>
      <c r="CXB300" s="216"/>
      <c r="CXC300" s="216"/>
      <c r="CXD300" s="216"/>
      <c r="CXE300" s="216"/>
      <c r="CXF300" s="216"/>
      <c r="CXG300" s="216"/>
      <c r="CXH300" s="216"/>
      <c r="CXI300" s="216"/>
      <c r="CXJ300" s="216"/>
      <c r="CXK300" s="216"/>
      <c r="CXL300" s="216"/>
      <c r="CXM300" s="216"/>
      <c r="CXN300" s="216"/>
      <c r="CXO300" s="216"/>
      <c r="CXP300" s="216"/>
      <c r="CXQ300" s="216"/>
      <c r="CXR300" s="216"/>
      <c r="CXS300" s="216"/>
      <c r="CXT300" s="216"/>
      <c r="CXU300" s="216"/>
      <c r="CXV300" s="216"/>
      <c r="CXW300" s="216"/>
      <c r="CXX300" s="216"/>
      <c r="CXY300" s="216"/>
      <c r="CXZ300" s="216"/>
      <c r="CYA300" s="216"/>
      <c r="CYB300" s="216"/>
      <c r="CYC300" s="216"/>
      <c r="CYD300" s="216"/>
      <c r="CYE300" s="216"/>
      <c r="CYF300" s="216"/>
      <c r="CYG300" s="216"/>
      <c r="CYH300" s="216"/>
      <c r="CYI300" s="216"/>
      <c r="CYJ300" s="216"/>
      <c r="CYK300" s="216"/>
      <c r="CYL300" s="216"/>
      <c r="CYM300" s="216"/>
      <c r="CYN300" s="216"/>
      <c r="CYO300" s="216"/>
      <c r="CYP300" s="216"/>
      <c r="CYQ300" s="216"/>
      <c r="CYR300" s="216"/>
      <c r="CYS300" s="216"/>
      <c r="CYT300" s="216"/>
      <c r="CYU300" s="216"/>
      <c r="CYV300" s="216"/>
      <c r="CYW300" s="216"/>
      <c r="CYX300" s="216"/>
      <c r="CYY300" s="216"/>
      <c r="CYZ300" s="216"/>
      <c r="CZA300" s="216"/>
      <c r="CZB300" s="216"/>
      <c r="CZC300" s="216"/>
      <c r="CZD300" s="216"/>
      <c r="CZE300" s="216"/>
      <c r="CZF300" s="216"/>
      <c r="CZG300" s="216"/>
      <c r="CZH300" s="216"/>
      <c r="CZI300" s="216"/>
      <c r="CZJ300" s="216"/>
      <c r="CZK300" s="216"/>
      <c r="CZL300" s="216"/>
      <c r="CZM300" s="216"/>
      <c r="CZN300" s="216"/>
      <c r="CZO300" s="216"/>
      <c r="CZP300" s="216"/>
      <c r="CZQ300" s="216"/>
      <c r="CZR300" s="216"/>
      <c r="CZS300" s="216"/>
      <c r="CZT300" s="216"/>
      <c r="CZU300" s="216"/>
      <c r="CZV300" s="216"/>
      <c r="CZW300" s="216"/>
      <c r="CZX300" s="216"/>
      <c r="CZY300" s="216"/>
      <c r="CZZ300" s="216"/>
      <c r="DAA300" s="216"/>
      <c r="DAB300" s="216"/>
      <c r="DAC300" s="216"/>
      <c r="DAD300" s="216"/>
      <c r="DAE300" s="216"/>
      <c r="DAF300" s="216"/>
      <c r="DAG300" s="216"/>
      <c r="DAH300" s="216"/>
      <c r="DAI300" s="216"/>
      <c r="DAJ300" s="216"/>
      <c r="DAK300" s="216"/>
      <c r="DAL300" s="216"/>
      <c r="DAM300" s="216"/>
      <c r="DAN300" s="216"/>
      <c r="DAO300" s="216"/>
      <c r="DAP300" s="216"/>
      <c r="DAQ300" s="216"/>
      <c r="DAR300" s="216"/>
      <c r="DAS300" s="216"/>
      <c r="DAT300" s="216"/>
      <c r="DAU300" s="216"/>
      <c r="DAV300" s="216"/>
      <c r="DAW300" s="216"/>
      <c r="DAX300" s="216"/>
      <c r="DAY300" s="216"/>
      <c r="DAZ300" s="216"/>
      <c r="DBA300" s="216"/>
      <c r="DBB300" s="216"/>
      <c r="DBC300" s="216"/>
      <c r="DBD300" s="216"/>
      <c r="DBE300" s="216"/>
      <c r="DBF300" s="216"/>
      <c r="DBG300" s="216"/>
      <c r="DBH300" s="216"/>
      <c r="DBI300" s="216"/>
      <c r="DBJ300" s="216"/>
      <c r="DBK300" s="216"/>
      <c r="DBL300" s="216"/>
      <c r="DBM300" s="216"/>
      <c r="DBN300" s="216"/>
      <c r="DBO300" s="216"/>
      <c r="DBP300" s="216"/>
      <c r="DBQ300" s="216"/>
      <c r="DBR300" s="216"/>
      <c r="DBS300" s="216"/>
      <c r="DBT300" s="216"/>
      <c r="DBU300" s="216"/>
      <c r="DBV300" s="216"/>
      <c r="DBW300" s="216"/>
      <c r="DBX300" s="216"/>
      <c r="DBY300" s="216"/>
      <c r="DBZ300" s="216"/>
      <c r="DCA300" s="216"/>
      <c r="DCB300" s="216"/>
      <c r="DCC300" s="216"/>
      <c r="DCD300" s="216"/>
      <c r="DCE300" s="216"/>
      <c r="DCF300" s="216"/>
      <c r="DCG300" s="216"/>
      <c r="DCH300" s="216"/>
      <c r="DCI300" s="216"/>
      <c r="DCJ300" s="216"/>
      <c r="DCK300" s="216"/>
      <c r="DCL300" s="216"/>
      <c r="DCM300" s="216"/>
      <c r="DCN300" s="216"/>
      <c r="DCO300" s="216"/>
      <c r="DCP300" s="216"/>
      <c r="DCQ300" s="216"/>
      <c r="DCR300" s="216"/>
      <c r="DCS300" s="216"/>
      <c r="DCT300" s="216"/>
      <c r="DCU300" s="216"/>
      <c r="DCV300" s="216"/>
      <c r="DCW300" s="216"/>
      <c r="DCX300" s="216"/>
      <c r="DCY300" s="216"/>
      <c r="DCZ300" s="216"/>
      <c r="DDA300" s="216"/>
      <c r="DDB300" s="216"/>
      <c r="DDC300" s="216"/>
      <c r="DDD300" s="216"/>
      <c r="DDE300" s="216"/>
      <c r="DDF300" s="216"/>
      <c r="DDG300" s="216"/>
      <c r="DDH300" s="216"/>
      <c r="DDI300" s="216"/>
      <c r="DDJ300" s="216"/>
      <c r="DDK300" s="216"/>
      <c r="DDL300" s="216"/>
      <c r="DDM300" s="216"/>
      <c r="DDN300" s="216"/>
      <c r="DDO300" s="216"/>
      <c r="DDP300" s="216"/>
      <c r="DDQ300" s="216"/>
      <c r="DDR300" s="216"/>
      <c r="DDS300" s="216"/>
      <c r="DDT300" s="216"/>
      <c r="DDU300" s="216"/>
      <c r="DDV300" s="216"/>
      <c r="DDW300" s="216"/>
      <c r="DDX300" s="216"/>
      <c r="DDY300" s="216"/>
      <c r="DDZ300" s="216"/>
      <c r="DEA300" s="216"/>
      <c r="DEB300" s="216"/>
      <c r="DEC300" s="216"/>
      <c r="DED300" s="216"/>
      <c r="DEE300" s="216"/>
      <c r="DEF300" s="216"/>
      <c r="DEG300" s="216"/>
      <c r="DEH300" s="216"/>
      <c r="DEI300" s="216"/>
      <c r="DEJ300" s="216"/>
      <c r="DEK300" s="216"/>
      <c r="DEL300" s="216"/>
      <c r="DEM300" s="216"/>
      <c r="DEN300" s="216"/>
      <c r="DEO300" s="216"/>
      <c r="DEP300" s="216"/>
      <c r="DEQ300" s="216"/>
      <c r="DER300" s="216"/>
      <c r="DES300" s="216"/>
      <c r="DET300" s="216"/>
      <c r="DEU300" s="216"/>
      <c r="DEV300" s="216"/>
      <c r="DEW300" s="216"/>
      <c r="DEX300" s="216"/>
      <c r="DEY300" s="216"/>
      <c r="DEZ300" s="216"/>
      <c r="DFA300" s="216"/>
      <c r="DFB300" s="216"/>
      <c r="DFC300" s="216"/>
      <c r="DFD300" s="216"/>
      <c r="DFE300" s="216"/>
      <c r="DFF300" s="216"/>
      <c r="DFG300" s="216"/>
      <c r="DFH300" s="216"/>
      <c r="DFI300" s="216"/>
      <c r="DFJ300" s="216"/>
      <c r="DFK300" s="216"/>
      <c r="DFL300" s="216"/>
      <c r="DFM300" s="216"/>
      <c r="DFN300" s="216"/>
      <c r="DFO300" s="216"/>
      <c r="DFP300" s="216"/>
      <c r="DFQ300" s="216"/>
      <c r="DFR300" s="216"/>
      <c r="DFS300" s="216"/>
      <c r="DFT300" s="216"/>
      <c r="DFU300" s="216"/>
      <c r="DFV300" s="216"/>
      <c r="DFW300" s="216"/>
      <c r="DFX300" s="216"/>
      <c r="DFY300" s="216"/>
      <c r="DFZ300" s="216"/>
      <c r="DGA300" s="216"/>
      <c r="DGB300" s="216"/>
      <c r="DGC300" s="216"/>
      <c r="DGD300" s="216"/>
      <c r="DGE300" s="216"/>
      <c r="DGF300" s="216"/>
      <c r="DGG300" s="216"/>
      <c r="DGH300" s="216"/>
      <c r="DGI300" s="216"/>
      <c r="DGJ300" s="216"/>
      <c r="DGK300" s="216"/>
      <c r="DGL300" s="216"/>
      <c r="DGM300" s="216"/>
      <c r="DGN300" s="216"/>
      <c r="DGO300" s="216"/>
      <c r="DGP300" s="216"/>
      <c r="DGQ300" s="216"/>
      <c r="DGR300" s="216"/>
      <c r="DGS300" s="216"/>
      <c r="DGT300" s="216"/>
      <c r="DGU300" s="216"/>
      <c r="DGV300" s="216"/>
      <c r="DGW300" s="216"/>
      <c r="DGX300" s="216"/>
      <c r="DGY300" s="216"/>
      <c r="DGZ300" s="216"/>
      <c r="DHA300" s="216"/>
      <c r="DHB300" s="216"/>
      <c r="DHC300" s="216"/>
      <c r="DHD300" s="216"/>
      <c r="DHE300" s="216"/>
      <c r="DHF300" s="216"/>
      <c r="DHG300" s="216"/>
      <c r="DHH300" s="216"/>
      <c r="DHI300" s="216"/>
      <c r="DHJ300" s="216"/>
      <c r="DHK300" s="216"/>
      <c r="DHL300" s="216"/>
      <c r="DHM300" s="216"/>
      <c r="DHN300" s="216"/>
      <c r="DHO300" s="216"/>
      <c r="DHP300" s="216"/>
      <c r="DHQ300" s="216"/>
      <c r="DHR300" s="216"/>
      <c r="DHS300" s="216"/>
      <c r="DHT300" s="216"/>
      <c r="DHU300" s="216"/>
      <c r="DHV300" s="216"/>
      <c r="DHW300" s="216"/>
      <c r="DHX300" s="216"/>
      <c r="DHY300" s="216"/>
      <c r="DHZ300" s="216"/>
      <c r="DIA300" s="216"/>
      <c r="DIB300" s="216"/>
      <c r="DIC300" s="216"/>
      <c r="DID300" s="216"/>
      <c r="DIE300" s="216"/>
      <c r="DIF300" s="216"/>
      <c r="DIG300" s="216"/>
      <c r="DIH300" s="216"/>
      <c r="DII300" s="216"/>
      <c r="DIJ300" s="216"/>
      <c r="DIK300" s="216"/>
      <c r="DIL300" s="216"/>
      <c r="DIM300" s="216"/>
      <c r="DIN300" s="216"/>
      <c r="DIO300" s="216"/>
      <c r="DIP300" s="216"/>
      <c r="DIQ300" s="216"/>
      <c r="DIR300" s="216"/>
      <c r="DIS300" s="216"/>
      <c r="DIT300" s="216"/>
      <c r="DIU300" s="216"/>
      <c r="DIV300" s="216"/>
      <c r="DIW300" s="216"/>
      <c r="DIX300" s="216"/>
      <c r="DIY300" s="216"/>
      <c r="DIZ300" s="216"/>
      <c r="DJA300" s="216"/>
      <c r="DJB300" s="216"/>
      <c r="DJC300" s="216"/>
      <c r="DJD300" s="216"/>
      <c r="DJE300" s="216"/>
      <c r="DJF300" s="216"/>
      <c r="DJG300" s="216"/>
      <c r="DJH300" s="216"/>
      <c r="DJI300" s="216"/>
      <c r="DJJ300" s="216"/>
      <c r="DJK300" s="216"/>
      <c r="DJL300" s="216"/>
      <c r="DJM300" s="216"/>
      <c r="DJN300" s="216"/>
      <c r="DJO300" s="216"/>
      <c r="DJP300" s="216"/>
      <c r="DJQ300" s="216"/>
      <c r="DJR300" s="216"/>
      <c r="DJS300" s="216"/>
      <c r="DJT300" s="216"/>
      <c r="DJU300" s="216"/>
      <c r="DJV300" s="216"/>
      <c r="DJW300" s="216"/>
      <c r="DJX300" s="216"/>
      <c r="DJY300" s="216"/>
      <c r="DJZ300" s="216"/>
      <c r="DKA300" s="216"/>
      <c r="DKB300" s="216"/>
      <c r="DKC300" s="216"/>
      <c r="DKD300" s="216"/>
      <c r="DKE300" s="216"/>
      <c r="DKF300" s="216"/>
      <c r="DKG300" s="216"/>
      <c r="DKH300" s="216"/>
      <c r="DKI300" s="216"/>
      <c r="DKJ300" s="216"/>
      <c r="DKK300" s="216"/>
      <c r="DKL300" s="216"/>
      <c r="DKM300" s="216"/>
      <c r="DKN300" s="216"/>
      <c r="DKO300" s="216"/>
      <c r="DKP300" s="216"/>
      <c r="DKQ300" s="216"/>
      <c r="DKR300" s="216"/>
      <c r="DKS300" s="216"/>
      <c r="DKT300" s="216"/>
      <c r="DKU300" s="216"/>
      <c r="DKV300" s="216"/>
      <c r="DKW300" s="216"/>
      <c r="DKX300" s="216"/>
      <c r="DKY300" s="216"/>
      <c r="DKZ300" s="216"/>
      <c r="DLA300" s="216"/>
      <c r="DLB300" s="216"/>
      <c r="DLC300" s="216"/>
      <c r="DLD300" s="216"/>
      <c r="DLE300" s="216"/>
      <c r="DLF300" s="216"/>
      <c r="DLG300" s="216"/>
      <c r="DLH300" s="216"/>
      <c r="DLI300" s="216"/>
      <c r="DLJ300" s="216"/>
      <c r="DLK300" s="216"/>
      <c r="DLL300" s="216"/>
      <c r="DLM300" s="216"/>
      <c r="DLN300" s="216"/>
      <c r="DLO300" s="216"/>
      <c r="DLP300" s="216"/>
      <c r="DLQ300" s="216"/>
      <c r="DLR300" s="216"/>
      <c r="DLS300" s="216"/>
      <c r="DLT300" s="216"/>
      <c r="DLU300" s="216"/>
      <c r="DLV300" s="216"/>
      <c r="DLW300" s="216"/>
      <c r="DLX300" s="216"/>
      <c r="DLY300" s="216"/>
      <c r="DLZ300" s="216"/>
      <c r="DMA300" s="216"/>
      <c r="DMB300" s="216"/>
      <c r="DMC300" s="216"/>
      <c r="DMD300" s="216"/>
      <c r="DME300" s="216"/>
      <c r="DMF300" s="216"/>
      <c r="DMG300" s="216"/>
      <c r="DMH300" s="216"/>
      <c r="DMI300" s="216"/>
      <c r="DMJ300" s="216"/>
      <c r="DMK300" s="216"/>
      <c r="DML300" s="216"/>
      <c r="DMM300" s="216"/>
      <c r="DMN300" s="216"/>
      <c r="DMO300" s="216"/>
      <c r="DMP300" s="216"/>
      <c r="DMQ300" s="216"/>
      <c r="DMR300" s="216"/>
      <c r="DMS300" s="216"/>
      <c r="DMT300" s="216"/>
      <c r="DMU300" s="216"/>
      <c r="DMV300" s="216"/>
      <c r="DMW300" s="216"/>
      <c r="DMX300" s="216"/>
      <c r="DMY300" s="216"/>
      <c r="DMZ300" s="216"/>
      <c r="DNA300" s="216"/>
      <c r="DNB300" s="216"/>
      <c r="DNC300" s="216"/>
      <c r="DND300" s="216"/>
      <c r="DNE300" s="216"/>
      <c r="DNF300" s="216"/>
      <c r="DNG300" s="216"/>
      <c r="DNH300" s="216"/>
      <c r="DNI300" s="216"/>
      <c r="DNJ300" s="216"/>
      <c r="DNK300" s="216"/>
      <c r="DNL300" s="216"/>
      <c r="DNM300" s="216"/>
      <c r="DNN300" s="216"/>
      <c r="DNO300" s="216"/>
      <c r="DNP300" s="216"/>
      <c r="DNQ300" s="216"/>
      <c r="DNR300" s="216"/>
      <c r="DNS300" s="216"/>
      <c r="DNT300" s="216"/>
      <c r="DNU300" s="216"/>
      <c r="DNV300" s="216"/>
      <c r="DNW300" s="216"/>
      <c r="DNX300" s="216"/>
      <c r="DNY300" s="216"/>
      <c r="DNZ300" s="216"/>
      <c r="DOA300" s="216"/>
      <c r="DOB300" s="216"/>
      <c r="DOC300" s="216"/>
      <c r="DOD300" s="216"/>
      <c r="DOE300" s="216"/>
      <c r="DOF300" s="216"/>
      <c r="DOG300" s="216"/>
      <c r="DOH300" s="216"/>
      <c r="DOI300" s="216"/>
      <c r="DOJ300" s="216"/>
      <c r="DOK300" s="216"/>
      <c r="DOL300" s="216"/>
      <c r="DOM300" s="216"/>
      <c r="DON300" s="216"/>
      <c r="DOO300" s="216"/>
      <c r="DOP300" s="216"/>
      <c r="DOQ300" s="216"/>
      <c r="DOR300" s="216"/>
      <c r="DOS300" s="216"/>
      <c r="DOT300" s="216"/>
      <c r="DOU300" s="216"/>
      <c r="DOV300" s="216"/>
      <c r="DOW300" s="216"/>
      <c r="DOX300" s="216"/>
      <c r="DOY300" s="216"/>
      <c r="DOZ300" s="216"/>
      <c r="DPA300" s="216"/>
      <c r="DPB300" s="216"/>
      <c r="DPC300" s="216"/>
      <c r="DPD300" s="216"/>
      <c r="DPE300" s="216"/>
      <c r="DPF300" s="216"/>
      <c r="DPG300" s="216"/>
      <c r="DPH300" s="216"/>
      <c r="DPI300" s="216"/>
      <c r="DPJ300" s="216"/>
      <c r="DPK300" s="216"/>
      <c r="DPL300" s="216"/>
      <c r="DPM300" s="216"/>
      <c r="DPN300" s="216"/>
      <c r="DPO300" s="216"/>
      <c r="DPP300" s="216"/>
      <c r="DPQ300" s="216"/>
      <c r="DPR300" s="216"/>
      <c r="DPS300" s="216"/>
      <c r="DPT300" s="216"/>
      <c r="DPU300" s="216"/>
      <c r="DPV300" s="216"/>
      <c r="DPW300" s="216"/>
      <c r="DPX300" s="216"/>
      <c r="DPY300" s="216"/>
      <c r="DPZ300" s="216"/>
      <c r="DQA300" s="216"/>
      <c r="DQB300" s="216"/>
      <c r="DQC300" s="216"/>
      <c r="DQD300" s="216"/>
      <c r="DQE300" s="216"/>
      <c r="DQF300" s="216"/>
      <c r="DQG300" s="216"/>
      <c r="DQH300" s="216"/>
      <c r="DQI300" s="216"/>
      <c r="DQJ300" s="216"/>
      <c r="DQK300" s="216"/>
      <c r="DQL300" s="216"/>
      <c r="DQM300" s="216"/>
      <c r="DQN300" s="216"/>
      <c r="DQO300" s="216"/>
      <c r="DQP300" s="216"/>
      <c r="DQQ300" s="216"/>
      <c r="DQR300" s="216"/>
      <c r="DQS300" s="216"/>
      <c r="DQT300" s="216"/>
      <c r="DQU300" s="216"/>
      <c r="DQV300" s="216"/>
      <c r="DQW300" s="216"/>
      <c r="DQX300" s="216"/>
      <c r="DQY300" s="216"/>
      <c r="DQZ300" s="216"/>
      <c r="DRA300" s="216"/>
      <c r="DRB300" s="216"/>
      <c r="DRC300" s="216"/>
      <c r="DRD300" s="216"/>
      <c r="DRE300" s="216"/>
      <c r="DRF300" s="216"/>
      <c r="DRG300" s="216"/>
      <c r="DRH300" s="216"/>
      <c r="DRI300" s="216"/>
      <c r="DRJ300" s="216"/>
      <c r="DRK300" s="216"/>
      <c r="DRL300" s="216"/>
      <c r="DRM300" s="216"/>
      <c r="DRN300" s="216"/>
      <c r="DRO300" s="216"/>
      <c r="DRP300" s="216"/>
      <c r="DRQ300" s="216"/>
      <c r="DRR300" s="216"/>
      <c r="DRS300" s="216"/>
      <c r="DRT300" s="216"/>
      <c r="DRU300" s="216"/>
      <c r="DRV300" s="216"/>
      <c r="DRW300" s="216"/>
      <c r="DRX300" s="216"/>
      <c r="DRY300" s="216"/>
      <c r="DRZ300" s="216"/>
      <c r="DSA300" s="216"/>
      <c r="DSB300" s="216"/>
      <c r="DSC300" s="216"/>
      <c r="DSD300" s="216"/>
      <c r="DSE300" s="216"/>
      <c r="DSF300" s="216"/>
      <c r="DSG300" s="216"/>
      <c r="DSH300" s="216"/>
      <c r="DSI300" s="216"/>
      <c r="DSJ300" s="216"/>
      <c r="DSK300" s="216"/>
      <c r="DSL300" s="216"/>
      <c r="DSM300" s="216"/>
      <c r="DSN300" s="216"/>
      <c r="DSO300" s="216"/>
      <c r="DSP300" s="216"/>
      <c r="DSQ300" s="216"/>
      <c r="DSR300" s="216"/>
      <c r="DSS300" s="216"/>
      <c r="DST300" s="216"/>
      <c r="DSU300" s="216"/>
      <c r="DSV300" s="216"/>
      <c r="DSW300" s="216"/>
      <c r="DSX300" s="216"/>
      <c r="DSY300" s="216"/>
      <c r="DSZ300" s="216"/>
      <c r="DTA300" s="216"/>
      <c r="DTB300" s="216"/>
      <c r="DTC300" s="216"/>
      <c r="DTD300" s="216"/>
      <c r="DTE300" s="216"/>
      <c r="DTF300" s="216"/>
      <c r="DTG300" s="216"/>
      <c r="DTH300" s="216"/>
      <c r="DTI300" s="216"/>
      <c r="DTJ300" s="216"/>
      <c r="DTK300" s="216"/>
      <c r="DTL300" s="216"/>
      <c r="DTM300" s="216"/>
      <c r="DTN300" s="216"/>
      <c r="DTO300" s="216"/>
      <c r="DTP300" s="216"/>
      <c r="DTQ300" s="216"/>
      <c r="DTR300" s="216"/>
      <c r="DTS300" s="216"/>
      <c r="DTT300" s="216"/>
      <c r="DTU300" s="216"/>
      <c r="DTV300" s="216"/>
      <c r="DTW300" s="216"/>
      <c r="DTX300" s="216"/>
      <c r="DTY300" s="216"/>
      <c r="DTZ300" s="216"/>
      <c r="DUA300" s="216"/>
      <c r="DUB300" s="216"/>
      <c r="DUC300" s="216"/>
      <c r="DUD300" s="216"/>
      <c r="DUE300" s="216"/>
      <c r="DUF300" s="216"/>
      <c r="DUG300" s="216"/>
      <c r="DUH300" s="216"/>
      <c r="DUI300" s="216"/>
      <c r="DUJ300" s="216"/>
      <c r="DUK300" s="216"/>
      <c r="DUL300" s="216"/>
      <c r="DUM300" s="216"/>
      <c r="DUN300" s="216"/>
      <c r="DUO300" s="216"/>
      <c r="DUP300" s="216"/>
      <c r="DUQ300" s="216"/>
      <c r="DUR300" s="216"/>
      <c r="DUS300" s="216"/>
      <c r="DUT300" s="216"/>
      <c r="DUU300" s="216"/>
      <c r="DUV300" s="216"/>
      <c r="DUW300" s="216"/>
      <c r="DUX300" s="216"/>
      <c r="DUY300" s="216"/>
      <c r="DUZ300" s="216"/>
      <c r="DVA300" s="216"/>
      <c r="DVB300" s="216"/>
      <c r="DVC300" s="216"/>
      <c r="DVD300" s="216"/>
      <c r="DVE300" s="216"/>
      <c r="DVF300" s="216"/>
      <c r="DVG300" s="216"/>
      <c r="DVH300" s="216"/>
      <c r="DVI300" s="216"/>
      <c r="DVJ300" s="216"/>
      <c r="DVK300" s="216"/>
      <c r="DVL300" s="216"/>
      <c r="DVM300" s="216"/>
      <c r="DVN300" s="216"/>
      <c r="DVO300" s="216"/>
      <c r="DVP300" s="216"/>
      <c r="DVQ300" s="216"/>
      <c r="DVR300" s="216"/>
      <c r="DVS300" s="216"/>
      <c r="DVT300" s="216"/>
      <c r="DVU300" s="216"/>
      <c r="DVV300" s="216"/>
      <c r="DVW300" s="216"/>
      <c r="DVX300" s="216"/>
      <c r="DVY300" s="216"/>
      <c r="DVZ300" s="216"/>
      <c r="DWA300" s="216"/>
      <c r="DWB300" s="216"/>
      <c r="DWC300" s="216"/>
      <c r="DWD300" s="216"/>
      <c r="DWE300" s="216"/>
      <c r="DWF300" s="216"/>
      <c r="DWG300" s="216"/>
      <c r="DWH300" s="216"/>
      <c r="DWI300" s="216"/>
      <c r="DWJ300" s="216"/>
      <c r="DWK300" s="216"/>
      <c r="DWL300" s="216"/>
      <c r="DWM300" s="216"/>
      <c r="DWN300" s="216"/>
      <c r="DWO300" s="216"/>
      <c r="DWP300" s="216"/>
      <c r="DWQ300" s="216"/>
      <c r="DWR300" s="216"/>
      <c r="DWS300" s="216"/>
      <c r="DWT300" s="216"/>
      <c r="DWU300" s="216"/>
      <c r="DWV300" s="216"/>
      <c r="DWW300" s="216"/>
      <c r="DWX300" s="216"/>
      <c r="DWY300" s="216"/>
      <c r="DWZ300" s="216"/>
      <c r="DXA300" s="216"/>
      <c r="DXB300" s="216"/>
      <c r="DXC300" s="216"/>
      <c r="DXD300" s="216"/>
      <c r="DXE300" s="216"/>
      <c r="DXF300" s="216"/>
      <c r="DXG300" s="216"/>
      <c r="DXH300" s="216"/>
      <c r="DXI300" s="216"/>
      <c r="DXJ300" s="216"/>
      <c r="DXK300" s="216"/>
      <c r="DXL300" s="216"/>
      <c r="DXM300" s="216"/>
      <c r="DXN300" s="216"/>
      <c r="DXO300" s="216"/>
      <c r="DXP300" s="216"/>
      <c r="DXQ300" s="216"/>
      <c r="DXR300" s="216"/>
      <c r="DXS300" s="216"/>
      <c r="DXT300" s="216"/>
      <c r="DXU300" s="216"/>
      <c r="DXV300" s="216"/>
      <c r="DXW300" s="216"/>
      <c r="DXX300" s="216"/>
      <c r="DXY300" s="216"/>
      <c r="DXZ300" s="216"/>
      <c r="DYA300" s="216"/>
      <c r="DYB300" s="216"/>
      <c r="DYC300" s="216"/>
      <c r="DYD300" s="216"/>
      <c r="DYE300" s="216"/>
      <c r="DYF300" s="216"/>
      <c r="DYG300" s="216"/>
      <c r="DYH300" s="216"/>
      <c r="DYI300" s="216"/>
      <c r="DYJ300" s="216"/>
      <c r="DYK300" s="216"/>
      <c r="DYL300" s="216"/>
      <c r="DYM300" s="216"/>
      <c r="DYN300" s="216"/>
      <c r="DYO300" s="216"/>
      <c r="DYP300" s="216"/>
      <c r="DYQ300" s="216"/>
      <c r="DYR300" s="216"/>
      <c r="DYS300" s="216"/>
      <c r="DYT300" s="216"/>
      <c r="DYU300" s="216"/>
      <c r="DYV300" s="216"/>
      <c r="DYW300" s="216"/>
      <c r="DYX300" s="216"/>
      <c r="DYY300" s="216"/>
      <c r="DYZ300" s="216"/>
      <c r="DZA300" s="216"/>
      <c r="DZB300" s="216"/>
      <c r="DZC300" s="216"/>
      <c r="DZD300" s="216"/>
      <c r="DZE300" s="216"/>
      <c r="DZF300" s="216"/>
      <c r="DZG300" s="216"/>
      <c r="DZH300" s="216"/>
      <c r="DZI300" s="216"/>
      <c r="DZJ300" s="216"/>
      <c r="DZK300" s="216"/>
      <c r="DZL300" s="216"/>
      <c r="DZM300" s="216"/>
      <c r="DZN300" s="216"/>
      <c r="DZO300" s="216"/>
      <c r="DZP300" s="216"/>
      <c r="DZQ300" s="216"/>
      <c r="DZR300" s="216"/>
      <c r="DZS300" s="216"/>
      <c r="DZT300" s="216"/>
      <c r="DZU300" s="216"/>
      <c r="DZV300" s="216"/>
      <c r="DZW300" s="216"/>
      <c r="DZX300" s="216"/>
      <c r="DZY300" s="216"/>
      <c r="DZZ300" s="216"/>
      <c r="EAA300" s="216"/>
      <c r="EAB300" s="216"/>
      <c r="EAC300" s="216"/>
      <c r="EAD300" s="216"/>
      <c r="EAE300" s="216"/>
      <c r="EAF300" s="216"/>
      <c r="EAG300" s="216"/>
      <c r="EAH300" s="216"/>
      <c r="EAI300" s="216"/>
      <c r="EAJ300" s="216"/>
      <c r="EAK300" s="216"/>
      <c r="EAL300" s="216"/>
      <c r="EAM300" s="216"/>
      <c r="EAN300" s="216"/>
      <c r="EAO300" s="216"/>
      <c r="EAP300" s="216"/>
      <c r="EAQ300" s="216"/>
      <c r="EAR300" s="216"/>
      <c r="EAS300" s="216"/>
      <c r="EAT300" s="216"/>
      <c r="EAU300" s="216"/>
      <c r="EAV300" s="216"/>
      <c r="EAW300" s="216"/>
      <c r="EAX300" s="216"/>
      <c r="EAY300" s="216"/>
      <c r="EAZ300" s="216"/>
      <c r="EBA300" s="216"/>
      <c r="EBB300" s="216"/>
      <c r="EBC300" s="216"/>
      <c r="EBD300" s="216"/>
      <c r="EBE300" s="216"/>
      <c r="EBF300" s="216"/>
      <c r="EBG300" s="216"/>
      <c r="EBH300" s="216"/>
      <c r="EBI300" s="216"/>
      <c r="EBJ300" s="216"/>
      <c r="EBK300" s="216"/>
      <c r="EBL300" s="216"/>
      <c r="EBM300" s="216"/>
      <c r="EBN300" s="216"/>
      <c r="EBO300" s="216"/>
      <c r="EBP300" s="216"/>
      <c r="EBQ300" s="216"/>
      <c r="EBR300" s="216"/>
      <c r="EBS300" s="216"/>
      <c r="EBT300" s="216"/>
      <c r="EBU300" s="216"/>
      <c r="EBV300" s="216"/>
      <c r="EBW300" s="216"/>
      <c r="EBX300" s="216"/>
      <c r="EBY300" s="216"/>
      <c r="EBZ300" s="216"/>
      <c r="ECA300" s="216"/>
      <c r="ECB300" s="216"/>
      <c r="ECC300" s="216"/>
      <c r="ECD300" s="216"/>
      <c r="ECE300" s="216"/>
      <c r="ECF300" s="216"/>
      <c r="ECG300" s="216"/>
      <c r="ECH300" s="216"/>
      <c r="ECI300" s="216"/>
      <c r="ECJ300" s="216"/>
      <c r="ECK300" s="216"/>
      <c r="ECL300" s="216"/>
      <c r="ECM300" s="216"/>
      <c r="ECN300" s="216"/>
      <c r="ECO300" s="216"/>
      <c r="ECP300" s="216"/>
      <c r="ECQ300" s="216"/>
      <c r="ECR300" s="216"/>
      <c r="ECS300" s="216"/>
      <c r="ECT300" s="216"/>
      <c r="ECU300" s="216"/>
      <c r="ECV300" s="216"/>
      <c r="ECW300" s="216"/>
      <c r="ECX300" s="216"/>
      <c r="ECY300" s="216"/>
      <c r="ECZ300" s="216"/>
      <c r="EDA300" s="216"/>
      <c r="EDB300" s="216"/>
      <c r="EDC300" s="216"/>
      <c r="EDD300" s="216"/>
      <c r="EDE300" s="216"/>
      <c r="EDF300" s="216"/>
      <c r="EDG300" s="216"/>
      <c r="EDH300" s="216"/>
      <c r="EDI300" s="216"/>
      <c r="EDJ300" s="216"/>
      <c r="EDK300" s="216"/>
      <c r="EDL300" s="216"/>
      <c r="EDM300" s="216"/>
      <c r="EDN300" s="216"/>
      <c r="EDO300" s="216"/>
      <c r="EDP300" s="216"/>
      <c r="EDQ300" s="216"/>
      <c r="EDR300" s="216"/>
      <c r="EDS300" s="216"/>
      <c r="EDT300" s="216"/>
      <c r="EDU300" s="216"/>
      <c r="EDV300" s="216"/>
      <c r="EDW300" s="216"/>
      <c r="EDX300" s="216"/>
      <c r="EDY300" s="216"/>
      <c r="EDZ300" s="216"/>
      <c r="EEA300" s="216"/>
      <c r="EEB300" s="216"/>
      <c r="EEC300" s="216"/>
      <c r="EED300" s="216"/>
      <c r="EEE300" s="216"/>
      <c r="EEF300" s="216"/>
      <c r="EEG300" s="216"/>
      <c r="EEH300" s="216"/>
      <c r="EEI300" s="216"/>
      <c r="EEJ300" s="216"/>
      <c r="EEK300" s="216"/>
      <c r="EEL300" s="216"/>
      <c r="EEM300" s="216"/>
      <c r="EEN300" s="216"/>
      <c r="EEO300" s="216"/>
      <c r="EEP300" s="216"/>
      <c r="EEQ300" s="216"/>
      <c r="EER300" s="216"/>
      <c r="EES300" s="216"/>
      <c r="EET300" s="216"/>
      <c r="EEU300" s="216"/>
      <c r="EEV300" s="216"/>
      <c r="EEW300" s="216"/>
      <c r="EEX300" s="216"/>
      <c r="EEY300" s="216"/>
      <c r="EEZ300" s="216"/>
      <c r="EFA300" s="216"/>
      <c r="EFB300" s="216"/>
      <c r="EFC300" s="216"/>
      <c r="EFD300" s="216"/>
      <c r="EFE300" s="216"/>
      <c r="EFF300" s="216"/>
      <c r="EFG300" s="216"/>
      <c r="EFH300" s="216"/>
      <c r="EFI300" s="216"/>
      <c r="EFJ300" s="216"/>
      <c r="EFK300" s="216"/>
      <c r="EFL300" s="216"/>
      <c r="EFM300" s="216"/>
      <c r="EFN300" s="216"/>
      <c r="EFO300" s="216"/>
      <c r="EFP300" s="216"/>
      <c r="EFQ300" s="216"/>
      <c r="EFR300" s="216"/>
      <c r="EFS300" s="216"/>
      <c r="EFT300" s="216"/>
      <c r="EFU300" s="216"/>
      <c r="EFV300" s="216"/>
      <c r="EFW300" s="216"/>
      <c r="EFX300" s="216"/>
      <c r="EFY300" s="216"/>
      <c r="EFZ300" s="216"/>
      <c r="EGA300" s="216"/>
      <c r="EGB300" s="216"/>
      <c r="EGC300" s="216"/>
      <c r="EGD300" s="216"/>
      <c r="EGE300" s="216"/>
      <c r="EGF300" s="216"/>
      <c r="EGG300" s="216"/>
      <c r="EGH300" s="216"/>
      <c r="EGI300" s="216"/>
      <c r="EGJ300" s="216"/>
      <c r="EGK300" s="216"/>
      <c r="EGL300" s="216"/>
      <c r="EGM300" s="216"/>
      <c r="EGN300" s="216"/>
      <c r="EGO300" s="216"/>
      <c r="EGP300" s="216"/>
      <c r="EGQ300" s="216"/>
      <c r="EGR300" s="216"/>
      <c r="EGS300" s="216"/>
      <c r="EGT300" s="216"/>
      <c r="EGU300" s="216"/>
      <c r="EGV300" s="216"/>
      <c r="EGW300" s="216"/>
      <c r="EGX300" s="216"/>
      <c r="EGY300" s="216"/>
      <c r="EGZ300" s="216"/>
      <c r="EHA300" s="216"/>
      <c r="EHB300" s="216"/>
      <c r="EHC300" s="216"/>
      <c r="EHD300" s="216"/>
      <c r="EHE300" s="216"/>
      <c r="EHF300" s="216"/>
      <c r="EHG300" s="216"/>
      <c r="EHH300" s="216"/>
      <c r="EHI300" s="216"/>
      <c r="EHJ300" s="216"/>
      <c r="EHK300" s="216"/>
      <c r="EHL300" s="216"/>
      <c r="EHM300" s="216"/>
      <c r="EHN300" s="216"/>
      <c r="EHO300" s="216"/>
      <c r="EHP300" s="216"/>
      <c r="EHQ300" s="216"/>
      <c r="EHR300" s="216"/>
      <c r="EHS300" s="216"/>
      <c r="EHT300" s="216"/>
      <c r="EHU300" s="216"/>
      <c r="EHV300" s="216"/>
      <c r="EHW300" s="216"/>
      <c r="EHX300" s="216"/>
      <c r="EHY300" s="216"/>
      <c r="EHZ300" s="216"/>
      <c r="EIA300" s="216"/>
      <c r="EIB300" s="216"/>
      <c r="EIC300" s="216"/>
      <c r="EID300" s="216"/>
      <c r="EIE300" s="216"/>
      <c r="EIF300" s="216"/>
      <c r="EIG300" s="216"/>
      <c r="EIH300" s="216"/>
      <c r="EII300" s="216"/>
      <c r="EIJ300" s="216"/>
      <c r="EIK300" s="216"/>
      <c r="EIL300" s="216"/>
      <c r="EIM300" s="216"/>
      <c r="EIN300" s="216"/>
      <c r="EIO300" s="216"/>
      <c r="EIP300" s="216"/>
      <c r="EIQ300" s="216"/>
      <c r="EIR300" s="216"/>
      <c r="EIS300" s="216"/>
      <c r="EIT300" s="216"/>
      <c r="EIU300" s="216"/>
      <c r="EIV300" s="216"/>
      <c r="EIW300" s="216"/>
      <c r="EIX300" s="216"/>
      <c r="EIY300" s="216"/>
      <c r="EIZ300" s="216"/>
      <c r="EJA300" s="216"/>
      <c r="EJB300" s="216"/>
      <c r="EJC300" s="216"/>
      <c r="EJD300" s="216"/>
      <c r="EJE300" s="216"/>
      <c r="EJF300" s="216"/>
      <c r="EJG300" s="216"/>
      <c r="EJH300" s="216"/>
      <c r="EJI300" s="216"/>
      <c r="EJJ300" s="216"/>
      <c r="EJK300" s="216"/>
      <c r="EJL300" s="216"/>
      <c r="EJM300" s="216"/>
      <c r="EJN300" s="216"/>
      <c r="EJO300" s="216"/>
      <c r="EJP300" s="216"/>
      <c r="EJQ300" s="216"/>
      <c r="EJR300" s="216"/>
      <c r="EJS300" s="216"/>
      <c r="EJT300" s="216"/>
      <c r="EJU300" s="216"/>
      <c r="EJV300" s="216"/>
      <c r="EJW300" s="216"/>
      <c r="EJX300" s="216"/>
      <c r="EJY300" s="216"/>
      <c r="EJZ300" s="216"/>
      <c r="EKA300" s="216"/>
      <c r="EKB300" s="216"/>
      <c r="EKC300" s="216"/>
      <c r="EKD300" s="216"/>
      <c r="EKE300" s="216"/>
      <c r="EKF300" s="216"/>
      <c r="EKG300" s="216"/>
      <c r="EKH300" s="216"/>
      <c r="EKI300" s="216"/>
      <c r="EKJ300" s="216"/>
      <c r="EKK300" s="216"/>
      <c r="EKL300" s="216"/>
      <c r="EKM300" s="216"/>
      <c r="EKN300" s="216"/>
      <c r="EKO300" s="216"/>
      <c r="EKP300" s="216"/>
      <c r="EKQ300" s="216"/>
      <c r="EKR300" s="216"/>
      <c r="EKS300" s="216"/>
      <c r="EKT300" s="216"/>
      <c r="EKU300" s="216"/>
      <c r="EKV300" s="216"/>
      <c r="EKW300" s="216"/>
      <c r="EKX300" s="216"/>
      <c r="EKY300" s="216"/>
      <c r="EKZ300" s="216"/>
      <c r="ELA300" s="216"/>
      <c r="ELB300" s="216"/>
      <c r="ELC300" s="216"/>
      <c r="ELD300" s="216"/>
      <c r="ELE300" s="216"/>
      <c r="ELF300" s="216"/>
      <c r="ELG300" s="216"/>
      <c r="ELH300" s="216"/>
      <c r="ELI300" s="216"/>
      <c r="ELJ300" s="216"/>
      <c r="ELK300" s="216"/>
      <c r="ELL300" s="216"/>
      <c r="ELM300" s="216"/>
      <c r="ELN300" s="216"/>
      <c r="ELO300" s="216"/>
      <c r="ELP300" s="216"/>
      <c r="ELQ300" s="216"/>
      <c r="ELR300" s="216"/>
      <c r="ELS300" s="216"/>
      <c r="ELT300" s="216"/>
      <c r="ELU300" s="216"/>
      <c r="ELV300" s="216"/>
      <c r="ELW300" s="216"/>
      <c r="ELX300" s="216"/>
      <c r="ELY300" s="216"/>
      <c r="ELZ300" s="216"/>
      <c r="EMA300" s="216"/>
      <c r="EMB300" s="216"/>
      <c r="EMC300" s="216"/>
      <c r="EMD300" s="216"/>
      <c r="EME300" s="216"/>
      <c r="EMF300" s="216"/>
      <c r="EMG300" s="216"/>
      <c r="EMH300" s="216"/>
      <c r="EMI300" s="216"/>
      <c r="EMJ300" s="216"/>
      <c r="EMK300" s="216"/>
      <c r="EML300" s="216"/>
      <c r="EMM300" s="216"/>
      <c r="EMN300" s="216"/>
      <c r="EMO300" s="216"/>
      <c r="EMP300" s="216"/>
      <c r="EMQ300" s="216"/>
      <c r="EMR300" s="216"/>
      <c r="EMS300" s="216"/>
      <c r="EMT300" s="216"/>
      <c r="EMU300" s="216"/>
      <c r="EMV300" s="216"/>
      <c r="EMW300" s="216"/>
      <c r="EMX300" s="216"/>
      <c r="EMY300" s="216"/>
      <c r="EMZ300" s="216"/>
      <c r="ENA300" s="216"/>
      <c r="ENB300" s="216"/>
      <c r="ENC300" s="216"/>
      <c r="END300" s="216"/>
      <c r="ENE300" s="216"/>
      <c r="ENF300" s="216"/>
      <c r="ENG300" s="216"/>
      <c r="ENH300" s="216"/>
      <c r="ENI300" s="216"/>
      <c r="ENJ300" s="216"/>
      <c r="ENK300" s="216"/>
      <c r="ENL300" s="216"/>
      <c r="ENM300" s="216"/>
      <c r="ENN300" s="216"/>
      <c r="ENO300" s="216"/>
      <c r="ENP300" s="216"/>
      <c r="ENQ300" s="216"/>
      <c r="ENR300" s="216"/>
      <c r="ENS300" s="216"/>
      <c r="ENT300" s="216"/>
      <c r="ENU300" s="216"/>
      <c r="ENV300" s="216"/>
      <c r="ENW300" s="216"/>
      <c r="ENX300" s="216"/>
      <c r="ENY300" s="216"/>
      <c r="ENZ300" s="216"/>
      <c r="EOA300" s="216"/>
      <c r="EOB300" s="216"/>
      <c r="EOC300" s="216"/>
      <c r="EOD300" s="216"/>
      <c r="EOE300" s="216"/>
      <c r="EOF300" s="216"/>
      <c r="EOG300" s="216"/>
      <c r="EOH300" s="216"/>
      <c r="EOI300" s="216"/>
      <c r="EOJ300" s="216"/>
      <c r="EOK300" s="216"/>
      <c r="EOL300" s="216"/>
      <c r="EOM300" s="216"/>
      <c r="EON300" s="216"/>
      <c r="EOO300" s="216"/>
      <c r="EOP300" s="216"/>
      <c r="EOQ300" s="216"/>
      <c r="EOR300" s="216"/>
      <c r="EOS300" s="216"/>
      <c r="EOT300" s="216"/>
      <c r="EOU300" s="216"/>
      <c r="EOV300" s="216"/>
      <c r="EOW300" s="216"/>
      <c r="EOX300" s="216"/>
      <c r="EOY300" s="216"/>
      <c r="EOZ300" s="216"/>
      <c r="EPA300" s="216"/>
      <c r="EPB300" s="216"/>
      <c r="EPC300" s="216"/>
      <c r="EPD300" s="216"/>
      <c r="EPE300" s="216"/>
      <c r="EPF300" s="216"/>
      <c r="EPG300" s="216"/>
      <c r="EPH300" s="216"/>
      <c r="EPI300" s="216"/>
      <c r="EPJ300" s="216"/>
      <c r="EPK300" s="216"/>
      <c r="EPL300" s="216"/>
      <c r="EPM300" s="216"/>
      <c r="EPN300" s="216"/>
      <c r="EPO300" s="216"/>
      <c r="EPP300" s="216"/>
      <c r="EPQ300" s="216"/>
      <c r="EPR300" s="216"/>
      <c r="EPS300" s="216"/>
      <c r="EPT300" s="216"/>
      <c r="EPU300" s="216"/>
      <c r="EPV300" s="216"/>
      <c r="EPW300" s="216"/>
      <c r="EPX300" s="216"/>
      <c r="EPY300" s="216"/>
      <c r="EPZ300" s="216"/>
      <c r="EQA300" s="216"/>
      <c r="EQB300" s="216"/>
      <c r="EQC300" s="216"/>
      <c r="EQD300" s="216"/>
      <c r="EQE300" s="216"/>
      <c r="EQF300" s="216"/>
      <c r="EQG300" s="216"/>
      <c r="EQH300" s="216"/>
      <c r="EQI300" s="216"/>
      <c r="EQJ300" s="216"/>
      <c r="EQK300" s="216"/>
      <c r="EQL300" s="216"/>
      <c r="EQM300" s="216"/>
      <c r="EQN300" s="216"/>
      <c r="EQO300" s="216"/>
      <c r="EQP300" s="216"/>
      <c r="EQQ300" s="216"/>
      <c r="EQR300" s="216"/>
      <c r="EQS300" s="216"/>
      <c r="EQT300" s="216"/>
      <c r="EQU300" s="216"/>
      <c r="EQV300" s="216"/>
      <c r="EQW300" s="216"/>
      <c r="EQX300" s="216"/>
      <c r="EQY300" s="216"/>
      <c r="EQZ300" s="216"/>
      <c r="ERA300" s="216"/>
      <c r="ERB300" s="216"/>
      <c r="ERC300" s="216"/>
      <c r="ERD300" s="216"/>
      <c r="ERE300" s="216"/>
      <c r="ERF300" s="216"/>
      <c r="ERG300" s="216"/>
      <c r="ERH300" s="216"/>
      <c r="ERI300" s="216"/>
      <c r="ERJ300" s="216"/>
      <c r="ERK300" s="216"/>
      <c r="ERL300" s="216"/>
      <c r="ERM300" s="216"/>
      <c r="ERN300" s="216"/>
      <c r="ERO300" s="216"/>
      <c r="ERP300" s="216"/>
      <c r="ERQ300" s="216"/>
      <c r="ERR300" s="216"/>
      <c r="ERS300" s="216"/>
      <c r="ERT300" s="216"/>
      <c r="ERU300" s="216"/>
      <c r="ERV300" s="216"/>
      <c r="ERW300" s="216"/>
      <c r="ERX300" s="216"/>
      <c r="ERY300" s="216"/>
      <c r="ERZ300" s="216"/>
      <c r="ESA300" s="216"/>
      <c r="ESB300" s="216"/>
      <c r="ESC300" s="216"/>
      <c r="ESD300" s="216"/>
      <c r="ESE300" s="216"/>
      <c r="ESF300" s="216"/>
      <c r="ESG300" s="216"/>
      <c r="ESH300" s="216"/>
      <c r="ESI300" s="216"/>
      <c r="ESJ300" s="216"/>
      <c r="ESK300" s="216"/>
      <c r="ESL300" s="216"/>
      <c r="ESM300" s="216"/>
      <c r="ESN300" s="216"/>
      <c r="ESO300" s="216"/>
      <c r="ESP300" s="216"/>
      <c r="ESQ300" s="216"/>
      <c r="ESR300" s="216"/>
      <c r="ESS300" s="216"/>
      <c r="EST300" s="216"/>
      <c r="ESU300" s="216"/>
      <c r="ESV300" s="216"/>
      <c r="ESW300" s="216"/>
      <c r="ESX300" s="216"/>
      <c r="ESY300" s="216"/>
      <c r="ESZ300" s="216"/>
      <c r="ETA300" s="216"/>
      <c r="ETB300" s="216"/>
      <c r="ETC300" s="216"/>
      <c r="ETD300" s="216"/>
      <c r="ETE300" s="216"/>
      <c r="ETF300" s="216"/>
      <c r="ETG300" s="216"/>
      <c r="ETH300" s="216"/>
      <c r="ETI300" s="216"/>
      <c r="ETJ300" s="216"/>
      <c r="ETK300" s="216"/>
      <c r="ETL300" s="216"/>
      <c r="ETM300" s="216"/>
      <c r="ETN300" s="216"/>
      <c r="ETO300" s="216"/>
      <c r="ETP300" s="216"/>
      <c r="ETQ300" s="216"/>
      <c r="ETR300" s="216"/>
      <c r="ETS300" s="216"/>
      <c r="ETT300" s="216"/>
      <c r="ETU300" s="216"/>
      <c r="ETV300" s="216"/>
      <c r="ETW300" s="216"/>
      <c r="ETX300" s="216"/>
      <c r="ETY300" s="216"/>
      <c r="ETZ300" s="216"/>
      <c r="EUA300" s="216"/>
      <c r="EUB300" s="216"/>
      <c r="EUC300" s="216"/>
      <c r="EUD300" s="216"/>
      <c r="EUE300" s="216"/>
      <c r="EUF300" s="216"/>
      <c r="EUG300" s="216"/>
      <c r="EUH300" s="216"/>
      <c r="EUI300" s="216"/>
      <c r="EUJ300" s="216"/>
      <c r="EUK300" s="216"/>
      <c r="EUL300" s="216"/>
      <c r="EUM300" s="216"/>
      <c r="EUN300" s="216"/>
      <c r="EUO300" s="216"/>
      <c r="EUP300" s="216"/>
      <c r="EUQ300" s="216"/>
      <c r="EUR300" s="216"/>
      <c r="EUS300" s="216"/>
      <c r="EUT300" s="216"/>
      <c r="EUU300" s="216"/>
      <c r="EUV300" s="216"/>
      <c r="EUW300" s="216"/>
      <c r="EUX300" s="216"/>
      <c r="EUY300" s="216"/>
      <c r="EUZ300" s="216"/>
      <c r="EVA300" s="216"/>
      <c r="EVB300" s="216"/>
      <c r="EVC300" s="216"/>
      <c r="EVD300" s="216"/>
      <c r="EVE300" s="216"/>
      <c r="EVF300" s="216"/>
      <c r="EVG300" s="216"/>
      <c r="EVH300" s="216"/>
      <c r="EVI300" s="216"/>
      <c r="EVJ300" s="216"/>
      <c r="EVK300" s="216"/>
      <c r="EVL300" s="216"/>
      <c r="EVM300" s="216"/>
      <c r="EVN300" s="216"/>
      <c r="EVO300" s="216"/>
      <c r="EVP300" s="216"/>
      <c r="EVQ300" s="216"/>
      <c r="EVR300" s="216"/>
      <c r="EVS300" s="216"/>
      <c r="EVT300" s="216"/>
      <c r="EVU300" s="216"/>
      <c r="EVV300" s="216"/>
      <c r="EVW300" s="216"/>
      <c r="EVX300" s="216"/>
      <c r="EVY300" s="216"/>
      <c r="EVZ300" s="216"/>
      <c r="EWA300" s="216"/>
      <c r="EWB300" s="216"/>
      <c r="EWC300" s="216"/>
      <c r="EWD300" s="216"/>
      <c r="EWE300" s="216"/>
      <c r="EWF300" s="216"/>
      <c r="EWG300" s="216"/>
      <c r="EWH300" s="216"/>
      <c r="EWI300" s="216"/>
      <c r="EWJ300" s="216"/>
      <c r="EWK300" s="216"/>
      <c r="EWL300" s="216"/>
      <c r="EWM300" s="216"/>
      <c r="EWN300" s="216"/>
      <c r="EWO300" s="216"/>
      <c r="EWP300" s="216"/>
      <c r="EWQ300" s="216"/>
      <c r="EWR300" s="216"/>
      <c r="EWS300" s="216"/>
      <c r="EWT300" s="216"/>
      <c r="EWU300" s="216"/>
      <c r="EWV300" s="216"/>
      <c r="EWW300" s="216"/>
      <c r="EWX300" s="216"/>
      <c r="EWY300" s="216"/>
      <c r="EWZ300" s="216"/>
      <c r="EXA300" s="216"/>
      <c r="EXB300" s="216"/>
      <c r="EXC300" s="216"/>
      <c r="EXD300" s="216"/>
      <c r="EXE300" s="216"/>
      <c r="EXF300" s="216"/>
      <c r="EXG300" s="216"/>
      <c r="EXH300" s="216"/>
      <c r="EXI300" s="216"/>
      <c r="EXJ300" s="216"/>
      <c r="EXK300" s="216"/>
      <c r="EXL300" s="216"/>
      <c r="EXM300" s="216"/>
      <c r="EXN300" s="216"/>
      <c r="EXO300" s="216"/>
      <c r="EXP300" s="216"/>
      <c r="EXQ300" s="216"/>
      <c r="EXR300" s="216"/>
      <c r="EXS300" s="216"/>
      <c r="EXT300" s="216"/>
      <c r="EXU300" s="216"/>
      <c r="EXV300" s="216"/>
      <c r="EXW300" s="216"/>
      <c r="EXX300" s="216"/>
      <c r="EXY300" s="216"/>
      <c r="EXZ300" s="216"/>
      <c r="EYA300" s="216"/>
      <c r="EYB300" s="216"/>
      <c r="EYC300" s="216"/>
      <c r="EYD300" s="216"/>
      <c r="EYE300" s="216"/>
      <c r="EYF300" s="216"/>
      <c r="EYG300" s="216"/>
      <c r="EYH300" s="216"/>
      <c r="EYI300" s="216"/>
      <c r="EYJ300" s="216"/>
      <c r="EYK300" s="216"/>
      <c r="EYL300" s="216"/>
      <c r="EYM300" s="216"/>
      <c r="EYN300" s="216"/>
      <c r="EYO300" s="216"/>
      <c r="EYP300" s="216"/>
      <c r="EYQ300" s="216"/>
      <c r="EYR300" s="216"/>
      <c r="EYS300" s="216"/>
      <c r="EYT300" s="216"/>
      <c r="EYU300" s="216"/>
      <c r="EYV300" s="216"/>
      <c r="EYW300" s="216"/>
      <c r="EYX300" s="216"/>
      <c r="EYY300" s="216"/>
      <c r="EYZ300" s="216"/>
      <c r="EZA300" s="216"/>
      <c r="EZB300" s="216"/>
      <c r="EZC300" s="216"/>
      <c r="EZD300" s="216"/>
      <c r="EZE300" s="216"/>
      <c r="EZF300" s="216"/>
      <c r="EZG300" s="216"/>
      <c r="EZH300" s="216"/>
      <c r="EZI300" s="216"/>
      <c r="EZJ300" s="216"/>
      <c r="EZK300" s="216"/>
      <c r="EZL300" s="216"/>
      <c r="EZM300" s="216"/>
      <c r="EZN300" s="216"/>
      <c r="EZO300" s="216"/>
      <c r="EZP300" s="216"/>
      <c r="EZQ300" s="216"/>
      <c r="EZR300" s="216"/>
      <c r="EZS300" s="216"/>
      <c r="EZT300" s="216"/>
      <c r="EZU300" s="216"/>
      <c r="EZV300" s="216"/>
      <c r="EZW300" s="216"/>
      <c r="EZX300" s="216"/>
      <c r="EZY300" s="216"/>
      <c r="EZZ300" s="216"/>
      <c r="FAA300" s="216"/>
      <c r="FAB300" s="216"/>
      <c r="FAC300" s="216"/>
      <c r="FAD300" s="216"/>
      <c r="FAE300" s="216"/>
      <c r="FAF300" s="216"/>
      <c r="FAG300" s="216"/>
      <c r="FAH300" s="216"/>
      <c r="FAI300" s="216"/>
      <c r="FAJ300" s="216"/>
      <c r="FAK300" s="216"/>
      <c r="FAL300" s="216"/>
      <c r="FAM300" s="216"/>
      <c r="FAN300" s="216"/>
      <c r="FAO300" s="216"/>
      <c r="FAP300" s="216"/>
      <c r="FAQ300" s="216"/>
      <c r="FAR300" s="216"/>
      <c r="FAS300" s="216"/>
      <c r="FAT300" s="216"/>
      <c r="FAU300" s="216"/>
      <c r="FAV300" s="216"/>
      <c r="FAW300" s="216"/>
      <c r="FAX300" s="216"/>
      <c r="FAY300" s="216"/>
      <c r="FAZ300" s="216"/>
      <c r="FBA300" s="216"/>
      <c r="FBB300" s="216"/>
      <c r="FBC300" s="216"/>
      <c r="FBD300" s="216"/>
      <c r="FBE300" s="216"/>
      <c r="FBF300" s="216"/>
      <c r="FBG300" s="216"/>
      <c r="FBH300" s="216"/>
      <c r="FBI300" s="216"/>
      <c r="FBJ300" s="216"/>
      <c r="FBK300" s="216"/>
      <c r="FBL300" s="216"/>
      <c r="FBM300" s="216"/>
      <c r="FBN300" s="216"/>
      <c r="FBO300" s="216"/>
      <c r="FBP300" s="216"/>
      <c r="FBQ300" s="216"/>
      <c r="FBR300" s="216"/>
      <c r="FBS300" s="216"/>
      <c r="FBT300" s="216"/>
      <c r="FBU300" s="216"/>
      <c r="FBV300" s="216"/>
      <c r="FBW300" s="216"/>
      <c r="FBX300" s="216"/>
      <c r="FBY300" s="216"/>
      <c r="FBZ300" s="216"/>
      <c r="FCA300" s="216"/>
      <c r="FCB300" s="216"/>
      <c r="FCC300" s="216"/>
      <c r="FCD300" s="216"/>
      <c r="FCE300" s="216"/>
      <c r="FCF300" s="216"/>
      <c r="FCG300" s="216"/>
      <c r="FCH300" s="216"/>
      <c r="FCI300" s="216"/>
      <c r="FCJ300" s="216"/>
      <c r="FCK300" s="216"/>
      <c r="FCL300" s="216"/>
      <c r="FCM300" s="216"/>
      <c r="FCN300" s="216"/>
      <c r="FCO300" s="216"/>
      <c r="FCP300" s="216"/>
      <c r="FCQ300" s="216"/>
      <c r="FCR300" s="216"/>
      <c r="FCS300" s="216"/>
      <c r="FCT300" s="216"/>
      <c r="FCU300" s="216"/>
      <c r="FCV300" s="216"/>
      <c r="FCW300" s="216"/>
      <c r="FCX300" s="216"/>
      <c r="FCY300" s="216"/>
      <c r="FCZ300" s="216"/>
      <c r="FDA300" s="216"/>
      <c r="FDB300" s="216"/>
      <c r="FDC300" s="216"/>
      <c r="FDD300" s="216"/>
      <c r="FDE300" s="216"/>
      <c r="FDF300" s="216"/>
      <c r="FDG300" s="216"/>
      <c r="FDH300" s="216"/>
      <c r="FDI300" s="216"/>
      <c r="FDJ300" s="216"/>
      <c r="FDK300" s="216"/>
      <c r="FDL300" s="216"/>
      <c r="FDM300" s="216"/>
      <c r="FDN300" s="216"/>
      <c r="FDO300" s="216"/>
      <c r="FDP300" s="216"/>
      <c r="FDQ300" s="216"/>
      <c r="FDR300" s="216"/>
      <c r="FDS300" s="216"/>
      <c r="FDT300" s="216"/>
      <c r="FDU300" s="216"/>
      <c r="FDV300" s="216"/>
      <c r="FDW300" s="216"/>
      <c r="FDX300" s="216"/>
      <c r="FDY300" s="216"/>
      <c r="FDZ300" s="216"/>
      <c r="FEA300" s="216"/>
      <c r="FEB300" s="216"/>
      <c r="FEC300" s="216"/>
      <c r="FED300" s="216"/>
      <c r="FEE300" s="216"/>
      <c r="FEF300" s="216"/>
      <c r="FEG300" s="216"/>
      <c r="FEH300" s="216"/>
      <c r="FEI300" s="216"/>
      <c r="FEJ300" s="216"/>
      <c r="FEK300" s="216"/>
      <c r="FEL300" s="216"/>
      <c r="FEM300" s="216"/>
      <c r="FEN300" s="216"/>
      <c r="FEO300" s="216"/>
      <c r="FEP300" s="216"/>
      <c r="FEQ300" s="216"/>
      <c r="FER300" s="216"/>
      <c r="FES300" s="216"/>
      <c r="FET300" s="216"/>
      <c r="FEU300" s="216"/>
      <c r="FEV300" s="216"/>
      <c r="FEW300" s="216"/>
      <c r="FEX300" s="216"/>
      <c r="FEY300" s="216"/>
      <c r="FEZ300" s="216"/>
      <c r="FFA300" s="216"/>
      <c r="FFB300" s="216"/>
      <c r="FFC300" s="216"/>
      <c r="FFD300" s="216"/>
      <c r="FFE300" s="216"/>
      <c r="FFF300" s="216"/>
      <c r="FFG300" s="216"/>
      <c r="FFH300" s="216"/>
      <c r="FFI300" s="216"/>
      <c r="FFJ300" s="216"/>
      <c r="FFK300" s="216"/>
      <c r="FFL300" s="216"/>
      <c r="FFM300" s="216"/>
      <c r="FFN300" s="216"/>
      <c r="FFO300" s="216"/>
      <c r="FFP300" s="216"/>
      <c r="FFQ300" s="216"/>
      <c r="FFR300" s="216"/>
      <c r="FFS300" s="216"/>
      <c r="FFT300" s="216"/>
      <c r="FFU300" s="216"/>
      <c r="FFV300" s="216"/>
      <c r="FFW300" s="216"/>
      <c r="FFX300" s="216"/>
      <c r="FFY300" s="216"/>
      <c r="FFZ300" s="216"/>
      <c r="FGA300" s="216"/>
      <c r="FGB300" s="216"/>
      <c r="FGC300" s="216"/>
      <c r="FGD300" s="216"/>
      <c r="FGE300" s="216"/>
      <c r="FGF300" s="216"/>
      <c r="FGG300" s="216"/>
      <c r="FGH300" s="216"/>
      <c r="FGI300" s="216"/>
      <c r="FGJ300" s="216"/>
      <c r="FGK300" s="216"/>
      <c r="FGL300" s="216"/>
      <c r="FGM300" s="216"/>
      <c r="FGN300" s="216"/>
      <c r="FGO300" s="216"/>
      <c r="FGP300" s="216"/>
      <c r="FGQ300" s="216"/>
      <c r="FGR300" s="216"/>
      <c r="FGS300" s="216"/>
      <c r="FGT300" s="216"/>
      <c r="FGU300" s="216"/>
      <c r="FGV300" s="216"/>
      <c r="FGW300" s="216"/>
      <c r="FGX300" s="216"/>
      <c r="FGY300" s="216"/>
      <c r="FGZ300" s="216"/>
      <c r="FHA300" s="216"/>
      <c r="FHB300" s="216"/>
      <c r="FHC300" s="216"/>
      <c r="FHD300" s="216"/>
      <c r="FHE300" s="216"/>
      <c r="FHF300" s="216"/>
      <c r="FHG300" s="216"/>
      <c r="FHH300" s="216"/>
      <c r="FHI300" s="216"/>
      <c r="FHJ300" s="216"/>
      <c r="FHK300" s="216"/>
      <c r="FHL300" s="216"/>
      <c r="FHM300" s="216"/>
      <c r="FHN300" s="216"/>
      <c r="FHO300" s="216"/>
      <c r="FHP300" s="216"/>
      <c r="FHQ300" s="216"/>
      <c r="FHR300" s="216"/>
      <c r="FHS300" s="216"/>
      <c r="FHT300" s="216"/>
      <c r="FHU300" s="216"/>
      <c r="FHV300" s="216"/>
      <c r="FHW300" s="216"/>
      <c r="FHX300" s="216"/>
      <c r="FHY300" s="216"/>
      <c r="FHZ300" s="216"/>
      <c r="FIA300" s="216"/>
      <c r="FIB300" s="216"/>
      <c r="FIC300" s="216"/>
      <c r="FID300" s="216"/>
      <c r="FIE300" s="216"/>
      <c r="FIF300" s="216"/>
      <c r="FIG300" s="216"/>
      <c r="FIH300" s="216"/>
      <c r="FII300" s="216"/>
      <c r="FIJ300" s="216"/>
      <c r="FIK300" s="216"/>
      <c r="FIL300" s="216"/>
      <c r="FIM300" s="216"/>
      <c r="FIN300" s="216"/>
      <c r="FIO300" s="216"/>
      <c r="FIP300" s="216"/>
      <c r="FIQ300" s="216"/>
      <c r="FIR300" s="216"/>
      <c r="FIS300" s="216"/>
      <c r="FIT300" s="216"/>
      <c r="FIU300" s="216"/>
      <c r="FIV300" s="216"/>
      <c r="FIW300" s="216"/>
      <c r="FIX300" s="216"/>
      <c r="FIY300" s="216"/>
      <c r="FIZ300" s="216"/>
      <c r="FJA300" s="216"/>
      <c r="FJB300" s="216"/>
      <c r="FJC300" s="216"/>
      <c r="FJD300" s="216"/>
      <c r="FJE300" s="216"/>
      <c r="FJF300" s="216"/>
      <c r="FJG300" s="216"/>
      <c r="FJH300" s="216"/>
      <c r="FJI300" s="216"/>
      <c r="FJJ300" s="216"/>
      <c r="FJK300" s="216"/>
      <c r="FJL300" s="216"/>
      <c r="FJM300" s="216"/>
      <c r="FJN300" s="216"/>
      <c r="FJO300" s="216"/>
      <c r="FJP300" s="216"/>
      <c r="FJQ300" s="216"/>
      <c r="FJR300" s="216"/>
      <c r="FJS300" s="216"/>
      <c r="FJT300" s="216"/>
      <c r="FJU300" s="216"/>
      <c r="FJV300" s="216"/>
      <c r="FJW300" s="216"/>
      <c r="FJX300" s="216"/>
      <c r="FJY300" s="216"/>
      <c r="FJZ300" s="216"/>
      <c r="FKA300" s="216"/>
      <c r="FKB300" s="216"/>
      <c r="FKC300" s="216"/>
      <c r="FKD300" s="216"/>
      <c r="FKE300" s="216"/>
      <c r="FKF300" s="216"/>
      <c r="FKG300" s="216"/>
      <c r="FKH300" s="216"/>
      <c r="FKI300" s="216"/>
      <c r="FKJ300" s="216"/>
      <c r="FKK300" s="216"/>
      <c r="FKL300" s="216"/>
      <c r="FKM300" s="216"/>
      <c r="FKN300" s="216"/>
      <c r="FKO300" s="216"/>
      <c r="FKP300" s="216"/>
      <c r="FKQ300" s="216"/>
      <c r="FKR300" s="216"/>
      <c r="FKS300" s="216"/>
      <c r="FKT300" s="216"/>
      <c r="FKU300" s="216"/>
      <c r="FKV300" s="216"/>
      <c r="FKW300" s="216"/>
      <c r="FKX300" s="216"/>
      <c r="FKY300" s="216"/>
      <c r="FKZ300" s="216"/>
      <c r="FLA300" s="216"/>
      <c r="FLB300" s="216"/>
      <c r="FLC300" s="216"/>
      <c r="FLD300" s="216"/>
      <c r="FLE300" s="216"/>
      <c r="FLF300" s="216"/>
      <c r="FLG300" s="216"/>
      <c r="FLH300" s="216"/>
      <c r="FLI300" s="216"/>
      <c r="FLJ300" s="216"/>
      <c r="FLK300" s="216"/>
      <c r="FLL300" s="216"/>
      <c r="FLM300" s="216"/>
      <c r="FLN300" s="216"/>
      <c r="FLO300" s="216"/>
      <c r="FLP300" s="216"/>
      <c r="FLQ300" s="216"/>
      <c r="FLR300" s="216"/>
      <c r="FLS300" s="216"/>
      <c r="FLT300" s="216"/>
      <c r="FLU300" s="216"/>
      <c r="FLV300" s="216"/>
      <c r="FLW300" s="216"/>
      <c r="FLX300" s="216"/>
      <c r="FLY300" s="216"/>
      <c r="FLZ300" s="216"/>
      <c r="FMA300" s="216"/>
      <c r="FMB300" s="216"/>
      <c r="FMC300" s="216"/>
      <c r="FMD300" s="216"/>
      <c r="FME300" s="216"/>
      <c r="FMF300" s="216"/>
      <c r="FMG300" s="216"/>
      <c r="FMH300" s="216"/>
      <c r="FMI300" s="216"/>
      <c r="FMJ300" s="216"/>
      <c r="FMK300" s="216"/>
      <c r="FML300" s="216"/>
      <c r="FMM300" s="216"/>
      <c r="FMN300" s="216"/>
      <c r="FMO300" s="216"/>
      <c r="FMP300" s="216"/>
      <c r="FMQ300" s="216"/>
      <c r="FMR300" s="216"/>
      <c r="FMS300" s="216"/>
      <c r="FMT300" s="216"/>
      <c r="FMU300" s="216"/>
      <c r="FMV300" s="216"/>
      <c r="FMW300" s="216"/>
      <c r="FMX300" s="216"/>
      <c r="FMY300" s="216"/>
      <c r="FMZ300" s="216"/>
      <c r="FNA300" s="216"/>
      <c r="FNB300" s="216"/>
      <c r="FNC300" s="216"/>
      <c r="FND300" s="216"/>
      <c r="FNE300" s="216"/>
      <c r="FNF300" s="216"/>
      <c r="FNG300" s="216"/>
      <c r="FNH300" s="216"/>
      <c r="FNI300" s="216"/>
      <c r="FNJ300" s="216"/>
      <c r="FNK300" s="216"/>
      <c r="FNL300" s="216"/>
      <c r="FNM300" s="216"/>
      <c r="FNN300" s="216"/>
      <c r="FNO300" s="216"/>
      <c r="FNP300" s="216"/>
      <c r="FNQ300" s="216"/>
      <c r="FNR300" s="216"/>
      <c r="FNS300" s="216"/>
      <c r="FNT300" s="216"/>
      <c r="FNU300" s="216"/>
      <c r="FNV300" s="216"/>
      <c r="FNW300" s="216"/>
      <c r="FNX300" s="216"/>
      <c r="FNY300" s="216"/>
      <c r="FNZ300" s="216"/>
      <c r="FOA300" s="216"/>
      <c r="FOB300" s="216"/>
      <c r="FOC300" s="216"/>
      <c r="FOD300" s="216"/>
      <c r="FOE300" s="216"/>
      <c r="FOF300" s="216"/>
      <c r="FOG300" s="216"/>
      <c r="FOH300" s="216"/>
      <c r="FOI300" s="216"/>
      <c r="FOJ300" s="216"/>
      <c r="FOK300" s="216"/>
      <c r="FOL300" s="216"/>
      <c r="FOM300" s="216"/>
      <c r="FON300" s="216"/>
      <c r="FOO300" s="216"/>
      <c r="FOP300" s="216"/>
      <c r="FOQ300" s="216"/>
      <c r="FOR300" s="216"/>
      <c r="FOS300" s="216"/>
      <c r="FOT300" s="216"/>
      <c r="FOU300" s="216"/>
      <c r="FOV300" s="216"/>
      <c r="FOW300" s="216"/>
      <c r="FOX300" s="216"/>
      <c r="FOY300" s="216"/>
      <c r="FOZ300" s="216"/>
      <c r="FPA300" s="216"/>
      <c r="FPB300" s="216"/>
      <c r="FPC300" s="216"/>
      <c r="FPD300" s="216"/>
      <c r="FPE300" s="216"/>
      <c r="FPF300" s="216"/>
      <c r="FPG300" s="216"/>
      <c r="FPH300" s="216"/>
      <c r="FPI300" s="216"/>
      <c r="FPJ300" s="216"/>
      <c r="FPK300" s="216"/>
      <c r="FPL300" s="216"/>
      <c r="FPM300" s="216"/>
      <c r="FPN300" s="216"/>
      <c r="FPO300" s="216"/>
      <c r="FPP300" s="216"/>
      <c r="FPQ300" s="216"/>
      <c r="FPR300" s="216"/>
      <c r="FPS300" s="216"/>
      <c r="FPT300" s="216"/>
      <c r="FPU300" s="216"/>
      <c r="FPV300" s="216"/>
      <c r="FPW300" s="216"/>
      <c r="FPX300" s="216"/>
      <c r="FPY300" s="216"/>
      <c r="FPZ300" s="216"/>
      <c r="FQA300" s="216"/>
      <c r="FQB300" s="216"/>
      <c r="FQC300" s="216"/>
      <c r="FQD300" s="216"/>
      <c r="FQE300" s="216"/>
      <c r="FQF300" s="216"/>
      <c r="FQG300" s="216"/>
      <c r="FQH300" s="216"/>
      <c r="FQI300" s="216"/>
      <c r="FQJ300" s="216"/>
      <c r="FQK300" s="216"/>
      <c r="FQL300" s="216"/>
      <c r="FQM300" s="216"/>
      <c r="FQN300" s="216"/>
      <c r="FQO300" s="216"/>
      <c r="FQP300" s="216"/>
      <c r="FQQ300" s="216"/>
      <c r="FQR300" s="216"/>
      <c r="FQS300" s="216"/>
      <c r="FQT300" s="216"/>
      <c r="FQU300" s="216"/>
      <c r="FQV300" s="216"/>
      <c r="FQW300" s="216"/>
      <c r="FQX300" s="216"/>
      <c r="FQY300" s="216"/>
      <c r="FQZ300" s="216"/>
      <c r="FRA300" s="216"/>
      <c r="FRB300" s="216"/>
      <c r="FRC300" s="216"/>
      <c r="FRD300" s="216"/>
      <c r="FRE300" s="216"/>
      <c r="FRF300" s="216"/>
      <c r="FRG300" s="216"/>
      <c r="FRH300" s="216"/>
      <c r="FRI300" s="216"/>
      <c r="FRJ300" s="216"/>
      <c r="FRK300" s="216"/>
      <c r="FRL300" s="216"/>
      <c r="FRM300" s="216"/>
      <c r="FRN300" s="216"/>
      <c r="FRO300" s="216"/>
      <c r="FRP300" s="216"/>
      <c r="FRQ300" s="216"/>
      <c r="FRR300" s="216"/>
      <c r="FRS300" s="216"/>
      <c r="FRT300" s="216"/>
      <c r="FRU300" s="216"/>
      <c r="FRV300" s="216"/>
      <c r="FRW300" s="216"/>
      <c r="FRX300" s="216"/>
      <c r="FRY300" s="216"/>
      <c r="FRZ300" s="216"/>
      <c r="FSA300" s="216"/>
      <c r="FSB300" s="216"/>
      <c r="FSC300" s="216"/>
      <c r="FSD300" s="216"/>
      <c r="FSE300" s="216"/>
      <c r="FSF300" s="216"/>
      <c r="FSG300" s="216"/>
      <c r="FSH300" s="216"/>
      <c r="FSI300" s="216"/>
      <c r="FSJ300" s="216"/>
      <c r="FSK300" s="216"/>
      <c r="FSL300" s="216"/>
      <c r="FSM300" s="216"/>
      <c r="FSN300" s="216"/>
      <c r="FSO300" s="216"/>
      <c r="FSP300" s="216"/>
      <c r="FSQ300" s="216"/>
      <c r="FSR300" s="216"/>
      <c r="FSS300" s="216"/>
      <c r="FST300" s="216"/>
      <c r="FSU300" s="216"/>
      <c r="FSV300" s="216"/>
      <c r="FSW300" s="216"/>
      <c r="FSX300" s="216"/>
      <c r="FSY300" s="216"/>
      <c r="FSZ300" s="216"/>
      <c r="FTA300" s="216"/>
      <c r="FTB300" s="216"/>
      <c r="FTC300" s="216"/>
      <c r="FTD300" s="216"/>
      <c r="FTE300" s="216"/>
      <c r="FTF300" s="216"/>
      <c r="FTG300" s="216"/>
      <c r="FTH300" s="216"/>
      <c r="FTI300" s="216"/>
      <c r="FTJ300" s="216"/>
      <c r="FTK300" s="216"/>
      <c r="FTL300" s="216"/>
      <c r="FTM300" s="216"/>
      <c r="FTN300" s="216"/>
      <c r="FTO300" s="216"/>
      <c r="FTP300" s="216"/>
      <c r="FTQ300" s="216"/>
      <c r="FTR300" s="216"/>
      <c r="FTS300" s="216"/>
      <c r="FTT300" s="216"/>
      <c r="FTU300" s="216"/>
      <c r="FTV300" s="216"/>
      <c r="FTW300" s="216"/>
      <c r="FTX300" s="216"/>
      <c r="FTY300" s="216"/>
      <c r="FTZ300" s="216"/>
      <c r="FUA300" s="216"/>
      <c r="FUB300" s="216"/>
      <c r="FUC300" s="216"/>
      <c r="FUD300" s="216"/>
      <c r="FUE300" s="216"/>
      <c r="FUF300" s="216"/>
      <c r="FUG300" s="216"/>
      <c r="FUH300" s="216"/>
      <c r="FUI300" s="216"/>
      <c r="FUJ300" s="216"/>
      <c r="FUK300" s="216"/>
      <c r="FUL300" s="216"/>
      <c r="FUM300" s="216"/>
      <c r="FUN300" s="216"/>
      <c r="FUO300" s="216"/>
      <c r="FUP300" s="216"/>
      <c r="FUQ300" s="216"/>
      <c r="FUR300" s="216"/>
      <c r="FUS300" s="216"/>
      <c r="FUT300" s="216"/>
      <c r="FUU300" s="216"/>
      <c r="FUV300" s="216"/>
      <c r="FUW300" s="216"/>
      <c r="FUX300" s="216"/>
      <c r="FUY300" s="216"/>
      <c r="FUZ300" s="216"/>
      <c r="FVA300" s="216"/>
      <c r="FVB300" s="216"/>
      <c r="FVC300" s="216"/>
      <c r="FVD300" s="216"/>
      <c r="FVE300" s="216"/>
      <c r="FVF300" s="216"/>
      <c r="FVG300" s="216"/>
      <c r="FVH300" s="216"/>
      <c r="FVI300" s="216"/>
      <c r="FVJ300" s="216"/>
      <c r="FVK300" s="216"/>
      <c r="FVL300" s="216"/>
      <c r="FVM300" s="216"/>
      <c r="FVN300" s="216"/>
      <c r="FVO300" s="216"/>
      <c r="FVP300" s="216"/>
      <c r="FVQ300" s="216"/>
      <c r="FVR300" s="216"/>
      <c r="FVS300" s="216"/>
      <c r="FVT300" s="216"/>
      <c r="FVU300" s="216"/>
      <c r="FVV300" s="216"/>
      <c r="FVW300" s="216"/>
      <c r="FVX300" s="216"/>
      <c r="FVY300" s="216"/>
      <c r="FVZ300" s="216"/>
      <c r="FWA300" s="216"/>
      <c r="FWB300" s="216"/>
      <c r="FWC300" s="216"/>
      <c r="FWD300" s="216"/>
      <c r="FWE300" s="216"/>
      <c r="FWF300" s="216"/>
      <c r="FWG300" s="216"/>
      <c r="FWH300" s="216"/>
      <c r="FWI300" s="216"/>
      <c r="FWJ300" s="216"/>
      <c r="FWK300" s="216"/>
      <c r="FWL300" s="216"/>
      <c r="FWM300" s="216"/>
      <c r="FWN300" s="216"/>
      <c r="FWO300" s="216"/>
      <c r="FWP300" s="216"/>
      <c r="FWQ300" s="216"/>
      <c r="FWR300" s="216"/>
      <c r="FWS300" s="216"/>
      <c r="FWT300" s="216"/>
      <c r="FWU300" s="216"/>
      <c r="FWV300" s="216"/>
      <c r="FWW300" s="216"/>
      <c r="FWX300" s="216"/>
      <c r="FWY300" s="216"/>
      <c r="FWZ300" s="216"/>
      <c r="FXA300" s="216"/>
      <c r="FXB300" s="216"/>
      <c r="FXC300" s="216"/>
      <c r="FXD300" s="216"/>
      <c r="FXE300" s="216"/>
      <c r="FXF300" s="216"/>
      <c r="FXG300" s="216"/>
      <c r="FXH300" s="216"/>
      <c r="FXI300" s="216"/>
      <c r="FXJ300" s="216"/>
      <c r="FXK300" s="216"/>
      <c r="FXL300" s="216"/>
      <c r="FXM300" s="216"/>
      <c r="FXN300" s="216"/>
      <c r="FXO300" s="216"/>
      <c r="FXP300" s="216"/>
      <c r="FXQ300" s="216"/>
      <c r="FXR300" s="216"/>
      <c r="FXS300" s="216"/>
      <c r="FXT300" s="216"/>
      <c r="FXU300" s="216"/>
      <c r="FXV300" s="216"/>
      <c r="FXW300" s="216"/>
      <c r="FXX300" s="216"/>
      <c r="FXY300" s="216"/>
      <c r="FXZ300" s="216"/>
      <c r="FYA300" s="216"/>
      <c r="FYB300" s="216"/>
      <c r="FYC300" s="216"/>
      <c r="FYD300" s="216"/>
      <c r="FYE300" s="216"/>
      <c r="FYF300" s="216"/>
      <c r="FYG300" s="216"/>
      <c r="FYH300" s="216"/>
      <c r="FYI300" s="216"/>
      <c r="FYJ300" s="216"/>
      <c r="FYK300" s="216"/>
      <c r="FYL300" s="216"/>
      <c r="FYM300" s="216"/>
      <c r="FYN300" s="216"/>
      <c r="FYO300" s="216"/>
      <c r="FYP300" s="216"/>
      <c r="FYQ300" s="216"/>
      <c r="FYR300" s="216"/>
      <c r="FYS300" s="216"/>
      <c r="FYT300" s="216"/>
      <c r="FYU300" s="216"/>
      <c r="FYV300" s="216"/>
      <c r="FYW300" s="216"/>
      <c r="FYX300" s="216"/>
      <c r="FYY300" s="216"/>
      <c r="FYZ300" s="216"/>
      <c r="FZA300" s="216"/>
      <c r="FZB300" s="216"/>
      <c r="FZC300" s="216"/>
      <c r="FZD300" s="216"/>
      <c r="FZE300" s="216"/>
      <c r="FZF300" s="216"/>
      <c r="FZG300" s="216"/>
      <c r="FZH300" s="216"/>
      <c r="FZI300" s="216"/>
      <c r="FZJ300" s="216"/>
      <c r="FZK300" s="216"/>
      <c r="FZL300" s="216"/>
      <c r="FZM300" s="216"/>
      <c r="FZN300" s="216"/>
      <c r="FZO300" s="216"/>
      <c r="FZP300" s="216"/>
      <c r="FZQ300" s="216"/>
      <c r="FZR300" s="216"/>
      <c r="FZS300" s="216"/>
      <c r="FZT300" s="216"/>
      <c r="FZU300" s="216"/>
      <c r="FZV300" s="216"/>
      <c r="FZW300" s="216"/>
      <c r="FZX300" s="216"/>
      <c r="FZY300" s="216"/>
      <c r="FZZ300" s="216"/>
      <c r="GAA300" s="216"/>
      <c r="GAB300" s="216"/>
      <c r="GAC300" s="216"/>
      <c r="GAD300" s="216"/>
      <c r="GAE300" s="216"/>
      <c r="GAF300" s="216"/>
      <c r="GAG300" s="216"/>
      <c r="GAH300" s="216"/>
      <c r="GAI300" s="216"/>
      <c r="GAJ300" s="216"/>
      <c r="GAK300" s="216"/>
      <c r="GAL300" s="216"/>
      <c r="GAM300" s="216"/>
      <c r="GAN300" s="216"/>
      <c r="GAO300" s="216"/>
      <c r="GAP300" s="216"/>
      <c r="GAQ300" s="216"/>
      <c r="GAR300" s="216"/>
      <c r="GAS300" s="216"/>
      <c r="GAT300" s="216"/>
      <c r="GAU300" s="216"/>
      <c r="GAV300" s="216"/>
      <c r="GAW300" s="216"/>
      <c r="GAX300" s="216"/>
      <c r="GAY300" s="216"/>
      <c r="GAZ300" s="216"/>
      <c r="GBA300" s="216"/>
      <c r="GBB300" s="216"/>
      <c r="GBC300" s="216"/>
      <c r="GBD300" s="216"/>
      <c r="GBE300" s="216"/>
      <c r="GBF300" s="216"/>
      <c r="GBG300" s="216"/>
      <c r="GBH300" s="216"/>
      <c r="GBI300" s="216"/>
      <c r="GBJ300" s="216"/>
      <c r="GBK300" s="216"/>
      <c r="GBL300" s="216"/>
      <c r="GBM300" s="216"/>
      <c r="GBN300" s="216"/>
      <c r="GBO300" s="216"/>
      <c r="GBP300" s="216"/>
      <c r="GBQ300" s="216"/>
      <c r="GBR300" s="216"/>
      <c r="GBS300" s="216"/>
      <c r="GBT300" s="216"/>
      <c r="GBU300" s="216"/>
      <c r="GBV300" s="216"/>
      <c r="GBW300" s="216"/>
      <c r="GBX300" s="216"/>
      <c r="GBY300" s="216"/>
      <c r="GBZ300" s="216"/>
      <c r="GCA300" s="216"/>
      <c r="GCB300" s="216"/>
      <c r="GCC300" s="216"/>
      <c r="GCD300" s="216"/>
      <c r="GCE300" s="216"/>
      <c r="GCF300" s="216"/>
      <c r="GCG300" s="216"/>
      <c r="GCH300" s="216"/>
      <c r="GCI300" s="216"/>
      <c r="GCJ300" s="216"/>
      <c r="GCK300" s="216"/>
      <c r="GCL300" s="216"/>
      <c r="GCM300" s="216"/>
      <c r="GCN300" s="216"/>
      <c r="GCO300" s="216"/>
      <c r="GCP300" s="216"/>
      <c r="GCQ300" s="216"/>
      <c r="GCR300" s="216"/>
      <c r="GCS300" s="216"/>
      <c r="GCT300" s="216"/>
      <c r="GCU300" s="216"/>
      <c r="GCV300" s="216"/>
      <c r="GCW300" s="216"/>
      <c r="GCX300" s="216"/>
      <c r="GCY300" s="216"/>
      <c r="GCZ300" s="216"/>
      <c r="GDA300" s="216"/>
      <c r="GDB300" s="216"/>
      <c r="GDC300" s="216"/>
      <c r="GDD300" s="216"/>
      <c r="GDE300" s="216"/>
      <c r="GDF300" s="216"/>
      <c r="GDG300" s="216"/>
      <c r="GDH300" s="216"/>
      <c r="GDI300" s="216"/>
      <c r="GDJ300" s="216"/>
      <c r="GDK300" s="216"/>
      <c r="GDL300" s="216"/>
      <c r="GDM300" s="216"/>
      <c r="GDN300" s="216"/>
      <c r="GDO300" s="216"/>
      <c r="GDP300" s="216"/>
      <c r="GDQ300" s="216"/>
      <c r="GDR300" s="216"/>
      <c r="GDS300" s="216"/>
      <c r="GDT300" s="216"/>
      <c r="GDU300" s="216"/>
      <c r="GDV300" s="216"/>
      <c r="GDW300" s="216"/>
      <c r="GDX300" s="216"/>
      <c r="GDY300" s="216"/>
      <c r="GDZ300" s="216"/>
      <c r="GEA300" s="216"/>
      <c r="GEB300" s="216"/>
      <c r="GEC300" s="216"/>
      <c r="GED300" s="216"/>
      <c r="GEE300" s="216"/>
      <c r="GEF300" s="216"/>
      <c r="GEG300" s="216"/>
      <c r="GEH300" s="216"/>
      <c r="GEI300" s="216"/>
      <c r="GEJ300" s="216"/>
      <c r="GEK300" s="216"/>
      <c r="GEL300" s="216"/>
      <c r="GEM300" s="216"/>
      <c r="GEN300" s="216"/>
      <c r="GEO300" s="216"/>
      <c r="GEP300" s="216"/>
      <c r="GEQ300" s="216"/>
      <c r="GER300" s="216"/>
      <c r="GES300" s="216"/>
      <c r="GET300" s="216"/>
      <c r="GEU300" s="216"/>
      <c r="GEV300" s="216"/>
      <c r="GEW300" s="216"/>
      <c r="GEX300" s="216"/>
      <c r="GEY300" s="216"/>
      <c r="GEZ300" s="216"/>
      <c r="GFA300" s="216"/>
      <c r="GFB300" s="216"/>
      <c r="GFC300" s="216"/>
      <c r="GFD300" s="216"/>
      <c r="GFE300" s="216"/>
      <c r="GFF300" s="216"/>
      <c r="GFG300" s="216"/>
      <c r="GFH300" s="216"/>
      <c r="GFI300" s="216"/>
      <c r="GFJ300" s="216"/>
      <c r="GFK300" s="216"/>
      <c r="GFL300" s="216"/>
      <c r="GFM300" s="216"/>
      <c r="GFN300" s="216"/>
      <c r="GFO300" s="216"/>
      <c r="GFP300" s="216"/>
      <c r="GFQ300" s="216"/>
      <c r="GFR300" s="216"/>
      <c r="GFS300" s="216"/>
      <c r="GFT300" s="216"/>
      <c r="GFU300" s="216"/>
      <c r="GFV300" s="216"/>
      <c r="GFW300" s="216"/>
      <c r="GFX300" s="216"/>
      <c r="GFY300" s="216"/>
      <c r="GFZ300" s="216"/>
      <c r="GGA300" s="216"/>
      <c r="GGB300" s="216"/>
      <c r="GGC300" s="216"/>
      <c r="GGD300" s="216"/>
      <c r="GGE300" s="216"/>
      <c r="GGF300" s="216"/>
      <c r="GGG300" s="216"/>
      <c r="GGH300" s="216"/>
      <c r="GGI300" s="216"/>
      <c r="GGJ300" s="216"/>
      <c r="GGK300" s="216"/>
      <c r="GGL300" s="216"/>
      <c r="GGM300" s="216"/>
      <c r="GGN300" s="216"/>
      <c r="GGO300" s="216"/>
      <c r="GGP300" s="216"/>
      <c r="GGQ300" s="216"/>
      <c r="GGR300" s="216"/>
      <c r="GGS300" s="216"/>
      <c r="GGT300" s="216"/>
      <c r="GGU300" s="216"/>
      <c r="GGV300" s="216"/>
      <c r="GGW300" s="216"/>
      <c r="GGX300" s="216"/>
      <c r="GGY300" s="216"/>
      <c r="GGZ300" s="216"/>
      <c r="GHA300" s="216"/>
      <c r="GHB300" s="216"/>
      <c r="GHC300" s="216"/>
      <c r="GHD300" s="216"/>
      <c r="GHE300" s="216"/>
      <c r="GHF300" s="216"/>
      <c r="GHG300" s="216"/>
      <c r="GHH300" s="216"/>
      <c r="GHI300" s="216"/>
      <c r="GHJ300" s="216"/>
      <c r="GHK300" s="216"/>
      <c r="GHL300" s="216"/>
      <c r="GHM300" s="216"/>
      <c r="GHN300" s="216"/>
      <c r="GHO300" s="216"/>
      <c r="GHP300" s="216"/>
      <c r="GHQ300" s="216"/>
      <c r="GHR300" s="216"/>
      <c r="GHS300" s="216"/>
      <c r="GHT300" s="216"/>
      <c r="GHU300" s="216"/>
      <c r="GHV300" s="216"/>
      <c r="GHW300" s="216"/>
      <c r="GHX300" s="216"/>
      <c r="GHY300" s="216"/>
      <c r="GHZ300" s="216"/>
      <c r="GIA300" s="216"/>
      <c r="GIB300" s="216"/>
      <c r="GIC300" s="216"/>
      <c r="GID300" s="216"/>
      <c r="GIE300" s="216"/>
      <c r="GIF300" s="216"/>
      <c r="GIG300" s="216"/>
      <c r="GIH300" s="216"/>
      <c r="GII300" s="216"/>
      <c r="GIJ300" s="216"/>
      <c r="GIK300" s="216"/>
      <c r="GIL300" s="216"/>
      <c r="GIM300" s="216"/>
      <c r="GIN300" s="216"/>
      <c r="GIO300" s="216"/>
      <c r="GIP300" s="216"/>
      <c r="GIQ300" s="216"/>
      <c r="GIR300" s="216"/>
      <c r="GIS300" s="216"/>
      <c r="GIT300" s="216"/>
      <c r="GIU300" s="216"/>
      <c r="GIV300" s="216"/>
      <c r="GIW300" s="216"/>
      <c r="GIX300" s="216"/>
      <c r="GIY300" s="216"/>
      <c r="GIZ300" s="216"/>
      <c r="GJA300" s="216"/>
      <c r="GJB300" s="216"/>
      <c r="GJC300" s="216"/>
      <c r="GJD300" s="216"/>
      <c r="GJE300" s="216"/>
      <c r="GJF300" s="216"/>
      <c r="GJG300" s="216"/>
      <c r="GJH300" s="216"/>
      <c r="GJI300" s="216"/>
      <c r="GJJ300" s="216"/>
      <c r="GJK300" s="216"/>
      <c r="GJL300" s="216"/>
      <c r="GJM300" s="216"/>
      <c r="GJN300" s="216"/>
      <c r="GJO300" s="216"/>
      <c r="GJP300" s="216"/>
      <c r="GJQ300" s="216"/>
      <c r="GJR300" s="216"/>
      <c r="GJS300" s="216"/>
      <c r="GJT300" s="216"/>
      <c r="GJU300" s="216"/>
      <c r="GJV300" s="216"/>
      <c r="GJW300" s="216"/>
      <c r="GJX300" s="216"/>
      <c r="GJY300" s="216"/>
      <c r="GJZ300" s="216"/>
      <c r="GKA300" s="216"/>
      <c r="GKB300" s="216"/>
      <c r="GKC300" s="216"/>
      <c r="GKD300" s="216"/>
      <c r="GKE300" s="216"/>
      <c r="GKF300" s="216"/>
      <c r="GKG300" s="216"/>
      <c r="GKH300" s="216"/>
      <c r="GKI300" s="216"/>
      <c r="GKJ300" s="216"/>
      <c r="GKK300" s="216"/>
      <c r="GKL300" s="216"/>
      <c r="GKM300" s="216"/>
      <c r="GKN300" s="216"/>
      <c r="GKO300" s="216"/>
      <c r="GKP300" s="216"/>
      <c r="GKQ300" s="216"/>
      <c r="GKR300" s="216"/>
      <c r="GKS300" s="216"/>
      <c r="GKT300" s="216"/>
      <c r="GKU300" s="216"/>
      <c r="GKV300" s="216"/>
      <c r="GKW300" s="216"/>
      <c r="GKX300" s="216"/>
      <c r="GKY300" s="216"/>
      <c r="GKZ300" s="216"/>
      <c r="GLA300" s="216"/>
      <c r="GLB300" s="216"/>
      <c r="GLC300" s="216"/>
      <c r="GLD300" s="216"/>
      <c r="GLE300" s="216"/>
      <c r="GLF300" s="216"/>
      <c r="GLG300" s="216"/>
      <c r="GLH300" s="216"/>
      <c r="GLI300" s="216"/>
      <c r="GLJ300" s="216"/>
      <c r="GLK300" s="216"/>
      <c r="GLL300" s="216"/>
      <c r="GLM300" s="216"/>
      <c r="GLN300" s="216"/>
      <c r="GLO300" s="216"/>
      <c r="GLP300" s="216"/>
      <c r="GLQ300" s="216"/>
      <c r="GLR300" s="216"/>
      <c r="GLS300" s="216"/>
      <c r="GLT300" s="216"/>
      <c r="GLU300" s="216"/>
      <c r="GLV300" s="216"/>
      <c r="GLW300" s="216"/>
      <c r="GLX300" s="216"/>
      <c r="GLY300" s="216"/>
      <c r="GLZ300" s="216"/>
      <c r="GMA300" s="216"/>
      <c r="GMB300" s="216"/>
      <c r="GMC300" s="216"/>
      <c r="GMD300" s="216"/>
      <c r="GME300" s="216"/>
      <c r="GMF300" s="216"/>
      <c r="GMG300" s="216"/>
      <c r="GMH300" s="216"/>
      <c r="GMI300" s="216"/>
      <c r="GMJ300" s="216"/>
      <c r="GMK300" s="216"/>
      <c r="GML300" s="216"/>
      <c r="GMM300" s="216"/>
      <c r="GMN300" s="216"/>
      <c r="GMO300" s="216"/>
      <c r="GMP300" s="216"/>
      <c r="GMQ300" s="216"/>
      <c r="GMR300" s="216"/>
      <c r="GMS300" s="216"/>
      <c r="GMT300" s="216"/>
      <c r="GMU300" s="216"/>
      <c r="GMV300" s="216"/>
      <c r="GMW300" s="216"/>
      <c r="GMX300" s="216"/>
      <c r="GMY300" s="216"/>
      <c r="GMZ300" s="216"/>
      <c r="GNA300" s="216"/>
      <c r="GNB300" s="216"/>
      <c r="GNC300" s="216"/>
      <c r="GND300" s="216"/>
      <c r="GNE300" s="216"/>
      <c r="GNF300" s="216"/>
      <c r="GNG300" s="216"/>
      <c r="GNH300" s="216"/>
      <c r="GNI300" s="216"/>
      <c r="GNJ300" s="216"/>
      <c r="GNK300" s="216"/>
      <c r="GNL300" s="216"/>
      <c r="GNM300" s="216"/>
      <c r="GNN300" s="216"/>
      <c r="GNO300" s="216"/>
      <c r="GNP300" s="216"/>
      <c r="GNQ300" s="216"/>
      <c r="GNR300" s="216"/>
      <c r="GNS300" s="216"/>
      <c r="GNT300" s="216"/>
      <c r="GNU300" s="216"/>
      <c r="GNV300" s="216"/>
      <c r="GNW300" s="216"/>
      <c r="GNX300" s="216"/>
      <c r="GNY300" s="216"/>
      <c r="GNZ300" s="216"/>
      <c r="GOA300" s="216"/>
      <c r="GOB300" s="216"/>
      <c r="GOC300" s="216"/>
      <c r="GOD300" s="216"/>
      <c r="GOE300" s="216"/>
      <c r="GOF300" s="216"/>
      <c r="GOG300" s="216"/>
      <c r="GOH300" s="216"/>
      <c r="GOI300" s="216"/>
      <c r="GOJ300" s="216"/>
      <c r="GOK300" s="216"/>
      <c r="GOL300" s="216"/>
      <c r="GOM300" s="216"/>
      <c r="GON300" s="216"/>
      <c r="GOO300" s="216"/>
      <c r="GOP300" s="216"/>
      <c r="GOQ300" s="216"/>
      <c r="GOR300" s="216"/>
      <c r="GOS300" s="216"/>
      <c r="GOT300" s="216"/>
      <c r="GOU300" s="216"/>
      <c r="GOV300" s="216"/>
      <c r="GOW300" s="216"/>
      <c r="GOX300" s="216"/>
      <c r="GOY300" s="216"/>
      <c r="GOZ300" s="216"/>
      <c r="GPA300" s="216"/>
      <c r="GPB300" s="216"/>
      <c r="GPC300" s="216"/>
      <c r="GPD300" s="216"/>
      <c r="GPE300" s="216"/>
      <c r="GPF300" s="216"/>
      <c r="GPG300" s="216"/>
      <c r="GPH300" s="216"/>
      <c r="GPI300" s="216"/>
      <c r="GPJ300" s="216"/>
      <c r="GPK300" s="216"/>
      <c r="GPL300" s="216"/>
      <c r="GPM300" s="216"/>
      <c r="GPN300" s="216"/>
      <c r="GPO300" s="216"/>
      <c r="GPP300" s="216"/>
      <c r="GPQ300" s="216"/>
      <c r="GPR300" s="216"/>
      <c r="GPS300" s="216"/>
      <c r="GPT300" s="216"/>
      <c r="GPU300" s="216"/>
      <c r="GPV300" s="216"/>
      <c r="GPW300" s="216"/>
      <c r="GPX300" s="216"/>
      <c r="GPY300" s="216"/>
      <c r="GPZ300" s="216"/>
      <c r="GQA300" s="216"/>
      <c r="GQB300" s="216"/>
      <c r="GQC300" s="216"/>
      <c r="GQD300" s="216"/>
      <c r="GQE300" s="216"/>
      <c r="GQF300" s="216"/>
      <c r="GQG300" s="216"/>
      <c r="GQH300" s="216"/>
      <c r="GQI300" s="216"/>
      <c r="GQJ300" s="216"/>
      <c r="GQK300" s="216"/>
      <c r="GQL300" s="216"/>
      <c r="GQM300" s="216"/>
      <c r="GQN300" s="216"/>
      <c r="GQO300" s="216"/>
      <c r="GQP300" s="216"/>
      <c r="GQQ300" s="216"/>
      <c r="GQR300" s="216"/>
      <c r="GQS300" s="216"/>
      <c r="GQT300" s="216"/>
      <c r="GQU300" s="216"/>
      <c r="GQV300" s="216"/>
      <c r="GQW300" s="216"/>
      <c r="GQX300" s="216"/>
      <c r="GQY300" s="216"/>
      <c r="GQZ300" s="216"/>
      <c r="GRA300" s="216"/>
      <c r="GRB300" s="216"/>
      <c r="GRC300" s="216"/>
      <c r="GRD300" s="216"/>
      <c r="GRE300" s="216"/>
      <c r="GRF300" s="216"/>
      <c r="GRG300" s="216"/>
      <c r="GRH300" s="216"/>
      <c r="GRI300" s="216"/>
      <c r="GRJ300" s="216"/>
      <c r="GRK300" s="216"/>
      <c r="GRL300" s="216"/>
      <c r="GRM300" s="216"/>
      <c r="GRN300" s="216"/>
      <c r="GRO300" s="216"/>
      <c r="GRP300" s="216"/>
      <c r="GRQ300" s="216"/>
      <c r="GRR300" s="216"/>
      <c r="GRS300" s="216"/>
      <c r="GRT300" s="216"/>
      <c r="GRU300" s="216"/>
      <c r="GRV300" s="216"/>
      <c r="GRW300" s="216"/>
      <c r="GRX300" s="216"/>
      <c r="GRY300" s="216"/>
      <c r="GRZ300" s="216"/>
      <c r="GSA300" s="216"/>
      <c r="GSB300" s="216"/>
      <c r="GSC300" s="216"/>
      <c r="GSD300" s="216"/>
      <c r="GSE300" s="216"/>
      <c r="GSF300" s="216"/>
      <c r="GSG300" s="216"/>
      <c r="GSH300" s="216"/>
      <c r="GSI300" s="216"/>
      <c r="GSJ300" s="216"/>
      <c r="GSK300" s="216"/>
      <c r="GSL300" s="216"/>
      <c r="GSM300" s="216"/>
      <c r="GSN300" s="216"/>
      <c r="GSO300" s="216"/>
      <c r="GSP300" s="216"/>
      <c r="GSQ300" s="216"/>
      <c r="GSR300" s="216"/>
      <c r="GSS300" s="216"/>
      <c r="GST300" s="216"/>
      <c r="GSU300" s="216"/>
      <c r="GSV300" s="216"/>
      <c r="GSW300" s="216"/>
      <c r="GSX300" s="216"/>
      <c r="GSY300" s="216"/>
      <c r="GSZ300" s="216"/>
      <c r="GTA300" s="216"/>
      <c r="GTB300" s="216"/>
      <c r="GTC300" s="216"/>
      <c r="GTD300" s="216"/>
      <c r="GTE300" s="216"/>
      <c r="GTF300" s="216"/>
      <c r="GTG300" s="216"/>
      <c r="GTH300" s="216"/>
      <c r="GTI300" s="216"/>
      <c r="GTJ300" s="216"/>
      <c r="GTK300" s="216"/>
      <c r="GTL300" s="216"/>
      <c r="GTM300" s="216"/>
      <c r="GTN300" s="216"/>
      <c r="GTO300" s="216"/>
      <c r="GTP300" s="216"/>
      <c r="GTQ300" s="216"/>
      <c r="GTR300" s="216"/>
      <c r="GTS300" s="216"/>
      <c r="GTT300" s="216"/>
      <c r="GTU300" s="216"/>
      <c r="GTV300" s="216"/>
      <c r="GTW300" s="216"/>
      <c r="GTX300" s="216"/>
      <c r="GTY300" s="216"/>
      <c r="GTZ300" s="216"/>
      <c r="GUA300" s="216"/>
      <c r="GUB300" s="216"/>
      <c r="GUC300" s="216"/>
      <c r="GUD300" s="216"/>
      <c r="GUE300" s="216"/>
      <c r="GUF300" s="216"/>
      <c r="GUG300" s="216"/>
      <c r="GUH300" s="216"/>
      <c r="GUI300" s="216"/>
      <c r="GUJ300" s="216"/>
      <c r="GUK300" s="216"/>
      <c r="GUL300" s="216"/>
      <c r="GUM300" s="216"/>
      <c r="GUN300" s="216"/>
      <c r="GUO300" s="216"/>
      <c r="GUP300" s="216"/>
      <c r="GUQ300" s="216"/>
      <c r="GUR300" s="216"/>
      <c r="GUS300" s="216"/>
      <c r="GUT300" s="216"/>
      <c r="GUU300" s="216"/>
      <c r="GUV300" s="216"/>
      <c r="GUW300" s="216"/>
      <c r="GUX300" s="216"/>
      <c r="GUY300" s="216"/>
      <c r="GUZ300" s="216"/>
      <c r="GVA300" s="216"/>
      <c r="GVB300" s="216"/>
      <c r="GVC300" s="216"/>
      <c r="GVD300" s="216"/>
      <c r="GVE300" s="216"/>
      <c r="GVF300" s="216"/>
      <c r="GVG300" s="216"/>
      <c r="GVH300" s="216"/>
      <c r="GVI300" s="216"/>
      <c r="GVJ300" s="216"/>
      <c r="GVK300" s="216"/>
      <c r="GVL300" s="216"/>
      <c r="GVM300" s="216"/>
      <c r="GVN300" s="216"/>
      <c r="GVO300" s="216"/>
      <c r="GVP300" s="216"/>
      <c r="GVQ300" s="216"/>
      <c r="GVR300" s="216"/>
      <c r="GVS300" s="216"/>
      <c r="GVT300" s="216"/>
      <c r="GVU300" s="216"/>
      <c r="GVV300" s="216"/>
      <c r="GVW300" s="216"/>
      <c r="GVX300" s="216"/>
      <c r="GVY300" s="216"/>
      <c r="GVZ300" s="216"/>
      <c r="GWA300" s="216"/>
      <c r="GWB300" s="216"/>
      <c r="GWC300" s="216"/>
      <c r="GWD300" s="216"/>
      <c r="GWE300" s="216"/>
      <c r="GWF300" s="216"/>
      <c r="GWG300" s="216"/>
      <c r="GWH300" s="216"/>
      <c r="GWI300" s="216"/>
      <c r="GWJ300" s="216"/>
      <c r="GWK300" s="216"/>
      <c r="GWL300" s="216"/>
      <c r="GWM300" s="216"/>
      <c r="GWN300" s="216"/>
      <c r="GWO300" s="216"/>
      <c r="GWP300" s="216"/>
      <c r="GWQ300" s="216"/>
      <c r="GWR300" s="216"/>
      <c r="GWS300" s="216"/>
      <c r="GWT300" s="216"/>
      <c r="GWU300" s="216"/>
      <c r="GWV300" s="216"/>
      <c r="GWW300" s="216"/>
      <c r="GWX300" s="216"/>
      <c r="GWY300" s="216"/>
      <c r="GWZ300" s="216"/>
      <c r="GXA300" s="216"/>
      <c r="GXB300" s="216"/>
      <c r="GXC300" s="216"/>
      <c r="GXD300" s="216"/>
      <c r="GXE300" s="216"/>
      <c r="GXF300" s="216"/>
      <c r="GXG300" s="216"/>
      <c r="GXH300" s="216"/>
      <c r="GXI300" s="216"/>
      <c r="GXJ300" s="216"/>
      <c r="GXK300" s="216"/>
      <c r="GXL300" s="216"/>
      <c r="GXM300" s="216"/>
      <c r="GXN300" s="216"/>
      <c r="GXO300" s="216"/>
      <c r="GXP300" s="216"/>
      <c r="GXQ300" s="216"/>
      <c r="GXR300" s="216"/>
      <c r="GXS300" s="216"/>
      <c r="GXT300" s="216"/>
      <c r="GXU300" s="216"/>
      <c r="GXV300" s="216"/>
      <c r="GXW300" s="216"/>
      <c r="GXX300" s="216"/>
      <c r="GXY300" s="216"/>
      <c r="GXZ300" s="216"/>
      <c r="GYA300" s="216"/>
      <c r="GYB300" s="216"/>
      <c r="GYC300" s="216"/>
      <c r="GYD300" s="216"/>
      <c r="GYE300" s="216"/>
      <c r="GYF300" s="216"/>
      <c r="GYG300" s="216"/>
      <c r="GYH300" s="216"/>
      <c r="GYI300" s="216"/>
      <c r="GYJ300" s="216"/>
      <c r="GYK300" s="216"/>
      <c r="GYL300" s="216"/>
      <c r="GYM300" s="216"/>
      <c r="GYN300" s="216"/>
      <c r="GYO300" s="216"/>
      <c r="GYP300" s="216"/>
      <c r="GYQ300" s="216"/>
      <c r="GYR300" s="216"/>
      <c r="GYS300" s="216"/>
      <c r="GYT300" s="216"/>
      <c r="GYU300" s="216"/>
      <c r="GYV300" s="216"/>
      <c r="GYW300" s="216"/>
      <c r="GYX300" s="216"/>
      <c r="GYY300" s="216"/>
      <c r="GYZ300" s="216"/>
      <c r="GZA300" s="216"/>
      <c r="GZB300" s="216"/>
      <c r="GZC300" s="216"/>
      <c r="GZD300" s="216"/>
      <c r="GZE300" s="216"/>
      <c r="GZF300" s="216"/>
      <c r="GZG300" s="216"/>
      <c r="GZH300" s="216"/>
      <c r="GZI300" s="216"/>
      <c r="GZJ300" s="216"/>
      <c r="GZK300" s="216"/>
      <c r="GZL300" s="216"/>
      <c r="GZM300" s="216"/>
      <c r="GZN300" s="216"/>
      <c r="GZO300" s="216"/>
      <c r="GZP300" s="216"/>
      <c r="GZQ300" s="216"/>
      <c r="GZR300" s="216"/>
      <c r="GZS300" s="216"/>
      <c r="GZT300" s="216"/>
      <c r="GZU300" s="216"/>
      <c r="GZV300" s="216"/>
      <c r="GZW300" s="216"/>
      <c r="GZX300" s="216"/>
      <c r="GZY300" s="216"/>
      <c r="GZZ300" s="216"/>
      <c r="HAA300" s="216"/>
      <c r="HAB300" s="216"/>
      <c r="HAC300" s="216"/>
      <c r="HAD300" s="216"/>
      <c r="HAE300" s="216"/>
      <c r="HAF300" s="216"/>
      <c r="HAG300" s="216"/>
      <c r="HAH300" s="216"/>
      <c r="HAI300" s="216"/>
      <c r="HAJ300" s="216"/>
      <c r="HAK300" s="216"/>
      <c r="HAL300" s="216"/>
      <c r="HAM300" s="216"/>
      <c r="HAN300" s="216"/>
      <c r="HAO300" s="216"/>
      <c r="HAP300" s="216"/>
      <c r="HAQ300" s="216"/>
      <c r="HAR300" s="216"/>
      <c r="HAS300" s="216"/>
      <c r="HAT300" s="216"/>
      <c r="HAU300" s="216"/>
      <c r="HAV300" s="216"/>
      <c r="HAW300" s="216"/>
      <c r="HAX300" s="216"/>
      <c r="HAY300" s="216"/>
      <c r="HAZ300" s="216"/>
      <c r="HBA300" s="216"/>
      <c r="HBB300" s="216"/>
      <c r="HBC300" s="216"/>
      <c r="HBD300" s="216"/>
      <c r="HBE300" s="216"/>
      <c r="HBF300" s="216"/>
      <c r="HBG300" s="216"/>
      <c r="HBH300" s="216"/>
      <c r="HBI300" s="216"/>
      <c r="HBJ300" s="216"/>
      <c r="HBK300" s="216"/>
      <c r="HBL300" s="216"/>
      <c r="HBM300" s="216"/>
      <c r="HBN300" s="216"/>
      <c r="HBO300" s="216"/>
      <c r="HBP300" s="216"/>
      <c r="HBQ300" s="216"/>
      <c r="HBR300" s="216"/>
      <c r="HBS300" s="216"/>
      <c r="HBT300" s="216"/>
      <c r="HBU300" s="216"/>
      <c r="HBV300" s="216"/>
      <c r="HBW300" s="216"/>
      <c r="HBX300" s="216"/>
      <c r="HBY300" s="216"/>
      <c r="HBZ300" s="216"/>
      <c r="HCA300" s="216"/>
      <c r="HCB300" s="216"/>
      <c r="HCC300" s="216"/>
      <c r="HCD300" s="216"/>
      <c r="HCE300" s="216"/>
      <c r="HCF300" s="216"/>
      <c r="HCG300" s="216"/>
      <c r="HCH300" s="216"/>
      <c r="HCI300" s="216"/>
      <c r="HCJ300" s="216"/>
      <c r="HCK300" s="216"/>
      <c r="HCL300" s="216"/>
      <c r="HCM300" s="216"/>
      <c r="HCN300" s="216"/>
      <c r="HCO300" s="216"/>
      <c r="HCP300" s="216"/>
      <c r="HCQ300" s="216"/>
      <c r="HCR300" s="216"/>
      <c r="HCS300" s="216"/>
      <c r="HCT300" s="216"/>
      <c r="HCU300" s="216"/>
      <c r="HCV300" s="216"/>
      <c r="HCW300" s="216"/>
      <c r="HCX300" s="216"/>
      <c r="HCY300" s="216"/>
      <c r="HCZ300" s="216"/>
      <c r="HDA300" s="216"/>
      <c r="HDB300" s="216"/>
      <c r="HDC300" s="216"/>
      <c r="HDD300" s="216"/>
      <c r="HDE300" s="216"/>
      <c r="HDF300" s="216"/>
      <c r="HDG300" s="216"/>
      <c r="HDH300" s="216"/>
      <c r="HDI300" s="216"/>
      <c r="HDJ300" s="216"/>
      <c r="HDK300" s="216"/>
      <c r="HDL300" s="216"/>
      <c r="HDM300" s="216"/>
      <c r="HDN300" s="216"/>
      <c r="HDO300" s="216"/>
      <c r="HDP300" s="216"/>
      <c r="HDQ300" s="216"/>
      <c r="HDR300" s="216"/>
      <c r="HDS300" s="216"/>
      <c r="HDT300" s="216"/>
      <c r="HDU300" s="216"/>
      <c r="HDV300" s="216"/>
      <c r="HDW300" s="216"/>
      <c r="HDX300" s="216"/>
      <c r="HDY300" s="216"/>
      <c r="HDZ300" s="216"/>
      <c r="HEA300" s="216"/>
      <c r="HEB300" s="216"/>
      <c r="HEC300" s="216"/>
      <c r="HED300" s="216"/>
      <c r="HEE300" s="216"/>
      <c r="HEF300" s="216"/>
      <c r="HEG300" s="216"/>
      <c r="HEH300" s="216"/>
      <c r="HEI300" s="216"/>
      <c r="HEJ300" s="216"/>
      <c r="HEK300" s="216"/>
      <c r="HEL300" s="216"/>
      <c r="HEM300" s="216"/>
      <c r="HEN300" s="216"/>
      <c r="HEO300" s="216"/>
      <c r="HEP300" s="216"/>
      <c r="HEQ300" s="216"/>
      <c r="HER300" s="216"/>
      <c r="HES300" s="216"/>
      <c r="HET300" s="216"/>
      <c r="HEU300" s="216"/>
      <c r="HEV300" s="216"/>
      <c r="HEW300" s="216"/>
      <c r="HEX300" s="216"/>
      <c r="HEY300" s="216"/>
      <c r="HEZ300" s="216"/>
      <c r="HFA300" s="216"/>
      <c r="HFB300" s="216"/>
      <c r="HFC300" s="216"/>
      <c r="HFD300" s="216"/>
      <c r="HFE300" s="216"/>
      <c r="HFF300" s="216"/>
      <c r="HFG300" s="216"/>
      <c r="HFH300" s="216"/>
      <c r="HFI300" s="216"/>
      <c r="HFJ300" s="216"/>
      <c r="HFK300" s="216"/>
      <c r="HFL300" s="216"/>
      <c r="HFM300" s="216"/>
      <c r="HFN300" s="216"/>
      <c r="HFO300" s="216"/>
      <c r="HFP300" s="216"/>
      <c r="HFQ300" s="216"/>
      <c r="HFR300" s="216"/>
      <c r="HFS300" s="216"/>
      <c r="HFT300" s="216"/>
      <c r="HFU300" s="216"/>
      <c r="HFV300" s="216"/>
      <c r="HFW300" s="216"/>
      <c r="HFX300" s="216"/>
      <c r="HFY300" s="216"/>
      <c r="HFZ300" s="216"/>
      <c r="HGA300" s="216"/>
      <c r="HGB300" s="216"/>
      <c r="HGC300" s="216"/>
      <c r="HGD300" s="216"/>
      <c r="HGE300" s="216"/>
      <c r="HGF300" s="216"/>
      <c r="HGG300" s="216"/>
      <c r="HGH300" s="216"/>
      <c r="HGI300" s="216"/>
      <c r="HGJ300" s="216"/>
      <c r="HGK300" s="216"/>
      <c r="HGL300" s="216"/>
      <c r="HGM300" s="216"/>
      <c r="HGN300" s="216"/>
      <c r="HGO300" s="216"/>
      <c r="HGP300" s="216"/>
      <c r="HGQ300" s="216"/>
      <c r="HGR300" s="216"/>
      <c r="HGS300" s="216"/>
      <c r="HGT300" s="216"/>
      <c r="HGU300" s="216"/>
      <c r="HGV300" s="216"/>
      <c r="HGW300" s="216"/>
      <c r="HGX300" s="216"/>
      <c r="HGY300" s="216"/>
      <c r="HGZ300" s="216"/>
      <c r="HHA300" s="216"/>
      <c r="HHB300" s="216"/>
      <c r="HHC300" s="216"/>
      <c r="HHD300" s="216"/>
      <c r="HHE300" s="216"/>
      <c r="HHF300" s="216"/>
      <c r="HHG300" s="216"/>
      <c r="HHH300" s="216"/>
      <c r="HHI300" s="216"/>
      <c r="HHJ300" s="216"/>
      <c r="HHK300" s="216"/>
      <c r="HHL300" s="216"/>
      <c r="HHM300" s="216"/>
      <c r="HHN300" s="216"/>
      <c r="HHO300" s="216"/>
      <c r="HHP300" s="216"/>
      <c r="HHQ300" s="216"/>
      <c r="HHR300" s="216"/>
      <c r="HHS300" s="216"/>
      <c r="HHT300" s="216"/>
      <c r="HHU300" s="216"/>
      <c r="HHV300" s="216"/>
      <c r="HHW300" s="216"/>
      <c r="HHX300" s="216"/>
      <c r="HHY300" s="216"/>
      <c r="HHZ300" s="216"/>
      <c r="HIA300" s="216"/>
      <c r="HIB300" s="216"/>
      <c r="HIC300" s="216"/>
      <c r="HID300" s="216"/>
      <c r="HIE300" s="216"/>
      <c r="HIF300" s="216"/>
      <c r="HIG300" s="216"/>
      <c r="HIH300" s="216"/>
      <c r="HII300" s="216"/>
      <c r="HIJ300" s="216"/>
      <c r="HIK300" s="216"/>
      <c r="HIL300" s="216"/>
      <c r="HIM300" s="216"/>
      <c r="HIN300" s="216"/>
      <c r="HIO300" s="216"/>
      <c r="HIP300" s="216"/>
      <c r="HIQ300" s="216"/>
      <c r="HIR300" s="216"/>
      <c r="HIS300" s="216"/>
      <c r="HIT300" s="216"/>
      <c r="HIU300" s="216"/>
      <c r="HIV300" s="216"/>
      <c r="HIW300" s="216"/>
      <c r="HIX300" s="216"/>
      <c r="HIY300" s="216"/>
      <c r="HIZ300" s="216"/>
      <c r="HJA300" s="216"/>
      <c r="HJB300" s="216"/>
      <c r="HJC300" s="216"/>
      <c r="HJD300" s="216"/>
      <c r="HJE300" s="216"/>
      <c r="HJF300" s="216"/>
      <c r="HJG300" s="216"/>
      <c r="HJH300" s="216"/>
      <c r="HJI300" s="216"/>
      <c r="HJJ300" s="216"/>
      <c r="HJK300" s="216"/>
      <c r="HJL300" s="216"/>
      <c r="HJM300" s="216"/>
      <c r="HJN300" s="216"/>
      <c r="HJO300" s="216"/>
      <c r="HJP300" s="216"/>
      <c r="HJQ300" s="216"/>
      <c r="HJR300" s="216"/>
      <c r="HJS300" s="216"/>
      <c r="HJT300" s="216"/>
      <c r="HJU300" s="216"/>
      <c r="HJV300" s="216"/>
      <c r="HJW300" s="216"/>
      <c r="HJX300" s="216"/>
      <c r="HJY300" s="216"/>
      <c r="HJZ300" s="216"/>
      <c r="HKA300" s="216"/>
      <c r="HKB300" s="216"/>
      <c r="HKC300" s="216"/>
      <c r="HKD300" s="216"/>
      <c r="HKE300" s="216"/>
      <c r="HKF300" s="216"/>
      <c r="HKG300" s="216"/>
      <c r="HKH300" s="216"/>
      <c r="HKI300" s="216"/>
      <c r="HKJ300" s="216"/>
      <c r="HKK300" s="216"/>
      <c r="HKL300" s="216"/>
      <c r="HKM300" s="216"/>
      <c r="HKN300" s="216"/>
      <c r="HKO300" s="216"/>
      <c r="HKP300" s="216"/>
      <c r="HKQ300" s="216"/>
      <c r="HKR300" s="216"/>
      <c r="HKS300" s="216"/>
      <c r="HKT300" s="216"/>
      <c r="HKU300" s="216"/>
      <c r="HKV300" s="216"/>
      <c r="HKW300" s="216"/>
      <c r="HKX300" s="216"/>
      <c r="HKY300" s="216"/>
      <c r="HKZ300" s="216"/>
      <c r="HLA300" s="216"/>
      <c r="HLB300" s="216"/>
      <c r="HLC300" s="216"/>
      <c r="HLD300" s="216"/>
      <c r="HLE300" s="216"/>
      <c r="HLF300" s="216"/>
      <c r="HLG300" s="216"/>
      <c r="HLH300" s="216"/>
      <c r="HLI300" s="216"/>
      <c r="HLJ300" s="216"/>
      <c r="HLK300" s="216"/>
      <c r="HLL300" s="216"/>
      <c r="HLM300" s="216"/>
      <c r="HLN300" s="216"/>
      <c r="HLO300" s="216"/>
      <c r="HLP300" s="216"/>
      <c r="HLQ300" s="216"/>
      <c r="HLR300" s="216"/>
      <c r="HLS300" s="216"/>
      <c r="HLT300" s="216"/>
      <c r="HLU300" s="216"/>
      <c r="HLV300" s="216"/>
      <c r="HLW300" s="216"/>
      <c r="HLX300" s="216"/>
      <c r="HLY300" s="216"/>
      <c r="HLZ300" s="216"/>
      <c r="HMA300" s="216"/>
      <c r="HMB300" s="216"/>
      <c r="HMC300" s="216"/>
      <c r="HMD300" s="216"/>
      <c r="HME300" s="216"/>
      <c r="HMF300" s="216"/>
      <c r="HMG300" s="216"/>
      <c r="HMH300" s="216"/>
      <c r="HMI300" s="216"/>
      <c r="HMJ300" s="216"/>
      <c r="HMK300" s="216"/>
      <c r="HML300" s="216"/>
      <c r="HMM300" s="216"/>
      <c r="HMN300" s="216"/>
      <c r="HMO300" s="216"/>
      <c r="HMP300" s="216"/>
      <c r="HMQ300" s="216"/>
      <c r="HMR300" s="216"/>
      <c r="HMS300" s="216"/>
      <c r="HMT300" s="216"/>
      <c r="HMU300" s="216"/>
      <c r="HMV300" s="216"/>
      <c r="HMW300" s="216"/>
      <c r="HMX300" s="216"/>
      <c r="HMY300" s="216"/>
      <c r="HMZ300" s="216"/>
      <c r="HNA300" s="216"/>
      <c r="HNB300" s="216"/>
      <c r="HNC300" s="216"/>
      <c r="HND300" s="216"/>
      <c r="HNE300" s="216"/>
      <c r="HNF300" s="216"/>
      <c r="HNG300" s="216"/>
      <c r="HNH300" s="216"/>
      <c r="HNI300" s="216"/>
      <c r="HNJ300" s="216"/>
      <c r="HNK300" s="216"/>
      <c r="HNL300" s="216"/>
      <c r="HNM300" s="216"/>
      <c r="HNN300" s="216"/>
      <c r="HNO300" s="216"/>
      <c r="HNP300" s="216"/>
      <c r="HNQ300" s="216"/>
      <c r="HNR300" s="216"/>
      <c r="HNS300" s="216"/>
      <c r="HNT300" s="216"/>
      <c r="HNU300" s="216"/>
      <c r="HNV300" s="216"/>
      <c r="HNW300" s="216"/>
      <c r="HNX300" s="216"/>
      <c r="HNY300" s="216"/>
      <c r="HNZ300" s="216"/>
      <c r="HOA300" s="216"/>
      <c r="HOB300" s="216"/>
      <c r="HOC300" s="216"/>
      <c r="HOD300" s="216"/>
      <c r="HOE300" s="216"/>
      <c r="HOF300" s="216"/>
      <c r="HOG300" s="216"/>
      <c r="HOH300" s="216"/>
      <c r="HOI300" s="216"/>
      <c r="HOJ300" s="216"/>
      <c r="HOK300" s="216"/>
      <c r="HOL300" s="216"/>
      <c r="HOM300" s="216"/>
      <c r="HON300" s="216"/>
      <c r="HOO300" s="216"/>
      <c r="HOP300" s="216"/>
      <c r="HOQ300" s="216"/>
      <c r="HOR300" s="216"/>
      <c r="HOS300" s="216"/>
      <c r="HOT300" s="216"/>
      <c r="HOU300" s="216"/>
      <c r="HOV300" s="216"/>
      <c r="HOW300" s="216"/>
      <c r="HOX300" s="216"/>
      <c r="HOY300" s="216"/>
      <c r="HOZ300" s="216"/>
      <c r="HPA300" s="216"/>
      <c r="HPB300" s="216"/>
      <c r="HPC300" s="216"/>
      <c r="HPD300" s="216"/>
      <c r="HPE300" s="216"/>
      <c r="HPF300" s="216"/>
      <c r="HPG300" s="216"/>
      <c r="HPH300" s="216"/>
      <c r="HPI300" s="216"/>
      <c r="HPJ300" s="216"/>
      <c r="HPK300" s="216"/>
      <c r="HPL300" s="216"/>
      <c r="HPM300" s="216"/>
      <c r="HPN300" s="216"/>
      <c r="HPO300" s="216"/>
      <c r="HPP300" s="216"/>
      <c r="HPQ300" s="216"/>
      <c r="HPR300" s="216"/>
      <c r="HPS300" s="216"/>
      <c r="HPT300" s="216"/>
      <c r="HPU300" s="216"/>
      <c r="HPV300" s="216"/>
      <c r="HPW300" s="216"/>
      <c r="HPX300" s="216"/>
      <c r="HPY300" s="216"/>
      <c r="HPZ300" s="216"/>
      <c r="HQA300" s="216"/>
      <c r="HQB300" s="216"/>
      <c r="HQC300" s="216"/>
      <c r="HQD300" s="216"/>
      <c r="HQE300" s="216"/>
      <c r="HQF300" s="216"/>
      <c r="HQG300" s="216"/>
      <c r="HQH300" s="216"/>
      <c r="HQI300" s="216"/>
      <c r="HQJ300" s="216"/>
      <c r="HQK300" s="216"/>
      <c r="HQL300" s="216"/>
      <c r="HQM300" s="216"/>
      <c r="HQN300" s="216"/>
      <c r="HQO300" s="216"/>
      <c r="HQP300" s="216"/>
      <c r="HQQ300" s="216"/>
      <c r="HQR300" s="216"/>
      <c r="HQS300" s="216"/>
      <c r="HQT300" s="216"/>
      <c r="HQU300" s="216"/>
      <c r="HQV300" s="216"/>
      <c r="HQW300" s="216"/>
      <c r="HQX300" s="216"/>
      <c r="HQY300" s="216"/>
      <c r="HQZ300" s="216"/>
      <c r="HRA300" s="216"/>
      <c r="HRB300" s="216"/>
      <c r="HRC300" s="216"/>
      <c r="HRD300" s="216"/>
      <c r="HRE300" s="216"/>
      <c r="HRF300" s="216"/>
      <c r="HRG300" s="216"/>
      <c r="HRH300" s="216"/>
      <c r="HRI300" s="216"/>
      <c r="HRJ300" s="216"/>
      <c r="HRK300" s="216"/>
      <c r="HRL300" s="216"/>
      <c r="HRM300" s="216"/>
      <c r="HRN300" s="216"/>
      <c r="HRO300" s="216"/>
      <c r="HRP300" s="216"/>
      <c r="HRQ300" s="216"/>
      <c r="HRR300" s="216"/>
      <c r="HRS300" s="216"/>
      <c r="HRT300" s="216"/>
      <c r="HRU300" s="216"/>
      <c r="HRV300" s="216"/>
      <c r="HRW300" s="216"/>
      <c r="HRX300" s="216"/>
      <c r="HRY300" s="216"/>
      <c r="HRZ300" s="216"/>
      <c r="HSA300" s="216"/>
      <c r="HSB300" s="216"/>
      <c r="HSC300" s="216"/>
      <c r="HSD300" s="216"/>
      <c r="HSE300" s="216"/>
      <c r="HSF300" s="216"/>
      <c r="HSG300" s="216"/>
      <c r="HSH300" s="216"/>
      <c r="HSI300" s="216"/>
      <c r="HSJ300" s="216"/>
      <c r="HSK300" s="216"/>
      <c r="HSL300" s="216"/>
      <c r="HSM300" s="216"/>
      <c r="HSN300" s="216"/>
      <c r="HSO300" s="216"/>
      <c r="HSP300" s="216"/>
      <c r="HSQ300" s="216"/>
      <c r="HSR300" s="216"/>
      <c r="HSS300" s="216"/>
      <c r="HST300" s="216"/>
      <c r="HSU300" s="216"/>
      <c r="HSV300" s="216"/>
      <c r="HSW300" s="216"/>
      <c r="HSX300" s="216"/>
      <c r="HSY300" s="216"/>
      <c r="HSZ300" s="216"/>
      <c r="HTA300" s="216"/>
      <c r="HTB300" s="216"/>
      <c r="HTC300" s="216"/>
      <c r="HTD300" s="216"/>
      <c r="HTE300" s="216"/>
      <c r="HTF300" s="216"/>
      <c r="HTG300" s="216"/>
      <c r="HTH300" s="216"/>
      <c r="HTI300" s="216"/>
      <c r="HTJ300" s="216"/>
      <c r="HTK300" s="216"/>
      <c r="HTL300" s="216"/>
      <c r="HTM300" s="216"/>
      <c r="HTN300" s="216"/>
      <c r="HTO300" s="216"/>
      <c r="HTP300" s="216"/>
      <c r="HTQ300" s="216"/>
      <c r="HTR300" s="216"/>
      <c r="HTS300" s="216"/>
      <c r="HTT300" s="216"/>
      <c r="HTU300" s="216"/>
      <c r="HTV300" s="216"/>
      <c r="HTW300" s="216"/>
      <c r="HTX300" s="216"/>
      <c r="HTY300" s="216"/>
      <c r="HTZ300" s="216"/>
      <c r="HUA300" s="216"/>
      <c r="HUB300" s="216"/>
      <c r="HUC300" s="216"/>
      <c r="HUD300" s="216"/>
      <c r="HUE300" s="216"/>
      <c r="HUF300" s="216"/>
      <c r="HUG300" s="216"/>
      <c r="HUH300" s="216"/>
      <c r="HUI300" s="216"/>
      <c r="HUJ300" s="216"/>
      <c r="HUK300" s="216"/>
      <c r="HUL300" s="216"/>
      <c r="HUM300" s="216"/>
      <c r="HUN300" s="216"/>
      <c r="HUO300" s="216"/>
      <c r="HUP300" s="216"/>
      <c r="HUQ300" s="216"/>
      <c r="HUR300" s="216"/>
      <c r="HUS300" s="216"/>
      <c r="HUT300" s="216"/>
      <c r="HUU300" s="216"/>
      <c r="HUV300" s="216"/>
      <c r="HUW300" s="216"/>
      <c r="HUX300" s="216"/>
      <c r="HUY300" s="216"/>
      <c r="HUZ300" s="216"/>
      <c r="HVA300" s="216"/>
      <c r="HVB300" s="216"/>
      <c r="HVC300" s="216"/>
      <c r="HVD300" s="216"/>
      <c r="HVE300" s="216"/>
      <c r="HVF300" s="216"/>
      <c r="HVG300" s="216"/>
      <c r="HVH300" s="216"/>
      <c r="HVI300" s="216"/>
      <c r="HVJ300" s="216"/>
      <c r="HVK300" s="216"/>
      <c r="HVL300" s="216"/>
      <c r="HVM300" s="216"/>
      <c r="HVN300" s="216"/>
      <c r="HVO300" s="216"/>
      <c r="HVP300" s="216"/>
      <c r="HVQ300" s="216"/>
      <c r="HVR300" s="216"/>
      <c r="HVS300" s="216"/>
      <c r="HVT300" s="216"/>
      <c r="HVU300" s="216"/>
      <c r="HVV300" s="216"/>
      <c r="HVW300" s="216"/>
      <c r="HVX300" s="216"/>
      <c r="HVY300" s="216"/>
      <c r="HVZ300" s="216"/>
      <c r="HWA300" s="216"/>
      <c r="HWB300" s="216"/>
      <c r="HWC300" s="216"/>
      <c r="HWD300" s="216"/>
      <c r="HWE300" s="216"/>
      <c r="HWF300" s="216"/>
      <c r="HWG300" s="216"/>
      <c r="HWH300" s="216"/>
      <c r="HWI300" s="216"/>
      <c r="HWJ300" s="216"/>
      <c r="HWK300" s="216"/>
      <c r="HWL300" s="216"/>
      <c r="HWM300" s="216"/>
      <c r="HWN300" s="216"/>
      <c r="HWO300" s="216"/>
      <c r="HWP300" s="216"/>
      <c r="HWQ300" s="216"/>
      <c r="HWR300" s="216"/>
      <c r="HWS300" s="216"/>
      <c r="HWT300" s="216"/>
      <c r="HWU300" s="216"/>
      <c r="HWV300" s="216"/>
      <c r="HWW300" s="216"/>
      <c r="HWX300" s="216"/>
      <c r="HWY300" s="216"/>
      <c r="HWZ300" s="216"/>
      <c r="HXA300" s="216"/>
      <c r="HXB300" s="216"/>
      <c r="HXC300" s="216"/>
      <c r="HXD300" s="216"/>
      <c r="HXE300" s="216"/>
      <c r="HXF300" s="216"/>
      <c r="HXG300" s="216"/>
      <c r="HXH300" s="216"/>
      <c r="HXI300" s="216"/>
      <c r="HXJ300" s="216"/>
      <c r="HXK300" s="216"/>
      <c r="HXL300" s="216"/>
      <c r="HXM300" s="216"/>
      <c r="HXN300" s="216"/>
      <c r="HXO300" s="216"/>
      <c r="HXP300" s="216"/>
      <c r="HXQ300" s="216"/>
      <c r="HXR300" s="216"/>
      <c r="HXS300" s="216"/>
      <c r="HXT300" s="216"/>
      <c r="HXU300" s="216"/>
      <c r="HXV300" s="216"/>
      <c r="HXW300" s="216"/>
      <c r="HXX300" s="216"/>
      <c r="HXY300" s="216"/>
      <c r="HXZ300" s="216"/>
      <c r="HYA300" s="216"/>
      <c r="HYB300" s="216"/>
      <c r="HYC300" s="216"/>
      <c r="HYD300" s="216"/>
      <c r="HYE300" s="216"/>
      <c r="HYF300" s="216"/>
      <c r="HYG300" s="216"/>
      <c r="HYH300" s="216"/>
      <c r="HYI300" s="216"/>
      <c r="HYJ300" s="216"/>
      <c r="HYK300" s="216"/>
      <c r="HYL300" s="216"/>
      <c r="HYM300" s="216"/>
      <c r="HYN300" s="216"/>
      <c r="HYO300" s="216"/>
      <c r="HYP300" s="216"/>
      <c r="HYQ300" s="216"/>
      <c r="HYR300" s="216"/>
      <c r="HYS300" s="216"/>
      <c r="HYT300" s="216"/>
      <c r="HYU300" s="216"/>
      <c r="HYV300" s="216"/>
      <c r="HYW300" s="216"/>
      <c r="HYX300" s="216"/>
      <c r="HYY300" s="216"/>
      <c r="HYZ300" s="216"/>
      <c r="HZA300" s="216"/>
      <c r="HZB300" s="216"/>
      <c r="HZC300" s="216"/>
      <c r="HZD300" s="216"/>
      <c r="HZE300" s="216"/>
      <c r="HZF300" s="216"/>
      <c r="HZG300" s="216"/>
      <c r="HZH300" s="216"/>
      <c r="HZI300" s="216"/>
      <c r="HZJ300" s="216"/>
      <c r="HZK300" s="216"/>
      <c r="HZL300" s="216"/>
      <c r="HZM300" s="216"/>
      <c r="HZN300" s="216"/>
      <c r="HZO300" s="216"/>
      <c r="HZP300" s="216"/>
      <c r="HZQ300" s="216"/>
      <c r="HZR300" s="216"/>
      <c r="HZS300" s="216"/>
      <c r="HZT300" s="216"/>
      <c r="HZU300" s="216"/>
      <c r="HZV300" s="216"/>
      <c r="HZW300" s="216"/>
      <c r="HZX300" s="216"/>
      <c r="HZY300" s="216"/>
      <c r="HZZ300" s="216"/>
      <c r="IAA300" s="216"/>
      <c r="IAB300" s="216"/>
      <c r="IAC300" s="216"/>
      <c r="IAD300" s="216"/>
      <c r="IAE300" s="216"/>
      <c r="IAF300" s="216"/>
      <c r="IAG300" s="216"/>
      <c r="IAH300" s="216"/>
      <c r="IAI300" s="216"/>
      <c r="IAJ300" s="216"/>
      <c r="IAK300" s="216"/>
      <c r="IAL300" s="216"/>
      <c r="IAM300" s="216"/>
      <c r="IAN300" s="216"/>
      <c r="IAO300" s="216"/>
      <c r="IAP300" s="216"/>
      <c r="IAQ300" s="216"/>
      <c r="IAR300" s="216"/>
      <c r="IAS300" s="216"/>
      <c r="IAT300" s="216"/>
      <c r="IAU300" s="216"/>
      <c r="IAV300" s="216"/>
      <c r="IAW300" s="216"/>
      <c r="IAX300" s="216"/>
      <c r="IAY300" s="216"/>
      <c r="IAZ300" s="216"/>
      <c r="IBA300" s="216"/>
      <c r="IBB300" s="216"/>
      <c r="IBC300" s="216"/>
      <c r="IBD300" s="216"/>
      <c r="IBE300" s="216"/>
      <c r="IBF300" s="216"/>
      <c r="IBG300" s="216"/>
      <c r="IBH300" s="216"/>
      <c r="IBI300" s="216"/>
      <c r="IBJ300" s="216"/>
      <c r="IBK300" s="216"/>
      <c r="IBL300" s="216"/>
      <c r="IBM300" s="216"/>
      <c r="IBN300" s="216"/>
      <c r="IBO300" s="216"/>
      <c r="IBP300" s="216"/>
      <c r="IBQ300" s="216"/>
      <c r="IBR300" s="216"/>
      <c r="IBS300" s="216"/>
      <c r="IBT300" s="216"/>
      <c r="IBU300" s="216"/>
      <c r="IBV300" s="216"/>
      <c r="IBW300" s="216"/>
      <c r="IBX300" s="216"/>
      <c r="IBY300" s="216"/>
      <c r="IBZ300" s="216"/>
      <c r="ICA300" s="216"/>
      <c r="ICB300" s="216"/>
      <c r="ICC300" s="216"/>
      <c r="ICD300" s="216"/>
      <c r="ICE300" s="216"/>
      <c r="ICF300" s="216"/>
      <c r="ICG300" s="216"/>
      <c r="ICH300" s="216"/>
      <c r="ICI300" s="216"/>
      <c r="ICJ300" s="216"/>
      <c r="ICK300" s="216"/>
      <c r="ICL300" s="216"/>
      <c r="ICM300" s="216"/>
      <c r="ICN300" s="216"/>
      <c r="ICO300" s="216"/>
      <c r="ICP300" s="216"/>
      <c r="ICQ300" s="216"/>
      <c r="ICR300" s="216"/>
      <c r="ICS300" s="216"/>
      <c r="ICT300" s="216"/>
      <c r="ICU300" s="216"/>
      <c r="ICV300" s="216"/>
      <c r="ICW300" s="216"/>
      <c r="ICX300" s="216"/>
      <c r="ICY300" s="216"/>
      <c r="ICZ300" s="216"/>
      <c r="IDA300" s="216"/>
      <c r="IDB300" s="216"/>
      <c r="IDC300" s="216"/>
      <c r="IDD300" s="216"/>
      <c r="IDE300" s="216"/>
      <c r="IDF300" s="216"/>
      <c r="IDG300" s="216"/>
      <c r="IDH300" s="216"/>
      <c r="IDI300" s="216"/>
      <c r="IDJ300" s="216"/>
      <c r="IDK300" s="216"/>
      <c r="IDL300" s="216"/>
      <c r="IDM300" s="216"/>
      <c r="IDN300" s="216"/>
      <c r="IDO300" s="216"/>
      <c r="IDP300" s="216"/>
      <c r="IDQ300" s="216"/>
      <c r="IDR300" s="216"/>
      <c r="IDS300" s="216"/>
      <c r="IDT300" s="216"/>
      <c r="IDU300" s="216"/>
      <c r="IDV300" s="216"/>
      <c r="IDW300" s="216"/>
      <c r="IDX300" s="216"/>
      <c r="IDY300" s="216"/>
      <c r="IDZ300" s="216"/>
      <c r="IEA300" s="216"/>
      <c r="IEB300" s="216"/>
      <c r="IEC300" s="216"/>
      <c r="IED300" s="216"/>
      <c r="IEE300" s="216"/>
      <c r="IEF300" s="216"/>
      <c r="IEG300" s="216"/>
      <c r="IEH300" s="216"/>
      <c r="IEI300" s="216"/>
      <c r="IEJ300" s="216"/>
      <c r="IEK300" s="216"/>
      <c r="IEL300" s="216"/>
      <c r="IEM300" s="216"/>
      <c r="IEN300" s="216"/>
      <c r="IEO300" s="216"/>
      <c r="IEP300" s="216"/>
      <c r="IEQ300" s="216"/>
      <c r="IER300" s="216"/>
      <c r="IES300" s="216"/>
      <c r="IET300" s="216"/>
      <c r="IEU300" s="216"/>
      <c r="IEV300" s="216"/>
      <c r="IEW300" s="216"/>
      <c r="IEX300" s="216"/>
      <c r="IEY300" s="216"/>
      <c r="IEZ300" s="216"/>
      <c r="IFA300" s="216"/>
      <c r="IFB300" s="216"/>
      <c r="IFC300" s="216"/>
      <c r="IFD300" s="216"/>
      <c r="IFE300" s="216"/>
      <c r="IFF300" s="216"/>
      <c r="IFG300" s="216"/>
      <c r="IFH300" s="216"/>
      <c r="IFI300" s="216"/>
      <c r="IFJ300" s="216"/>
      <c r="IFK300" s="216"/>
      <c r="IFL300" s="216"/>
      <c r="IFM300" s="216"/>
      <c r="IFN300" s="216"/>
      <c r="IFO300" s="216"/>
      <c r="IFP300" s="216"/>
      <c r="IFQ300" s="216"/>
      <c r="IFR300" s="216"/>
      <c r="IFS300" s="216"/>
      <c r="IFT300" s="216"/>
      <c r="IFU300" s="216"/>
      <c r="IFV300" s="216"/>
      <c r="IFW300" s="216"/>
      <c r="IFX300" s="216"/>
      <c r="IFY300" s="216"/>
      <c r="IFZ300" s="216"/>
      <c r="IGA300" s="216"/>
      <c r="IGB300" s="216"/>
      <c r="IGC300" s="216"/>
      <c r="IGD300" s="216"/>
      <c r="IGE300" s="216"/>
      <c r="IGF300" s="216"/>
      <c r="IGG300" s="216"/>
      <c r="IGH300" s="216"/>
      <c r="IGI300" s="216"/>
      <c r="IGJ300" s="216"/>
      <c r="IGK300" s="216"/>
      <c r="IGL300" s="216"/>
      <c r="IGM300" s="216"/>
      <c r="IGN300" s="216"/>
      <c r="IGO300" s="216"/>
      <c r="IGP300" s="216"/>
      <c r="IGQ300" s="216"/>
      <c r="IGR300" s="216"/>
      <c r="IGS300" s="216"/>
      <c r="IGT300" s="216"/>
      <c r="IGU300" s="216"/>
      <c r="IGV300" s="216"/>
      <c r="IGW300" s="216"/>
      <c r="IGX300" s="216"/>
      <c r="IGY300" s="216"/>
      <c r="IGZ300" s="216"/>
      <c r="IHA300" s="216"/>
      <c r="IHB300" s="216"/>
      <c r="IHC300" s="216"/>
      <c r="IHD300" s="216"/>
      <c r="IHE300" s="216"/>
      <c r="IHF300" s="216"/>
      <c r="IHG300" s="216"/>
      <c r="IHH300" s="216"/>
      <c r="IHI300" s="216"/>
      <c r="IHJ300" s="216"/>
      <c r="IHK300" s="216"/>
      <c r="IHL300" s="216"/>
      <c r="IHM300" s="216"/>
      <c r="IHN300" s="216"/>
      <c r="IHO300" s="216"/>
      <c r="IHP300" s="216"/>
      <c r="IHQ300" s="216"/>
      <c r="IHR300" s="216"/>
      <c r="IHS300" s="216"/>
      <c r="IHT300" s="216"/>
      <c r="IHU300" s="216"/>
      <c r="IHV300" s="216"/>
      <c r="IHW300" s="216"/>
      <c r="IHX300" s="216"/>
      <c r="IHY300" s="216"/>
      <c r="IHZ300" s="216"/>
      <c r="IIA300" s="216"/>
      <c r="IIB300" s="216"/>
      <c r="IIC300" s="216"/>
      <c r="IID300" s="216"/>
      <c r="IIE300" s="216"/>
      <c r="IIF300" s="216"/>
      <c r="IIG300" s="216"/>
      <c r="IIH300" s="216"/>
      <c r="III300" s="216"/>
      <c r="IIJ300" s="216"/>
      <c r="IIK300" s="216"/>
      <c r="IIL300" s="216"/>
      <c r="IIM300" s="216"/>
      <c r="IIN300" s="216"/>
      <c r="IIO300" s="216"/>
      <c r="IIP300" s="216"/>
      <c r="IIQ300" s="216"/>
      <c r="IIR300" s="216"/>
      <c r="IIS300" s="216"/>
      <c r="IIT300" s="216"/>
      <c r="IIU300" s="216"/>
      <c r="IIV300" s="216"/>
      <c r="IIW300" s="216"/>
      <c r="IIX300" s="216"/>
      <c r="IIY300" s="216"/>
      <c r="IIZ300" s="216"/>
      <c r="IJA300" s="216"/>
      <c r="IJB300" s="216"/>
      <c r="IJC300" s="216"/>
      <c r="IJD300" s="216"/>
      <c r="IJE300" s="216"/>
      <c r="IJF300" s="216"/>
      <c r="IJG300" s="216"/>
      <c r="IJH300" s="216"/>
      <c r="IJI300" s="216"/>
      <c r="IJJ300" s="216"/>
      <c r="IJK300" s="216"/>
      <c r="IJL300" s="216"/>
      <c r="IJM300" s="216"/>
      <c r="IJN300" s="216"/>
      <c r="IJO300" s="216"/>
      <c r="IJP300" s="216"/>
      <c r="IJQ300" s="216"/>
      <c r="IJR300" s="216"/>
      <c r="IJS300" s="216"/>
      <c r="IJT300" s="216"/>
      <c r="IJU300" s="216"/>
      <c r="IJV300" s="216"/>
      <c r="IJW300" s="216"/>
      <c r="IJX300" s="216"/>
      <c r="IJY300" s="216"/>
      <c r="IJZ300" s="216"/>
      <c r="IKA300" s="216"/>
      <c r="IKB300" s="216"/>
      <c r="IKC300" s="216"/>
      <c r="IKD300" s="216"/>
      <c r="IKE300" s="216"/>
      <c r="IKF300" s="216"/>
      <c r="IKG300" s="216"/>
      <c r="IKH300" s="216"/>
      <c r="IKI300" s="216"/>
      <c r="IKJ300" s="216"/>
      <c r="IKK300" s="216"/>
      <c r="IKL300" s="216"/>
      <c r="IKM300" s="216"/>
      <c r="IKN300" s="216"/>
      <c r="IKO300" s="216"/>
      <c r="IKP300" s="216"/>
      <c r="IKQ300" s="216"/>
      <c r="IKR300" s="216"/>
      <c r="IKS300" s="216"/>
      <c r="IKT300" s="216"/>
      <c r="IKU300" s="216"/>
      <c r="IKV300" s="216"/>
      <c r="IKW300" s="216"/>
      <c r="IKX300" s="216"/>
      <c r="IKY300" s="216"/>
      <c r="IKZ300" s="216"/>
      <c r="ILA300" s="216"/>
      <c r="ILB300" s="216"/>
      <c r="ILC300" s="216"/>
      <c r="ILD300" s="216"/>
      <c r="ILE300" s="216"/>
      <c r="ILF300" s="216"/>
      <c r="ILG300" s="216"/>
      <c r="ILH300" s="216"/>
      <c r="ILI300" s="216"/>
      <c r="ILJ300" s="216"/>
      <c r="ILK300" s="216"/>
      <c r="ILL300" s="216"/>
      <c r="ILM300" s="216"/>
      <c r="ILN300" s="216"/>
      <c r="ILO300" s="216"/>
      <c r="ILP300" s="216"/>
      <c r="ILQ300" s="216"/>
      <c r="ILR300" s="216"/>
      <c r="ILS300" s="216"/>
      <c r="ILT300" s="216"/>
      <c r="ILU300" s="216"/>
      <c r="ILV300" s="216"/>
      <c r="ILW300" s="216"/>
      <c r="ILX300" s="216"/>
      <c r="ILY300" s="216"/>
      <c r="ILZ300" s="216"/>
      <c r="IMA300" s="216"/>
      <c r="IMB300" s="216"/>
      <c r="IMC300" s="216"/>
      <c r="IMD300" s="216"/>
      <c r="IME300" s="216"/>
      <c r="IMF300" s="216"/>
      <c r="IMG300" s="216"/>
      <c r="IMH300" s="216"/>
      <c r="IMI300" s="216"/>
      <c r="IMJ300" s="216"/>
      <c r="IMK300" s="216"/>
      <c r="IML300" s="216"/>
      <c r="IMM300" s="216"/>
      <c r="IMN300" s="216"/>
      <c r="IMO300" s="216"/>
      <c r="IMP300" s="216"/>
      <c r="IMQ300" s="216"/>
      <c r="IMR300" s="216"/>
      <c r="IMS300" s="216"/>
      <c r="IMT300" s="216"/>
      <c r="IMU300" s="216"/>
      <c r="IMV300" s="216"/>
      <c r="IMW300" s="216"/>
      <c r="IMX300" s="216"/>
      <c r="IMY300" s="216"/>
      <c r="IMZ300" s="216"/>
      <c r="INA300" s="216"/>
      <c r="INB300" s="216"/>
      <c r="INC300" s="216"/>
      <c r="IND300" s="216"/>
      <c r="INE300" s="216"/>
      <c r="INF300" s="216"/>
      <c r="ING300" s="216"/>
      <c r="INH300" s="216"/>
      <c r="INI300" s="216"/>
      <c r="INJ300" s="216"/>
      <c r="INK300" s="216"/>
      <c r="INL300" s="216"/>
      <c r="INM300" s="216"/>
      <c r="INN300" s="216"/>
      <c r="INO300" s="216"/>
      <c r="INP300" s="216"/>
      <c r="INQ300" s="216"/>
      <c r="INR300" s="216"/>
      <c r="INS300" s="216"/>
      <c r="INT300" s="216"/>
      <c r="INU300" s="216"/>
      <c r="INV300" s="216"/>
      <c r="INW300" s="216"/>
      <c r="INX300" s="216"/>
      <c r="INY300" s="216"/>
      <c r="INZ300" s="216"/>
      <c r="IOA300" s="216"/>
      <c r="IOB300" s="216"/>
      <c r="IOC300" s="216"/>
      <c r="IOD300" s="216"/>
      <c r="IOE300" s="216"/>
      <c r="IOF300" s="216"/>
      <c r="IOG300" s="216"/>
      <c r="IOH300" s="216"/>
      <c r="IOI300" s="216"/>
      <c r="IOJ300" s="216"/>
      <c r="IOK300" s="216"/>
      <c r="IOL300" s="216"/>
      <c r="IOM300" s="216"/>
      <c r="ION300" s="216"/>
      <c r="IOO300" s="216"/>
      <c r="IOP300" s="216"/>
      <c r="IOQ300" s="216"/>
      <c r="IOR300" s="216"/>
      <c r="IOS300" s="216"/>
      <c r="IOT300" s="216"/>
      <c r="IOU300" s="216"/>
      <c r="IOV300" s="216"/>
      <c r="IOW300" s="216"/>
      <c r="IOX300" s="216"/>
      <c r="IOY300" s="216"/>
      <c r="IOZ300" s="216"/>
      <c r="IPA300" s="216"/>
      <c r="IPB300" s="216"/>
      <c r="IPC300" s="216"/>
      <c r="IPD300" s="216"/>
      <c r="IPE300" s="216"/>
      <c r="IPF300" s="216"/>
      <c r="IPG300" s="216"/>
      <c r="IPH300" s="216"/>
      <c r="IPI300" s="216"/>
      <c r="IPJ300" s="216"/>
      <c r="IPK300" s="216"/>
      <c r="IPL300" s="216"/>
      <c r="IPM300" s="216"/>
      <c r="IPN300" s="216"/>
      <c r="IPO300" s="216"/>
      <c r="IPP300" s="216"/>
      <c r="IPQ300" s="216"/>
      <c r="IPR300" s="216"/>
      <c r="IPS300" s="216"/>
      <c r="IPT300" s="216"/>
      <c r="IPU300" s="216"/>
      <c r="IPV300" s="216"/>
      <c r="IPW300" s="216"/>
      <c r="IPX300" s="216"/>
      <c r="IPY300" s="216"/>
      <c r="IPZ300" s="216"/>
      <c r="IQA300" s="216"/>
      <c r="IQB300" s="216"/>
      <c r="IQC300" s="216"/>
      <c r="IQD300" s="216"/>
      <c r="IQE300" s="216"/>
      <c r="IQF300" s="216"/>
      <c r="IQG300" s="216"/>
      <c r="IQH300" s="216"/>
      <c r="IQI300" s="216"/>
      <c r="IQJ300" s="216"/>
      <c r="IQK300" s="216"/>
      <c r="IQL300" s="216"/>
      <c r="IQM300" s="216"/>
      <c r="IQN300" s="216"/>
      <c r="IQO300" s="216"/>
      <c r="IQP300" s="216"/>
      <c r="IQQ300" s="216"/>
      <c r="IQR300" s="216"/>
      <c r="IQS300" s="216"/>
      <c r="IQT300" s="216"/>
      <c r="IQU300" s="216"/>
      <c r="IQV300" s="216"/>
      <c r="IQW300" s="216"/>
      <c r="IQX300" s="216"/>
      <c r="IQY300" s="216"/>
      <c r="IQZ300" s="216"/>
      <c r="IRA300" s="216"/>
      <c r="IRB300" s="216"/>
      <c r="IRC300" s="216"/>
      <c r="IRD300" s="216"/>
      <c r="IRE300" s="216"/>
      <c r="IRF300" s="216"/>
      <c r="IRG300" s="216"/>
      <c r="IRH300" s="216"/>
      <c r="IRI300" s="216"/>
      <c r="IRJ300" s="216"/>
      <c r="IRK300" s="216"/>
      <c r="IRL300" s="216"/>
      <c r="IRM300" s="216"/>
      <c r="IRN300" s="216"/>
      <c r="IRO300" s="216"/>
      <c r="IRP300" s="216"/>
      <c r="IRQ300" s="216"/>
      <c r="IRR300" s="216"/>
      <c r="IRS300" s="216"/>
      <c r="IRT300" s="216"/>
      <c r="IRU300" s="216"/>
      <c r="IRV300" s="216"/>
      <c r="IRW300" s="216"/>
      <c r="IRX300" s="216"/>
      <c r="IRY300" s="216"/>
      <c r="IRZ300" s="216"/>
      <c r="ISA300" s="216"/>
      <c r="ISB300" s="216"/>
      <c r="ISC300" s="216"/>
      <c r="ISD300" s="216"/>
      <c r="ISE300" s="216"/>
      <c r="ISF300" s="216"/>
      <c r="ISG300" s="216"/>
      <c r="ISH300" s="216"/>
      <c r="ISI300" s="216"/>
      <c r="ISJ300" s="216"/>
      <c r="ISK300" s="216"/>
      <c r="ISL300" s="216"/>
      <c r="ISM300" s="216"/>
      <c r="ISN300" s="216"/>
      <c r="ISO300" s="216"/>
      <c r="ISP300" s="216"/>
      <c r="ISQ300" s="216"/>
      <c r="ISR300" s="216"/>
      <c r="ISS300" s="216"/>
      <c r="IST300" s="216"/>
      <c r="ISU300" s="216"/>
      <c r="ISV300" s="216"/>
      <c r="ISW300" s="216"/>
      <c r="ISX300" s="216"/>
      <c r="ISY300" s="216"/>
      <c r="ISZ300" s="216"/>
      <c r="ITA300" s="216"/>
      <c r="ITB300" s="216"/>
      <c r="ITC300" s="216"/>
      <c r="ITD300" s="216"/>
      <c r="ITE300" s="216"/>
      <c r="ITF300" s="216"/>
      <c r="ITG300" s="216"/>
      <c r="ITH300" s="216"/>
      <c r="ITI300" s="216"/>
      <c r="ITJ300" s="216"/>
      <c r="ITK300" s="216"/>
      <c r="ITL300" s="216"/>
      <c r="ITM300" s="216"/>
      <c r="ITN300" s="216"/>
      <c r="ITO300" s="216"/>
      <c r="ITP300" s="216"/>
      <c r="ITQ300" s="216"/>
      <c r="ITR300" s="216"/>
      <c r="ITS300" s="216"/>
      <c r="ITT300" s="216"/>
      <c r="ITU300" s="216"/>
      <c r="ITV300" s="216"/>
      <c r="ITW300" s="216"/>
      <c r="ITX300" s="216"/>
      <c r="ITY300" s="216"/>
      <c r="ITZ300" s="216"/>
      <c r="IUA300" s="216"/>
      <c r="IUB300" s="216"/>
      <c r="IUC300" s="216"/>
      <c r="IUD300" s="216"/>
      <c r="IUE300" s="216"/>
      <c r="IUF300" s="216"/>
      <c r="IUG300" s="216"/>
      <c r="IUH300" s="216"/>
      <c r="IUI300" s="216"/>
      <c r="IUJ300" s="216"/>
      <c r="IUK300" s="216"/>
      <c r="IUL300" s="216"/>
      <c r="IUM300" s="216"/>
      <c r="IUN300" s="216"/>
      <c r="IUO300" s="216"/>
      <c r="IUP300" s="216"/>
      <c r="IUQ300" s="216"/>
      <c r="IUR300" s="216"/>
      <c r="IUS300" s="216"/>
      <c r="IUT300" s="216"/>
      <c r="IUU300" s="216"/>
      <c r="IUV300" s="216"/>
      <c r="IUW300" s="216"/>
      <c r="IUX300" s="216"/>
      <c r="IUY300" s="216"/>
      <c r="IUZ300" s="216"/>
      <c r="IVA300" s="216"/>
      <c r="IVB300" s="216"/>
      <c r="IVC300" s="216"/>
      <c r="IVD300" s="216"/>
      <c r="IVE300" s="216"/>
      <c r="IVF300" s="216"/>
      <c r="IVG300" s="216"/>
      <c r="IVH300" s="216"/>
      <c r="IVI300" s="216"/>
      <c r="IVJ300" s="216"/>
      <c r="IVK300" s="216"/>
      <c r="IVL300" s="216"/>
      <c r="IVM300" s="216"/>
      <c r="IVN300" s="216"/>
      <c r="IVO300" s="216"/>
      <c r="IVP300" s="216"/>
      <c r="IVQ300" s="216"/>
      <c r="IVR300" s="216"/>
      <c r="IVS300" s="216"/>
      <c r="IVT300" s="216"/>
      <c r="IVU300" s="216"/>
      <c r="IVV300" s="216"/>
      <c r="IVW300" s="216"/>
      <c r="IVX300" s="216"/>
      <c r="IVY300" s="216"/>
      <c r="IVZ300" s="216"/>
      <c r="IWA300" s="216"/>
      <c r="IWB300" s="216"/>
      <c r="IWC300" s="216"/>
      <c r="IWD300" s="216"/>
      <c r="IWE300" s="216"/>
      <c r="IWF300" s="216"/>
      <c r="IWG300" s="216"/>
      <c r="IWH300" s="216"/>
      <c r="IWI300" s="216"/>
      <c r="IWJ300" s="216"/>
      <c r="IWK300" s="216"/>
      <c r="IWL300" s="216"/>
      <c r="IWM300" s="216"/>
      <c r="IWN300" s="216"/>
      <c r="IWO300" s="216"/>
      <c r="IWP300" s="216"/>
      <c r="IWQ300" s="216"/>
      <c r="IWR300" s="216"/>
      <c r="IWS300" s="216"/>
      <c r="IWT300" s="216"/>
      <c r="IWU300" s="216"/>
      <c r="IWV300" s="216"/>
      <c r="IWW300" s="216"/>
      <c r="IWX300" s="216"/>
      <c r="IWY300" s="216"/>
      <c r="IWZ300" s="216"/>
      <c r="IXA300" s="216"/>
      <c r="IXB300" s="216"/>
      <c r="IXC300" s="216"/>
      <c r="IXD300" s="216"/>
      <c r="IXE300" s="216"/>
      <c r="IXF300" s="216"/>
      <c r="IXG300" s="216"/>
      <c r="IXH300" s="216"/>
      <c r="IXI300" s="216"/>
      <c r="IXJ300" s="216"/>
      <c r="IXK300" s="216"/>
      <c r="IXL300" s="216"/>
      <c r="IXM300" s="216"/>
      <c r="IXN300" s="216"/>
      <c r="IXO300" s="216"/>
      <c r="IXP300" s="216"/>
      <c r="IXQ300" s="216"/>
      <c r="IXR300" s="216"/>
      <c r="IXS300" s="216"/>
      <c r="IXT300" s="216"/>
      <c r="IXU300" s="216"/>
      <c r="IXV300" s="216"/>
      <c r="IXW300" s="216"/>
      <c r="IXX300" s="216"/>
      <c r="IXY300" s="216"/>
      <c r="IXZ300" s="216"/>
      <c r="IYA300" s="216"/>
      <c r="IYB300" s="216"/>
      <c r="IYC300" s="216"/>
      <c r="IYD300" s="216"/>
      <c r="IYE300" s="216"/>
      <c r="IYF300" s="216"/>
      <c r="IYG300" s="216"/>
      <c r="IYH300" s="216"/>
      <c r="IYI300" s="216"/>
      <c r="IYJ300" s="216"/>
      <c r="IYK300" s="216"/>
      <c r="IYL300" s="216"/>
      <c r="IYM300" s="216"/>
      <c r="IYN300" s="216"/>
      <c r="IYO300" s="216"/>
      <c r="IYP300" s="216"/>
      <c r="IYQ300" s="216"/>
      <c r="IYR300" s="216"/>
      <c r="IYS300" s="216"/>
      <c r="IYT300" s="216"/>
      <c r="IYU300" s="216"/>
      <c r="IYV300" s="216"/>
      <c r="IYW300" s="216"/>
      <c r="IYX300" s="216"/>
      <c r="IYY300" s="216"/>
      <c r="IYZ300" s="216"/>
      <c r="IZA300" s="216"/>
      <c r="IZB300" s="216"/>
      <c r="IZC300" s="216"/>
      <c r="IZD300" s="216"/>
      <c r="IZE300" s="216"/>
      <c r="IZF300" s="216"/>
      <c r="IZG300" s="216"/>
      <c r="IZH300" s="216"/>
      <c r="IZI300" s="216"/>
      <c r="IZJ300" s="216"/>
      <c r="IZK300" s="216"/>
      <c r="IZL300" s="216"/>
      <c r="IZM300" s="216"/>
      <c r="IZN300" s="216"/>
      <c r="IZO300" s="216"/>
      <c r="IZP300" s="216"/>
      <c r="IZQ300" s="216"/>
      <c r="IZR300" s="216"/>
      <c r="IZS300" s="216"/>
      <c r="IZT300" s="216"/>
      <c r="IZU300" s="216"/>
      <c r="IZV300" s="216"/>
      <c r="IZW300" s="216"/>
      <c r="IZX300" s="216"/>
      <c r="IZY300" s="216"/>
      <c r="IZZ300" s="216"/>
      <c r="JAA300" s="216"/>
      <c r="JAB300" s="216"/>
      <c r="JAC300" s="216"/>
      <c r="JAD300" s="216"/>
      <c r="JAE300" s="216"/>
      <c r="JAF300" s="216"/>
      <c r="JAG300" s="216"/>
      <c r="JAH300" s="216"/>
      <c r="JAI300" s="216"/>
      <c r="JAJ300" s="216"/>
      <c r="JAK300" s="216"/>
      <c r="JAL300" s="216"/>
      <c r="JAM300" s="216"/>
      <c r="JAN300" s="216"/>
      <c r="JAO300" s="216"/>
      <c r="JAP300" s="216"/>
      <c r="JAQ300" s="216"/>
      <c r="JAR300" s="216"/>
      <c r="JAS300" s="216"/>
      <c r="JAT300" s="216"/>
      <c r="JAU300" s="216"/>
      <c r="JAV300" s="216"/>
      <c r="JAW300" s="216"/>
      <c r="JAX300" s="216"/>
      <c r="JAY300" s="216"/>
      <c r="JAZ300" s="216"/>
      <c r="JBA300" s="216"/>
      <c r="JBB300" s="216"/>
      <c r="JBC300" s="216"/>
      <c r="JBD300" s="216"/>
      <c r="JBE300" s="216"/>
      <c r="JBF300" s="216"/>
      <c r="JBG300" s="216"/>
      <c r="JBH300" s="216"/>
      <c r="JBI300" s="216"/>
      <c r="JBJ300" s="216"/>
      <c r="JBK300" s="216"/>
      <c r="JBL300" s="216"/>
      <c r="JBM300" s="216"/>
      <c r="JBN300" s="216"/>
      <c r="JBO300" s="216"/>
      <c r="JBP300" s="216"/>
      <c r="JBQ300" s="216"/>
      <c r="JBR300" s="216"/>
      <c r="JBS300" s="216"/>
      <c r="JBT300" s="216"/>
      <c r="JBU300" s="216"/>
      <c r="JBV300" s="216"/>
      <c r="JBW300" s="216"/>
      <c r="JBX300" s="216"/>
      <c r="JBY300" s="216"/>
      <c r="JBZ300" s="216"/>
      <c r="JCA300" s="216"/>
      <c r="JCB300" s="216"/>
      <c r="JCC300" s="216"/>
      <c r="JCD300" s="216"/>
      <c r="JCE300" s="216"/>
      <c r="JCF300" s="216"/>
      <c r="JCG300" s="216"/>
      <c r="JCH300" s="216"/>
      <c r="JCI300" s="216"/>
      <c r="JCJ300" s="216"/>
      <c r="JCK300" s="216"/>
      <c r="JCL300" s="216"/>
      <c r="JCM300" s="216"/>
      <c r="JCN300" s="216"/>
      <c r="JCO300" s="216"/>
      <c r="JCP300" s="216"/>
      <c r="JCQ300" s="216"/>
      <c r="JCR300" s="216"/>
      <c r="JCS300" s="216"/>
      <c r="JCT300" s="216"/>
      <c r="JCU300" s="216"/>
      <c r="JCV300" s="216"/>
      <c r="JCW300" s="216"/>
      <c r="JCX300" s="216"/>
      <c r="JCY300" s="216"/>
      <c r="JCZ300" s="216"/>
      <c r="JDA300" s="216"/>
      <c r="JDB300" s="216"/>
      <c r="JDC300" s="216"/>
      <c r="JDD300" s="216"/>
      <c r="JDE300" s="216"/>
      <c r="JDF300" s="216"/>
      <c r="JDG300" s="216"/>
      <c r="JDH300" s="216"/>
      <c r="JDI300" s="216"/>
      <c r="JDJ300" s="216"/>
      <c r="JDK300" s="216"/>
      <c r="JDL300" s="216"/>
      <c r="JDM300" s="216"/>
      <c r="JDN300" s="216"/>
      <c r="JDO300" s="216"/>
      <c r="JDP300" s="216"/>
      <c r="JDQ300" s="216"/>
      <c r="JDR300" s="216"/>
      <c r="JDS300" s="216"/>
      <c r="JDT300" s="216"/>
      <c r="JDU300" s="216"/>
      <c r="JDV300" s="216"/>
      <c r="JDW300" s="216"/>
      <c r="JDX300" s="216"/>
      <c r="JDY300" s="216"/>
      <c r="JDZ300" s="216"/>
      <c r="JEA300" s="216"/>
      <c r="JEB300" s="216"/>
      <c r="JEC300" s="216"/>
      <c r="JED300" s="216"/>
      <c r="JEE300" s="216"/>
      <c r="JEF300" s="216"/>
      <c r="JEG300" s="216"/>
      <c r="JEH300" s="216"/>
      <c r="JEI300" s="216"/>
      <c r="JEJ300" s="216"/>
      <c r="JEK300" s="216"/>
      <c r="JEL300" s="216"/>
      <c r="JEM300" s="216"/>
      <c r="JEN300" s="216"/>
      <c r="JEO300" s="216"/>
      <c r="JEP300" s="216"/>
      <c r="JEQ300" s="216"/>
      <c r="JER300" s="216"/>
      <c r="JES300" s="216"/>
      <c r="JET300" s="216"/>
      <c r="JEU300" s="216"/>
      <c r="JEV300" s="216"/>
      <c r="JEW300" s="216"/>
      <c r="JEX300" s="216"/>
      <c r="JEY300" s="216"/>
      <c r="JEZ300" s="216"/>
      <c r="JFA300" s="216"/>
      <c r="JFB300" s="216"/>
      <c r="JFC300" s="216"/>
      <c r="JFD300" s="216"/>
      <c r="JFE300" s="216"/>
      <c r="JFF300" s="216"/>
      <c r="JFG300" s="216"/>
      <c r="JFH300" s="216"/>
      <c r="JFI300" s="216"/>
      <c r="JFJ300" s="216"/>
      <c r="JFK300" s="216"/>
      <c r="JFL300" s="216"/>
      <c r="JFM300" s="216"/>
      <c r="JFN300" s="216"/>
      <c r="JFO300" s="216"/>
      <c r="JFP300" s="216"/>
      <c r="JFQ300" s="216"/>
      <c r="JFR300" s="216"/>
      <c r="JFS300" s="216"/>
      <c r="JFT300" s="216"/>
      <c r="JFU300" s="216"/>
      <c r="JFV300" s="216"/>
      <c r="JFW300" s="216"/>
      <c r="JFX300" s="216"/>
      <c r="JFY300" s="216"/>
      <c r="JFZ300" s="216"/>
      <c r="JGA300" s="216"/>
      <c r="JGB300" s="216"/>
      <c r="JGC300" s="216"/>
      <c r="JGD300" s="216"/>
      <c r="JGE300" s="216"/>
      <c r="JGF300" s="216"/>
      <c r="JGG300" s="216"/>
      <c r="JGH300" s="216"/>
      <c r="JGI300" s="216"/>
      <c r="JGJ300" s="216"/>
      <c r="JGK300" s="216"/>
      <c r="JGL300" s="216"/>
      <c r="JGM300" s="216"/>
      <c r="JGN300" s="216"/>
      <c r="JGO300" s="216"/>
      <c r="JGP300" s="216"/>
      <c r="JGQ300" s="216"/>
      <c r="JGR300" s="216"/>
      <c r="JGS300" s="216"/>
      <c r="JGT300" s="216"/>
      <c r="JGU300" s="216"/>
      <c r="JGV300" s="216"/>
      <c r="JGW300" s="216"/>
      <c r="JGX300" s="216"/>
      <c r="JGY300" s="216"/>
      <c r="JGZ300" s="216"/>
      <c r="JHA300" s="216"/>
      <c r="JHB300" s="216"/>
      <c r="JHC300" s="216"/>
      <c r="JHD300" s="216"/>
      <c r="JHE300" s="216"/>
      <c r="JHF300" s="216"/>
      <c r="JHG300" s="216"/>
      <c r="JHH300" s="216"/>
      <c r="JHI300" s="216"/>
      <c r="JHJ300" s="216"/>
      <c r="JHK300" s="216"/>
      <c r="JHL300" s="216"/>
      <c r="JHM300" s="216"/>
      <c r="JHN300" s="216"/>
      <c r="JHO300" s="216"/>
      <c r="JHP300" s="216"/>
      <c r="JHQ300" s="216"/>
      <c r="JHR300" s="216"/>
      <c r="JHS300" s="216"/>
      <c r="JHT300" s="216"/>
      <c r="JHU300" s="216"/>
      <c r="JHV300" s="216"/>
      <c r="JHW300" s="216"/>
      <c r="JHX300" s="216"/>
      <c r="JHY300" s="216"/>
      <c r="JHZ300" s="216"/>
      <c r="JIA300" s="216"/>
      <c r="JIB300" s="216"/>
      <c r="JIC300" s="216"/>
      <c r="JID300" s="216"/>
      <c r="JIE300" s="216"/>
      <c r="JIF300" s="216"/>
      <c r="JIG300" s="216"/>
      <c r="JIH300" s="216"/>
      <c r="JII300" s="216"/>
      <c r="JIJ300" s="216"/>
      <c r="JIK300" s="216"/>
      <c r="JIL300" s="216"/>
      <c r="JIM300" s="216"/>
      <c r="JIN300" s="216"/>
      <c r="JIO300" s="216"/>
      <c r="JIP300" s="216"/>
      <c r="JIQ300" s="216"/>
      <c r="JIR300" s="216"/>
      <c r="JIS300" s="216"/>
      <c r="JIT300" s="216"/>
      <c r="JIU300" s="216"/>
      <c r="JIV300" s="216"/>
      <c r="JIW300" s="216"/>
      <c r="JIX300" s="216"/>
      <c r="JIY300" s="216"/>
      <c r="JIZ300" s="216"/>
      <c r="JJA300" s="216"/>
      <c r="JJB300" s="216"/>
      <c r="JJC300" s="216"/>
      <c r="JJD300" s="216"/>
      <c r="JJE300" s="216"/>
      <c r="JJF300" s="216"/>
      <c r="JJG300" s="216"/>
      <c r="JJH300" s="216"/>
      <c r="JJI300" s="216"/>
      <c r="JJJ300" s="216"/>
      <c r="JJK300" s="216"/>
      <c r="JJL300" s="216"/>
      <c r="JJM300" s="216"/>
      <c r="JJN300" s="216"/>
      <c r="JJO300" s="216"/>
      <c r="JJP300" s="216"/>
      <c r="JJQ300" s="216"/>
      <c r="JJR300" s="216"/>
      <c r="JJS300" s="216"/>
      <c r="JJT300" s="216"/>
      <c r="JJU300" s="216"/>
      <c r="JJV300" s="216"/>
      <c r="JJW300" s="216"/>
      <c r="JJX300" s="216"/>
      <c r="JJY300" s="216"/>
      <c r="JJZ300" s="216"/>
      <c r="JKA300" s="216"/>
      <c r="JKB300" s="216"/>
      <c r="JKC300" s="216"/>
      <c r="JKD300" s="216"/>
      <c r="JKE300" s="216"/>
      <c r="JKF300" s="216"/>
      <c r="JKG300" s="216"/>
      <c r="JKH300" s="216"/>
      <c r="JKI300" s="216"/>
      <c r="JKJ300" s="216"/>
      <c r="JKK300" s="216"/>
      <c r="JKL300" s="216"/>
      <c r="JKM300" s="216"/>
      <c r="JKN300" s="216"/>
      <c r="JKO300" s="216"/>
      <c r="JKP300" s="216"/>
      <c r="JKQ300" s="216"/>
      <c r="JKR300" s="216"/>
      <c r="JKS300" s="216"/>
      <c r="JKT300" s="216"/>
      <c r="JKU300" s="216"/>
      <c r="JKV300" s="216"/>
      <c r="JKW300" s="216"/>
      <c r="JKX300" s="216"/>
      <c r="JKY300" s="216"/>
      <c r="JKZ300" s="216"/>
      <c r="JLA300" s="216"/>
      <c r="JLB300" s="216"/>
      <c r="JLC300" s="216"/>
      <c r="JLD300" s="216"/>
      <c r="JLE300" s="216"/>
      <c r="JLF300" s="216"/>
      <c r="JLG300" s="216"/>
      <c r="JLH300" s="216"/>
      <c r="JLI300" s="216"/>
      <c r="JLJ300" s="216"/>
      <c r="JLK300" s="216"/>
      <c r="JLL300" s="216"/>
      <c r="JLM300" s="216"/>
      <c r="JLN300" s="216"/>
      <c r="JLO300" s="216"/>
      <c r="JLP300" s="216"/>
      <c r="JLQ300" s="216"/>
      <c r="JLR300" s="216"/>
      <c r="JLS300" s="216"/>
      <c r="JLT300" s="216"/>
      <c r="JLU300" s="216"/>
      <c r="JLV300" s="216"/>
      <c r="JLW300" s="216"/>
      <c r="JLX300" s="216"/>
      <c r="JLY300" s="216"/>
      <c r="JLZ300" s="216"/>
      <c r="JMA300" s="216"/>
      <c r="JMB300" s="216"/>
      <c r="JMC300" s="216"/>
      <c r="JMD300" s="216"/>
      <c r="JME300" s="216"/>
      <c r="JMF300" s="216"/>
      <c r="JMG300" s="216"/>
      <c r="JMH300" s="216"/>
      <c r="JMI300" s="216"/>
      <c r="JMJ300" s="216"/>
      <c r="JMK300" s="216"/>
      <c r="JML300" s="216"/>
      <c r="JMM300" s="216"/>
      <c r="JMN300" s="216"/>
      <c r="JMO300" s="216"/>
      <c r="JMP300" s="216"/>
      <c r="JMQ300" s="216"/>
      <c r="JMR300" s="216"/>
      <c r="JMS300" s="216"/>
      <c r="JMT300" s="216"/>
      <c r="JMU300" s="216"/>
      <c r="JMV300" s="216"/>
      <c r="JMW300" s="216"/>
      <c r="JMX300" s="216"/>
      <c r="JMY300" s="216"/>
      <c r="JMZ300" s="216"/>
      <c r="JNA300" s="216"/>
      <c r="JNB300" s="216"/>
      <c r="JNC300" s="216"/>
      <c r="JND300" s="216"/>
      <c r="JNE300" s="216"/>
      <c r="JNF300" s="216"/>
      <c r="JNG300" s="216"/>
      <c r="JNH300" s="216"/>
      <c r="JNI300" s="216"/>
      <c r="JNJ300" s="216"/>
      <c r="JNK300" s="216"/>
      <c r="JNL300" s="216"/>
      <c r="JNM300" s="216"/>
      <c r="JNN300" s="216"/>
      <c r="JNO300" s="216"/>
      <c r="JNP300" s="216"/>
      <c r="JNQ300" s="216"/>
      <c r="JNR300" s="216"/>
      <c r="JNS300" s="216"/>
      <c r="JNT300" s="216"/>
      <c r="JNU300" s="216"/>
      <c r="JNV300" s="216"/>
      <c r="JNW300" s="216"/>
      <c r="JNX300" s="216"/>
      <c r="JNY300" s="216"/>
      <c r="JNZ300" s="216"/>
      <c r="JOA300" s="216"/>
      <c r="JOB300" s="216"/>
      <c r="JOC300" s="216"/>
      <c r="JOD300" s="216"/>
      <c r="JOE300" s="216"/>
      <c r="JOF300" s="216"/>
      <c r="JOG300" s="216"/>
      <c r="JOH300" s="216"/>
      <c r="JOI300" s="216"/>
      <c r="JOJ300" s="216"/>
      <c r="JOK300" s="216"/>
      <c r="JOL300" s="216"/>
      <c r="JOM300" s="216"/>
      <c r="JON300" s="216"/>
      <c r="JOO300" s="216"/>
      <c r="JOP300" s="216"/>
      <c r="JOQ300" s="216"/>
      <c r="JOR300" s="216"/>
      <c r="JOS300" s="216"/>
      <c r="JOT300" s="216"/>
      <c r="JOU300" s="216"/>
      <c r="JOV300" s="216"/>
      <c r="JOW300" s="216"/>
      <c r="JOX300" s="216"/>
      <c r="JOY300" s="216"/>
      <c r="JOZ300" s="216"/>
      <c r="JPA300" s="216"/>
      <c r="JPB300" s="216"/>
      <c r="JPC300" s="216"/>
      <c r="JPD300" s="216"/>
      <c r="JPE300" s="216"/>
      <c r="JPF300" s="216"/>
      <c r="JPG300" s="216"/>
      <c r="JPH300" s="216"/>
      <c r="JPI300" s="216"/>
      <c r="JPJ300" s="216"/>
      <c r="JPK300" s="216"/>
      <c r="JPL300" s="216"/>
      <c r="JPM300" s="216"/>
      <c r="JPN300" s="216"/>
      <c r="JPO300" s="216"/>
      <c r="JPP300" s="216"/>
      <c r="JPQ300" s="216"/>
      <c r="JPR300" s="216"/>
      <c r="JPS300" s="216"/>
      <c r="JPT300" s="216"/>
      <c r="JPU300" s="216"/>
      <c r="JPV300" s="216"/>
      <c r="JPW300" s="216"/>
      <c r="JPX300" s="216"/>
      <c r="JPY300" s="216"/>
      <c r="JPZ300" s="216"/>
      <c r="JQA300" s="216"/>
      <c r="JQB300" s="216"/>
      <c r="JQC300" s="216"/>
      <c r="JQD300" s="216"/>
      <c r="JQE300" s="216"/>
      <c r="JQF300" s="216"/>
      <c r="JQG300" s="216"/>
      <c r="JQH300" s="216"/>
      <c r="JQI300" s="216"/>
      <c r="JQJ300" s="216"/>
      <c r="JQK300" s="216"/>
      <c r="JQL300" s="216"/>
      <c r="JQM300" s="216"/>
      <c r="JQN300" s="216"/>
      <c r="JQO300" s="216"/>
      <c r="JQP300" s="216"/>
      <c r="JQQ300" s="216"/>
      <c r="JQR300" s="216"/>
      <c r="JQS300" s="216"/>
      <c r="JQT300" s="216"/>
      <c r="JQU300" s="216"/>
      <c r="JQV300" s="216"/>
      <c r="JQW300" s="216"/>
      <c r="JQX300" s="216"/>
      <c r="JQY300" s="216"/>
      <c r="JQZ300" s="216"/>
      <c r="JRA300" s="216"/>
      <c r="JRB300" s="216"/>
      <c r="JRC300" s="216"/>
      <c r="JRD300" s="216"/>
      <c r="JRE300" s="216"/>
      <c r="JRF300" s="216"/>
      <c r="JRG300" s="216"/>
      <c r="JRH300" s="216"/>
      <c r="JRI300" s="216"/>
      <c r="JRJ300" s="216"/>
      <c r="JRK300" s="216"/>
      <c r="JRL300" s="216"/>
      <c r="JRM300" s="216"/>
      <c r="JRN300" s="216"/>
      <c r="JRO300" s="216"/>
      <c r="JRP300" s="216"/>
      <c r="JRQ300" s="216"/>
      <c r="JRR300" s="216"/>
      <c r="JRS300" s="216"/>
      <c r="JRT300" s="216"/>
      <c r="JRU300" s="216"/>
      <c r="JRV300" s="216"/>
      <c r="JRW300" s="216"/>
      <c r="JRX300" s="216"/>
      <c r="JRY300" s="216"/>
      <c r="JRZ300" s="216"/>
      <c r="JSA300" s="216"/>
      <c r="JSB300" s="216"/>
      <c r="JSC300" s="216"/>
      <c r="JSD300" s="216"/>
      <c r="JSE300" s="216"/>
      <c r="JSF300" s="216"/>
      <c r="JSG300" s="216"/>
      <c r="JSH300" s="216"/>
      <c r="JSI300" s="216"/>
      <c r="JSJ300" s="216"/>
      <c r="JSK300" s="216"/>
      <c r="JSL300" s="216"/>
      <c r="JSM300" s="216"/>
      <c r="JSN300" s="216"/>
      <c r="JSO300" s="216"/>
      <c r="JSP300" s="216"/>
      <c r="JSQ300" s="216"/>
      <c r="JSR300" s="216"/>
      <c r="JSS300" s="216"/>
      <c r="JST300" s="216"/>
      <c r="JSU300" s="216"/>
      <c r="JSV300" s="216"/>
      <c r="JSW300" s="216"/>
      <c r="JSX300" s="216"/>
      <c r="JSY300" s="216"/>
      <c r="JSZ300" s="216"/>
      <c r="JTA300" s="216"/>
      <c r="JTB300" s="216"/>
      <c r="JTC300" s="216"/>
      <c r="JTD300" s="216"/>
      <c r="JTE300" s="216"/>
      <c r="JTF300" s="216"/>
      <c r="JTG300" s="216"/>
      <c r="JTH300" s="216"/>
      <c r="JTI300" s="216"/>
      <c r="JTJ300" s="216"/>
      <c r="JTK300" s="216"/>
      <c r="JTL300" s="216"/>
      <c r="JTM300" s="216"/>
      <c r="JTN300" s="216"/>
      <c r="JTO300" s="216"/>
      <c r="JTP300" s="216"/>
      <c r="JTQ300" s="216"/>
      <c r="JTR300" s="216"/>
      <c r="JTS300" s="216"/>
      <c r="JTT300" s="216"/>
      <c r="JTU300" s="216"/>
      <c r="JTV300" s="216"/>
      <c r="JTW300" s="216"/>
      <c r="JTX300" s="216"/>
      <c r="JTY300" s="216"/>
      <c r="JTZ300" s="216"/>
      <c r="JUA300" s="216"/>
      <c r="JUB300" s="216"/>
      <c r="JUC300" s="216"/>
      <c r="JUD300" s="216"/>
      <c r="JUE300" s="216"/>
      <c r="JUF300" s="216"/>
      <c r="JUG300" s="216"/>
      <c r="JUH300" s="216"/>
      <c r="JUI300" s="216"/>
      <c r="JUJ300" s="216"/>
      <c r="JUK300" s="216"/>
      <c r="JUL300" s="216"/>
      <c r="JUM300" s="216"/>
      <c r="JUN300" s="216"/>
      <c r="JUO300" s="216"/>
      <c r="JUP300" s="216"/>
      <c r="JUQ300" s="216"/>
      <c r="JUR300" s="216"/>
      <c r="JUS300" s="216"/>
      <c r="JUT300" s="216"/>
      <c r="JUU300" s="216"/>
      <c r="JUV300" s="216"/>
      <c r="JUW300" s="216"/>
      <c r="JUX300" s="216"/>
      <c r="JUY300" s="216"/>
      <c r="JUZ300" s="216"/>
      <c r="JVA300" s="216"/>
      <c r="JVB300" s="216"/>
      <c r="JVC300" s="216"/>
      <c r="JVD300" s="216"/>
      <c r="JVE300" s="216"/>
      <c r="JVF300" s="216"/>
      <c r="JVG300" s="216"/>
      <c r="JVH300" s="216"/>
      <c r="JVI300" s="216"/>
      <c r="JVJ300" s="216"/>
      <c r="JVK300" s="216"/>
      <c r="JVL300" s="216"/>
      <c r="JVM300" s="216"/>
      <c r="JVN300" s="216"/>
      <c r="JVO300" s="216"/>
      <c r="JVP300" s="216"/>
      <c r="JVQ300" s="216"/>
      <c r="JVR300" s="216"/>
      <c r="JVS300" s="216"/>
      <c r="JVT300" s="216"/>
      <c r="JVU300" s="216"/>
      <c r="JVV300" s="216"/>
      <c r="JVW300" s="216"/>
      <c r="JVX300" s="216"/>
      <c r="JVY300" s="216"/>
      <c r="JVZ300" s="216"/>
      <c r="JWA300" s="216"/>
      <c r="JWB300" s="216"/>
      <c r="JWC300" s="216"/>
      <c r="JWD300" s="216"/>
      <c r="JWE300" s="216"/>
      <c r="JWF300" s="216"/>
      <c r="JWG300" s="216"/>
      <c r="JWH300" s="216"/>
      <c r="JWI300" s="216"/>
      <c r="JWJ300" s="216"/>
      <c r="JWK300" s="216"/>
      <c r="JWL300" s="216"/>
      <c r="JWM300" s="216"/>
      <c r="JWN300" s="216"/>
      <c r="JWO300" s="216"/>
      <c r="JWP300" s="216"/>
      <c r="JWQ300" s="216"/>
      <c r="JWR300" s="216"/>
      <c r="JWS300" s="216"/>
      <c r="JWT300" s="216"/>
      <c r="JWU300" s="216"/>
      <c r="JWV300" s="216"/>
      <c r="JWW300" s="216"/>
      <c r="JWX300" s="216"/>
      <c r="JWY300" s="216"/>
      <c r="JWZ300" s="216"/>
      <c r="JXA300" s="216"/>
      <c r="JXB300" s="216"/>
      <c r="JXC300" s="216"/>
      <c r="JXD300" s="216"/>
      <c r="JXE300" s="216"/>
      <c r="JXF300" s="216"/>
      <c r="JXG300" s="216"/>
      <c r="JXH300" s="216"/>
      <c r="JXI300" s="216"/>
      <c r="JXJ300" s="216"/>
      <c r="JXK300" s="216"/>
      <c r="JXL300" s="216"/>
      <c r="JXM300" s="216"/>
      <c r="JXN300" s="216"/>
      <c r="JXO300" s="216"/>
      <c r="JXP300" s="216"/>
      <c r="JXQ300" s="216"/>
      <c r="JXR300" s="216"/>
      <c r="JXS300" s="216"/>
      <c r="JXT300" s="216"/>
      <c r="JXU300" s="216"/>
      <c r="JXV300" s="216"/>
      <c r="JXW300" s="216"/>
      <c r="JXX300" s="216"/>
      <c r="JXY300" s="216"/>
      <c r="JXZ300" s="216"/>
      <c r="JYA300" s="216"/>
      <c r="JYB300" s="216"/>
      <c r="JYC300" s="216"/>
      <c r="JYD300" s="216"/>
      <c r="JYE300" s="216"/>
      <c r="JYF300" s="216"/>
      <c r="JYG300" s="216"/>
      <c r="JYH300" s="216"/>
      <c r="JYI300" s="216"/>
      <c r="JYJ300" s="216"/>
      <c r="JYK300" s="216"/>
      <c r="JYL300" s="216"/>
      <c r="JYM300" s="216"/>
      <c r="JYN300" s="216"/>
      <c r="JYO300" s="216"/>
      <c r="JYP300" s="216"/>
      <c r="JYQ300" s="216"/>
      <c r="JYR300" s="216"/>
      <c r="JYS300" s="216"/>
      <c r="JYT300" s="216"/>
      <c r="JYU300" s="216"/>
      <c r="JYV300" s="216"/>
      <c r="JYW300" s="216"/>
      <c r="JYX300" s="216"/>
      <c r="JYY300" s="216"/>
      <c r="JYZ300" s="216"/>
      <c r="JZA300" s="216"/>
      <c r="JZB300" s="216"/>
      <c r="JZC300" s="216"/>
      <c r="JZD300" s="216"/>
      <c r="JZE300" s="216"/>
      <c r="JZF300" s="216"/>
      <c r="JZG300" s="216"/>
      <c r="JZH300" s="216"/>
      <c r="JZI300" s="216"/>
      <c r="JZJ300" s="216"/>
      <c r="JZK300" s="216"/>
      <c r="JZL300" s="216"/>
      <c r="JZM300" s="216"/>
      <c r="JZN300" s="216"/>
      <c r="JZO300" s="216"/>
      <c r="JZP300" s="216"/>
      <c r="JZQ300" s="216"/>
      <c r="JZR300" s="216"/>
      <c r="JZS300" s="216"/>
      <c r="JZT300" s="216"/>
      <c r="JZU300" s="216"/>
      <c r="JZV300" s="216"/>
      <c r="JZW300" s="216"/>
      <c r="JZX300" s="216"/>
      <c r="JZY300" s="216"/>
      <c r="JZZ300" s="216"/>
      <c r="KAA300" s="216"/>
      <c r="KAB300" s="216"/>
      <c r="KAC300" s="216"/>
      <c r="KAD300" s="216"/>
      <c r="KAE300" s="216"/>
      <c r="KAF300" s="216"/>
      <c r="KAG300" s="216"/>
      <c r="KAH300" s="216"/>
      <c r="KAI300" s="216"/>
      <c r="KAJ300" s="216"/>
      <c r="KAK300" s="216"/>
      <c r="KAL300" s="216"/>
      <c r="KAM300" s="216"/>
      <c r="KAN300" s="216"/>
      <c r="KAO300" s="216"/>
      <c r="KAP300" s="216"/>
      <c r="KAQ300" s="216"/>
      <c r="KAR300" s="216"/>
      <c r="KAS300" s="216"/>
      <c r="KAT300" s="216"/>
      <c r="KAU300" s="216"/>
      <c r="KAV300" s="216"/>
      <c r="KAW300" s="216"/>
      <c r="KAX300" s="216"/>
      <c r="KAY300" s="216"/>
      <c r="KAZ300" s="216"/>
      <c r="KBA300" s="216"/>
      <c r="KBB300" s="216"/>
      <c r="KBC300" s="216"/>
      <c r="KBD300" s="216"/>
      <c r="KBE300" s="216"/>
      <c r="KBF300" s="216"/>
      <c r="KBG300" s="216"/>
      <c r="KBH300" s="216"/>
      <c r="KBI300" s="216"/>
      <c r="KBJ300" s="216"/>
      <c r="KBK300" s="216"/>
      <c r="KBL300" s="216"/>
      <c r="KBM300" s="216"/>
      <c r="KBN300" s="216"/>
      <c r="KBO300" s="216"/>
      <c r="KBP300" s="216"/>
      <c r="KBQ300" s="216"/>
      <c r="KBR300" s="216"/>
      <c r="KBS300" s="216"/>
      <c r="KBT300" s="216"/>
      <c r="KBU300" s="216"/>
      <c r="KBV300" s="216"/>
      <c r="KBW300" s="216"/>
      <c r="KBX300" s="216"/>
      <c r="KBY300" s="216"/>
      <c r="KBZ300" s="216"/>
      <c r="KCA300" s="216"/>
      <c r="KCB300" s="216"/>
      <c r="KCC300" s="216"/>
      <c r="KCD300" s="216"/>
      <c r="KCE300" s="216"/>
      <c r="KCF300" s="216"/>
      <c r="KCG300" s="216"/>
      <c r="KCH300" s="216"/>
      <c r="KCI300" s="216"/>
      <c r="KCJ300" s="216"/>
      <c r="KCK300" s="216"/>
      <c r="KCL300" s="216"/>
      <c r="KCM300" s="216"/>
      <c r="KCN300" s="216"/>
      <c r="KCO300" s="216"/>
      <c r="KCP300" s="216"/>
      <c r="KCQ300" s="216"/>
      <c r="KCR300" s="216"/>
      <c r="KCS300" s="216"/>
      <c r="KCT300" s="216"/>
      <c r="KCU300" s="216"/>
      <c r="KCV300" s="216"/>
      <c r="KCW300" s="216"/>
      <c r="KCX300" s="216"/>
      <c r="KCY300" s="216"/>
      <c r="KCZ300" s="216"/>
      <c r="KDA300" s="216"/>
      <c r="KDB300" s="216"/>
      <c r="KDC300" s="216"/>
      <c r="KDD300" s="216"/>
      <c r="KDE300" s="216"/>
      <c r="KDF300" s="216"/>
      <c r="KDG300" s="216"/>
      <c r="KDH300" s="216"/>
      <c r="KDI300" s="216"/>
      <c r="KDJ300" s="216"/>
      <c r="KDK300" s="216"/>
      <c r="KDL300" s="216"/>
      <c r="KDM300" s="216"/>
      <c r="KDN300" s="216"/>
      <c r="KDO300" s="216"/>
      <c r="KDP300" s="216"/>
      <c r="KDQ300" s="216"/>
      <c r="KDR300" s="216"/>
      <c r="KDS300" s="216"/>
      <c r="KDT300" s="216"/>
      <c r="KDU300" s="216"/>
      <c r="KDV300" s="216"/>
      <c r="KDW300" s="216"/>
      <c r="KDX300" s="216"/>
      <c r="KDY300" s="216"/>
      <c r="KDZ300" s="216"/>
      <c r="KEA300" s="216"/>
      <c r="KEB300" s="216"/>
      <c r="KEC300" s="216"/>
      <c r="KED300" s="216"/>
      <c r="KEE300" s="216"/>
      <c r="KEF300" s="216"/>
      <c r="KEG300" s="216"/>
      <c r="KEH300" s="216"/>
      <c r="KEI300" s="216"/>
      <c r="KEJ300" s="216"/>
      <c r="KEK300" s="216"/>
      <c r="KEL300" s="216"/>
      <c r="KEM300" s="216"/>
      <c r="KEN300" s="216"/>
      <c r="KEO300" s="216"/>
      <c r="KEP300" s="216"/>
      <c r="KEQ300" s="216"/>
      <c r="KER300" s="216"/>
      <c r="KES300" s="216"/>
      <c r="KET300" s="216"/>
      <c r="KEU300" s="216"/>
      <c r="KEV300" s="216"/>
      <c r="KEW300" s="216"/>
      <c r="KEX300" s="216"/>
      <c r="KEY300" s="216"/>
      <c r="KEZ300" s="216"/>
      <c r="KFA300" s="216"/>
      <c r="KFB300" s="216"/>
      <c r="KFC300" s="216"/>
      <c r="KFD300" s="216"/>
      <c r="KFE300" s="216"/>
      <c r="KFF300" s="216"/>
      <c r="KFG300" s="216"/>
      <c r="KFH300" s="216"/>
      <c r="KFI300" s="216"/>
      <c r="KFJ300" s="216"/>
      <c r="KFK300" s="216"/>
      <c r="KFL300" s="216"/>
      <c r="KFM300" s="216"/>
      <c r="KFN300" s="216"/>
      <c r="KFO300" s="216"/>
      <c r="KFP300" s="216"/>
      <c r="KFQ300" s="216"/>
      <c r="KFR300" s="216"/>
      <c r="KFS300" s="216"/>
      <c r="KFT300" s="216"/>
      <c r="KFU300" s="216"/>
      <c r="KFV300" s="216"/>
      <c r="KFW300" s="216"/>
      <c r="KFX300" s="216"/>
      <c r="KFY300" s="216"/>
      <c r="KFZ300" s="216"/>
      <c r="KGA300" s="216"/>
      <c r="KGB300" s="216"/>
      <c r="KGC300" s="216"/>
      <c r="KGD300" s="216"/>
      <c r="KGE300" s="216"/>
      <c r="KGF300" s="216"/>
      <c r="KGG300" s="216"/>
      <c r="KGH300" s="216"/>
      <c r="KGI300" s="216"/>
      <c r="KGJ300" s="216"/>
      <c r="KGK300" s="216"/>
      <c r="KGL300" s="216"/>
      <c r="KGM300" s="216"/>
      <c r="KGN300" s="216"/>
      <c r="KGO300" s="216"/>
      <c r="KGP300" s="216"/>
      <c r="KGQ300" s="216"/>
      <c r="KGR300" s="216"/>
      <c r="KGS300" s="216"/>
      <c r="KGT300" s="216"/>
      <c r="KGU300" s="216"/>
      <c r="KGV300" s="216"/>
      <c r="KGW300" s="216"/>
      <c r="KGX300" s="216"/>
      <c r="KGY300" s="216"/>
      <c r="KGZ300" s="216"/>
      <c r="KHA300" s="216"/>
      <c r="KHB300" s="216"/>
      <c r="KHC300" s="216"/>
      <c r="KHD300" s="216"/>
      <c r="KHE300" s="216"/>
      <c r="KHF300" s="216"/>
      <c r="KHG300" s="216"/>
      <c r="KHH300" s="216"/>
      <c r="KHI300" s="216"/>
      <c r="KHJ300" s="216"/>
      <c r="KHK300" s="216"/>
      <c r="KHL300" s="216"/>
      <c r="KHM300" s="216"/>
      <c r="KHN300" s="216"/>
      <c r="KHO300" s="216"/>
      <c r="KHP300" s="216"/>
      <c r="KHQ300" s="216"/>
      <c r="KHR300" s="216"/>
      <c r="KHS300" s="216"/>
      <c r="KHT300" s="216"/>
      <c r="KHU300" s="216"/>
      <c r="KHV300" s="216"/>
      <c r="KHW300" s="216"/>
      <c r="KHX300" s="216"/>
      <c r="KHY300" s="216"/>
      <c r="KHZ300" s="216"/>
      <c r="KIA300" s="216"/>
      <c r="KIB300" s="216"/>
      <c r="KIC300" s="216"/>
      <c r="KID300" s="216"/>
      <c r="KIE300" s="216"/>
      <c r="KIF300" s="216"/>
      <c r="KIG300" s="216"/>
      <c r="KIH300" s="216"/>
      <c r="KII300" s="216"/>
      <c r="KIJ300" s="216"/>
      <c r="KIK300" s="216"/>
      <c r="KIL300" s="216"/>
      <c r="KIM300" s="216"/>
      <c r="KIN300" s="216"/>
      <c r="KIO300" s="216"/>
      <c r="KIP300" s="216"/>
      <c r="KIQ300" s="216"/>
      <c r="KIR300" s="216"/>
      <c r="KIS300" s="216"/>
      <c r="KIT300" s="216"/>
      <c r="KIU300" s="216"/>
      <c r="KIV300" s="216"/>
      <c r="KIW300" s="216"/>
      <c r="KIX300" s="216"/>
      <c r="KIY300" s="216"/>
      <c r="KIZ300" s="216"/>
      <c r="KJA300" s="216"/>
      <c r="KJB300" s="216"/>
      <c r="KJC300" s="216"/>
      <c r="KJD300" s="216"/>
      <c r="KJE300" s="216"/>
      <c r="KJF300" s="216"/>
      <c r="KJG300" s="216"/>
      <c r="KJH300" s="216"/>
      <c r="KJI300" s="216"/>
      <c r="KJJ300" s="216"/>
      <c r="KJK300" s="216"/>
      <c r="KJL300" s="216"/>
      <c r="KJM300" s="216"/>
      <c r="KJN300" s="216"/>
      <c r="KJO300" s="216"/>
      <c r="KJP300" s="216"/>
      <c r="KJQ300" s="216"/>
      <c r="KJR300" s="216"/>
      <c r="KJS300" s="216"/>
      <c r="KJT300" s="216"/>
      <c r="KJU300" s="216"/>
      <c r="KJV300" s="216"/>
      <c r="KJW300" s="216"/>
      <c r="KJX300" s="216"/>
      <c r="KJY300" s="216"/>
      <c r="KJZ300" s="216"/>
      <c r="KKA300" s="216"/>
      <c r="KKB300" s="216"/>
      <c r="KKC300" s="216"/>
      <c r="KKD300" s="216"/>
      <c r="KKE300" s="216"/>
      <c r="KKF300" s="216"/>
      <c r="KKG300" s="216"/>
      <c r="KKH300" s="216"/>
      <c r="KKI300" s="216"/>
      <c r="KKJ300" s="216"/>
      <c r="KKK300" s="216"/>
      <c r="KKL300" s="216"/>
      <c r="KKM300" s="216"/>
      <c r="KKN300" s="216"/>
      <c r="KKO300" s="216"/>
      <c r="KKP300" s="216"/>
      <c r="KKQ300" s="216"/>
      <c r="KKR300" s="216"/>
      <c r="KKS300" s="216"/>
      <c r="KKT300" s="216"/>
      <c r="KKU300" s="216"/>
      <c r="KKV300" s="216"/>
      <c r="KKW300" s="216"/>
      <c r="KKX300" s="216"/>
      <c r="KKY300" s="216"/>
      <c r="KKZ300" s="216"/>
      <c r="KLA300" s="216"/>
      <c r="KLB300" s="216"/>
      <c r="KLC300" s="216"/>
      <c r="KLD300" s="216"/>
      <c r="KLE300" s="216"/>
      <c r="KLF300" s="216"/>
      <c r="KLG300" s="216"/>
      <c r="KLH300" s="216"/>
      <c r="KLI300" s="216"/>
      <c r="KLJ300" s="216"/>
      <c r="KLK300" s="216"/>
      <c r="KLL300" s="216"/>
      <c r="KLM300" s="216"/>
      <c r="KLN300" s="216"/>
      <c r="KLO300" s="216"/>
      <c r="KLP300" s="216"/>
      <c r="KLQ300" s="216"/>
      <c r="KLR300" s="216"/>
      <c r="KLS300" s="216"/>
      <c r="KLT300" s="216"/>
      <c r="KLU300" s="216"/>
      <c r="KLV300" s="216"/>
      <c r="KLW300" s="216"/>
      <c r="KLX300" s="216"/>
      <c r="KLY300" s="216"/>
      <c r="KLZ300" s="216"/>
      <c r="KMA300" s="216"/>
      <c r="KMB300" s="216"/>
      <c r="KMC300" s="216"/>
      <c r="KMD300" s="216"/>
      <c r="KME300" s="216"/>
      <c r="KMF300" s="216"/>
      <c r="KMG300" s="216"/>
      <c r="KMH300" s="216"/>
      <c r="KMI300" s="216"/>
      <c r="KMJ300" s="216"/>
      <c r="KMK300" s="216"/>
      <c r="KML300" s="216"/>
      <c r="KMM300" s="216"/>
      <c r="KMN300" s="216"/>
      <c r="KMO300" s="216"/>
      <c r="KMP300" s="216"/>
      <c r="KMQ300" s="216"/>
      <c r="KMR300" s="216"/>
      <c r="KMS300" s="216"/>
      <c r="KMT300" s="216"/>
      <c r="KMU300" s="216"/>
      <c r="KMV300" s="216"/>
      <c r="KMW300" s="216"/>
      <c r="KMX300" s="216"/>
      <c r="KMY300" s="216"/>
      <c r="KMZ300" s="216"/>
      <c r="KNA300" s="216"/>
      <c r="KNB300" s="216"/>
      <c r="KNC300" s="216"/>
      <c r="KND300" s="216"/>
      <c r="KNE300" s="216"/>
      <c r="KNF300" s="216"/>
      <c r="KNG300" s="216"/>
      <c r="KNH300" s="216"/>
      <c r="KNI300" s="216"/>
      <c r="KNJ300" s="216"/>
      <c r="KNK300" s="216"/>
      <c r="KNL300" s="216"/>
      <c r="KNM300" s="216"/>
      <c r="KNN300" s="216"/>
      <c r="KNO300" s="216"/>
      <c r="KNP300" s="216"/>
      <c r="KNQ300" s="216"/>
      <c r="KNR300" s="216"/>
      <c r="KNS300" s="216"/>
      <c r="KNT300" s="216"/>
      <c r="KNU300" s="216"/>
      <c r="KNV300" s="216"/>
      <c r="KNW300" s="216"/>
      <c r="KNX300" s="216"/>
      <c r="KNY300" s="216"/>
      <c r="KNZ300" s="216"/>
      <c r="KOA300" s="216"/>
      <c r="KOB300" s="216"/>
      <c r="KOC300" s="216"/>
      <c r="KOD300" s="216"/>
      <c r="KOE300" s="216"/>
      <c r="KOF300" s="216"/>
      <c r="KOG300" s="216"/>
      <c r="KOH300" s="216"/>
      <c r="KOI300" s="216"/>
      <c r="KOJ300" s="216"/>
      <c r="KOK300" s="216"/>
      <c r="KOL300" s="216"/>
      <c r="KOM300" s="216"/>
      <c r="KON300" s="216"/>
      <c r="KOO300" s="216"/>
      <c r="KOP300" s="216"/>
      <c r="KOQ300" s="216"/>
      <c r="KOR300" s="216"/>
      <c r="KOS300" s="216"/>
      <c r="KOT300" s="216"/>
      <c r="KOU300" s="216"/>
      <c r="KOV300" s="216"/>
      <c r="KOW300" s="216"/>
      <c r="KOX300" s="216"/>
      <c r="KOY300" s="216"/>
      <c r="KOZ300" s="216"/>
      <c r="KPA300" s="216"/>
      <c r="KPB300" s="216"/>
      <c r="KPC300" s="216"/>
      <c r="KPD300" s="216"/>
      <c r="KPE300" s="216"/>
      <c r="KPF300" s="216"/>
      <c r="KPG300" s="216"/>
      <c r="KPH300" s="216"/>
      <c r="KPI300" s="216"/>
      <c r="KPJ300" s="216"/>
      <c r="KPK300" s="216"/>
      <c r="KPL300" s="216"/>
      <c r="KPM300" s="216"/>
      <c r="KPN300" s="216"/>
      <c r="KPO300" s="216"/>
      <c r="KPP300" s="216"/>
      <c r="KPQ300" s="216"/>
      <c r="KPR300" s="216"/>
      <c r="KPS300" s="216"/>
      <c r="KPT300" s="216"/>
      <c r="KPU300" s="216"/>
      <c r="KPV300" s="216"/>
      <c r="KPW300" s="216"/>
      <c r="KPX300" s="216"/>
      <c r="KPY300" s="216"/>
      <c r="KPZ300" s="216"/>
      <c r="KQA300" s="216"/>
      <c r="KQB300" s="216"/>
      <c r="KQC300" s="216"/>
      <c r="KQD300" s="216"/>
      <c r="KQE300" s="216"/>
      <c r="KQF300" s="216"/>
      <c r="KQG300" s="216"/>
      <c r="KQH300" s="216"/>
      <c r="KQI300" s="216"/>
      <c r="KQJ300" s="216"/>
      <c r="KQK300" s="216"/>
      <c r="KQL300" s="216"/>
      <c r="KQM300" s="216"/>
      <c r="KQN300" s="216"/>
      <c r="KQO300" s="216"/>
      <c r="KQP300" s="216"/>
      <c r="KQQ300" s="216"/>
      <c r="KQR300" s="216"/>
      <c r="KQS300" s="216"/>
      <c r="KQT300" s="216"/>
      <c r="KQU300" s="216"/>
      <c r="KQV300" s="216"/>
      <c r="KQW300" s="216"/>
      <c r="KQX300" s="216"/>
      <c r="KQY300" s="216"/>
      <c r="KQZ300" s="216"/>
      <c r="KRA300" s="216"/>
      <c r="KRB300" s="216"/>
      <c r="KRC300" s="216"/>
      <c r="KRD300" s="216"/>
      <c r="KRE300" s="216"/>
      <c r="KRF300" s="216"/>
      <c r="KRG300" s="216"/>
      <c r="KRH300" s="216"/>
      <c r="KRI300" s="216"/>
      <c r="KRJ300" s="216"/>
      <c r="KRK300" s="216"/>
      <c r="KRL300" s="216"/>
      <c r="KRM300" s="216"/>
      <c r="KRN300" s="216"/>
      <c r="KRO300" s="216"/>
      <c r="KRP300" s="216"/>
      <c r="KRQ300" s="216"/>
      <c r="KRR300" s="216"/>
      <c r="KRS300" s="216"/>
      <c r="KRT300" s="216"/>
      <c r="KRU300" s="216"/>
      <c r="KRV300" s="216"/>
      <c r="KRW300" s="216"/>
      <c r="KRX300" s="216"/>
      <c r="KRY300" s="216"/>
      <c r="KRZ300" s="216"/>
      <c r="KSA300" s="216"/>
      <c r="KSB300" s="216"/>
      <c r="KSC300" s="216"/>
      <c r="KSD300" s="216"/>
      <c r="KSE300" s="216"/>
      <c r="KSF300" s="216"/>
      <c r="KSG300" s="216"/>
      <c r="KSH300" s="216"/>
      <c r="KSI300" s="216"/>
      <c r="KSJ300" s="216"/>
      <c r="KSK300" s="216"/>
      <c r="KSL300" s="216"/>
      <c r="KSM300" s="216"/>
      <c r="KSN300" s="216"/>
      <c r="KSO300" s="216"/>
      <c r="KSP300" s="216"/>
      <c r="KSQ300" s="216"/>
      <c r="KSR300" s="216"/>
      <c r="KSS300" s="216"/>
      <c r="KST300" s="216"/>
      <c r="KSU300" s="216"/>
      <c r="KSV300" s="216"/>
      <c r="KSW300" s="216"/>
      <c r="KSX300" s="216"/>
      <c r="KSY300" s="216"/>
      <c r="KSZ300" s="216"/>
      <c r="KTA300" s="216"/>
      <c r="KTB300" s="216"/>
      <c r="KTC300" s="216"/>
      <c r="KTD300" s="216"/>
      <c r="KTE300" s="216"/>
      <c r="KTF300" s="216"/>
      <c r="KTG300" s="216"/>
      <c r="KTH300" s="216"/>
      <c r="KTI300" s="216"/>
      <c r="KTJ300" s="216"/>
      <c r="KTK300" s="216"/>
      <c r="KTL300" s="216"/>
      <c r="KTM300" s="216"/>
      <c r="KTN300" s="216"/>
      <c r="KTO300" s="216"/>
      <c r="KTP300" s="216"/>
      <c r="KTQ300" s="216"/>
      <c r="KTR300" s="216"/>
      <c r="KTS300" s="216"/>
      <c r="KTT300" s="216"/>
      <c r="KTU300" s="216"/>
      <c r="KTV300" s="216"/>
      <c r="KTW300" s="216"/>
      <c r="KTX300" s="216"/>
      <c r="KTY300" s="216"/>
      <c r="KTZ300" s="216"/>
      <c r="KUA300" s="216"/>
      <c r="KUB300" s="216"/>
      <c r="KUC300" s="216"/>
      <c r="KUD300" s="216"/>
      <c r="KUE300" s="216"/>
      <c r="KUF300" s="216"/>
      <c r="KUG300" s="216"/>
      <c r="KUH300" s="216"/>
      <c r="KUI300" s="216"/>
      <c r="KUJ300" s="216"/>
      <c r="KUK300" s="216"/>
      <c r="KUL300" s="216"/>
      <c r="KUM300" s="216"/>
      <c r="KUN300" s="216"/>
      <c r="KUO300" s="216"/>
      <c r="KUP300" s="216"/>
      <c r="KUQ300" s="216"/>
      <c r="KUR300" s="216"/>
      <c r="KUS300" s="216"/>
      <c r="KUT300" s="216"/>
      <c r="KUU300" s="216"/>
      <c r="KUV300" s="216"/>
      <c r="KUW300" s="216"/>
      <c r="KUX300" s="216"/>
      <c r="KUY300" s="216"/>
      <c r="KUZ300" s="216"/>
      <c r="KVA300" s="216"/>
      <c r="KVB300" s="216"/>
      <c r="KVC300" s="216"/>
      <c r="KVD300" s="216"/>
      <c r="KVE300" s="216"/>
      <c r="KVF300" s="216"/>
      <c r="KVG300" s="216"/>
      <c r="KVH300" s="216"/>
      <c r="KVI300" s="216"/>
      <c r="KVJ300" s="216"/>
      <c r="KVK300" s="216"/>
      <c r="KVL300" s="216"/>
      <c r="KVM300" s="216"/>
      <c r="KVN300" s="216"/>
      <c r="KVO300" s="216"/>
      <c r="KVP300" s="216"/>
      <c r="KVQ300" s="216"/>
      <c r="KVR300" s="216"/>
      <c r="KVS300" s="216"/>
      <c r="KVT300" s="216"/>
      <c r="KVU300" s="216"/>
      <c r="KVV300" s="216"/>
      <c r="KVW300" s="216"/>
      <c r="KVX300" s="216"/>
      <c r="KVY300" s="216"/>
      <c r="KVZ300" s="216"/>
      <c r="KWA300" s="216"/>
      <c r="KWB300" s="216"/>
      <c r="KWC300" s="216"/>
      <c r="KWD300" s="216"/>
      <c r="KWE300" s="216"/>
      <c r="KWF300" s="216"/>
      <c r="KWG300" s="216"/>
      <c r="KWH300" s="216"/>
      <c r="KWI300" s="216"/>
      <c r="KWJ300" s="216"/>
      <c r="KWK300" s="216"/>
      <c r="KWL300" s="216"/>
      <c r="KWM300" s="216"/>
      <c r="KWN300" s="216"/>
      <c r="KWO300" s="216"/>
      <c r="KWP300" s="216"/>
      <c r="KWQ300" s="216"/>
      <c r="KWR300" s="216"/>
      <c r="KWS300" s="216"/>
      <c r="KWT300" s="216"/>
      <c r="KWU300" s="216"/>
      <c r="KWV300" s="216"/>
      <c r="KWW300" s="216"/>
      <c r="KWX300" s="216"/>
      <c r="KWY300" s="216"/>
      <c r="KWZ300" s="216"/>
      <c r="KXA300" s="216"/>
      <c r="KXB300" s="216"/>
      <c r="KXC300" s="216"/>
      <c r="KXD300" s="216"/>
      <c r="KXE300" s="216"/>
      <c r="KXF300" s="216"/>
      <c r="KXG300" s="216"/>
      <c r="KXH300" s="216"/>
      <c r="KXI300" s="216"/>
      <c r="KXJ300" s="216"/>
      <c r="KXK300" s="216"/>
      <c r="KXL300" s="216"/>
      <c r="KXM300" s="216"/>
      <c r="KXN300" s="216"/>
      <c r="KXO300" s="216"/>
      <c r="KXP300" s="216"/>
      <c r="KXQ300" s="216"/>
      <c r="KXR300" s="216"/>
      <c r="KXS300" s="216"/>
      <c r="KXT300" s="216"/>
      <c r="KXU300" s="216"/>
      <c r="KXV300" s="216"/>
      <c r="KXW300" s="216"/>
      <c r="KXX300" s="216"/>
      <c r="KXY300" s="216"/>
      <c r="KXZ300" s="216"/>
      <c r="KYA300" s="216"/>
      <c r="KYB300" s="216"/>
      <c r="KYC300" s="216"/>
      <c r="KYD300" s="216"/>
      <c r="KYE300" s="216"/>
      <c r="KYF300" s="216"/>
      <c r="KYG300" s="216"/>
      <c r="KYH300" s="216"/>
      <c r="KYI300" s="216"/>
      <c r="KYJ300" s="216"/>
      <c r="KYK300" s="216"/>
      <c r="KYL300" s="216"/>
      <c r="KYM300" s="216"/>
      <c r="KYN300" s="216"/>
      <c r="KYO300" s="216"/>
      <c r="KYP300" s="216"/>
      <c r="KYQ300" s="216"/>
      <c r="KYR300" s="216"/>
      <c r="KYS300" s="216"/>
      <c r="KYT300" s="216"/>
      <c r="KYU300" s="216"/>
      <c r="KYV300" s="216"/>
      <c r="KYW300" s="216"/>
      <c r="KYX300" s="216"/>
      <c r="KYY300" s="216"/>
      <c r="KYZ300" s="216"/>
      <c r="KZA300" s="216"/>
      <c r="KZB300" s="216"/>
      <c r="KZC300" s="216"/>
      <c r="KZD300" s="216"/>
      <c r="KZE300" s="216"/>
      <c r="KZF300" s="216"/>
      <c r="KZG300" s="216"/>
      <c r="KZH300" s="216"/>
      <c r="KZI300" s="216"/>
      <c r="KZJ300" s="216"/>
      <c r="KZK300" s="216"/>
      <c r="KZL300" s="216"/>
      <c r="KZM300" s="216"/>
      <c r="KZN300" s="216"/>
      <c r="KZO300" s="216"/>
      <c r="KZP300" s="216"/>
      <c r="KZQ300" s="216"/>
      <c r="KZR300" s="216"/>
      <c r="KZS300" s="216"/>
      <c r="KZT300" s="216"/>
      <c r="KZU300" s="216"/>
      <c r="KZV300" s="216"/>
      <c r="KZW300" s="216"/>
      <c r="KZX300" s="216"/>
      <c r="KZY300" s="216"/>
      <c r="KZZ300" s="216"/>
      <c r="LAA300" s="216"/>
      <c r="LAB300" s="216"/>
      <c r="LAC300" s="216"/>
      <c r="LAD300" s="216"/>
      <c r="LAE300" s="216"/>
      <c r="LAF300" s="216"/>
      <c r="LAG300" s="216"/>
      <c r="LAH300" s="216"/>
      <c r="LAI300" s="216"/>
      <c r="LAJ300" s="216"/>
      <c r="LAK300" s="216"/>
      <c r="LAL300" s="216"/>
      <c r="LAM300" s="216"/>
      <c r="LAN300" s="216"/>
      <c r="LAO300" s="216"/>
      <c r="LAP300" s="216"/>
      <c r="LAQ300" s="216"/>
      <c r="LAR300" s="216"/>
      <c r="LAS300" s="216"/>
      <c r="LAT300" s="216"/>
      <c r="LAU300" s="216"/>
      <c r="LAV300" s="216"/>
      <c r="LAW300" s="216"/>
      <c r="LAX300" s="216"/>
      <c r="LAY300" s="216"/>
      <c r="LAZ300" s="216"/>
      <c r="LBA300" s="216"/>
      <c r="LBB300" s="216"/>
      <c r="LBC300" s="216"/>
      <c r="LBD300" s="216"/>
      <c r="LBE300" s="216"/>
      <c r="LBF300" s="216"/>
      <c r="LBG300" s="216"/>
      <c r="LBH300" s="216"/>
      <c r="LBI300" s="216"/>
      <c r="LBJ300" s="216"/>
      <c r="LBK300" s="216"/>
      <c r="LBL300" s="216"/>
      <c r="LBM300" s="216"/>
      <c r="LBN300" s="216"/>
      <c r="LBO300" s="216"/>
      <c r="LBP300" s="216"/>
      <c r="LBQ300" s="216"/>
      <c r="LBR300" s="216"/>
      <c r="LBS300" s="216"/>
      <c r="LBT300" s="216"/>
      <c r="LBU300" s="216"/>
      <c r="LBV300" s="216"/>
      <c r="LBW300" s="216"/>
      <c r="LBX300" s="216"/>
      <c r="LBY300" s="216"/>
      <c r="LBZ300" s="216"/>
      <c r="LCA300" s="216"/>
      <c r="LCB300" s="216"/>
      <c r="LCC300" s="216"/>
      <c r="LCD300" s="216"/>
      <c r="LCE300" s="216"/>
      <c r="LCF300" s="216"/>
      <c r="LCG300" s="216"/>
      <c r="LCH300" s="216"/>
      <c r="LCI300" s="216"/>
      <c r="LCJ300" s="216"/>
      <c r="LCK300" s="216"/>
      <c r="LCL300" s="216"/>
      <c r="LCM300" s="216"/>
      <c r="LCN300" s="216"/>
      <c r="LCO300" s="216"/>
      <c r="LCP300" s="216"/>
      <c r="LCQ300" s="216"/>
      <c r="LCR300" s="216"/>
      <c r="LCS300" s="216"/>
      <c r="LCT300" s="216"/>
      <c r="LCU300" s="216"/>
      <c r="LCV300" s="216"/>
      <c r="LCW300" s="216"/>
      <c r="LCX300" s="216"/>
      <c r="LCY300" s="216"/>
      <c r="LCZ300" s="216"/>
      <c r="LDA300" s="216"/>
      <c r="LDB300" s="216"/>
      <c r="LDC300" s="216"/>
      <c r="LDD300" s="216"/>
      <c r="LDE300" s="216"/>
      <c r="LDF300" s="216"/>
      <c r="LDG300" s="216"/>
      <c r="LDH300" s="216"/>
      <c r="LDI300" s="216"/>
      <c r="LDJ300" s="216"/>
      <c r="LDK300" s="216"/>
      <c r="LDL300" s="216"/>
      <c r="LDM300" s="216"/>
      <c r="LDN300" s="216"/>
      <c r="LDO300" s="216"/>
      <c r="LDP300" s="216"/>
      <c r="LDQ300" s="216"/>
      <c r="LDR300" s="216"/>
      <c r="LDS300" s="216"/>
      <c r="LDT300" s="216"/>
      <c r="LDU300" s="216"/>
      <c r="LDV300" s="216"/>
      <c r="LDW300" s="216"/>
      <c r="LDX300" s="216"/>
      <c r="LDY300" s="216"/>
      <c r="LDZ300" s="216"/>
      <c r="LEA300" s="216"/>
      <c r="LEB300" s="216"/>
      <c r="LEC300" s="216"/>
      <c r="LED300" s="216"/>
      <c r="LEE300" s="216"/>
      <c r="LEF300" s="216"/>
      <c r="LEG300" s="216"/>
      <c r="LEH300" s="216"/>
      <c r="LEI300" s="216"/>
      <c r="LEJ300" s="216"/>
      <c r="LEK300" s="216"/>
      <c r="LEL300" s="216"/>
      <c r="LEM300" s="216"/>
      <c r="LEN300" s="216"/>
      <c r="LEO300" s="216"/>
      <c r="LEP300" s="216"/>
      <c r="LEQ300" s="216"/>
      <c r="LER300" s="216"/>
      <c r="LES300" s="216"/>
      <c r="LET300" s="216"/>
      <c r="LEU300" s="216"/>
      <c r="LEV300" s="216"/>
      <c r="LEW300" s="216"/>
      <c r="LEX300" s="216"/>
      <c r="LEY300" s="216"/>
      <c r="LEZ300" s="216"/>
      <c r="LFA300" s="216"/>
      <c r="LFB300" s="216"/>
      <c r="LFC300" s="216"/>
      <c r="LFD300" s="216"/>
      <c r="LFE300" s="216"/>
      <c r="LFF300" s="216"/>
      <c r="LFG300" s="216"/>
      <c r="LFH300" s="216"/>
      <c r="LFI300" s="216"/>
      <c r="LFJ300" s="216"/>
      <c r="LFK300" s="216"/>
      <c r="LFL300" s="216"/>
      <c r="LFM300" s="216"/>
      <c r="LFN300" s="216"/>
      <c r="LFO300" s="216"/>
      <c r="LFP300" s="216"/>
      <c r="LFQ300" s="216"/>
      <c r="LFR300" s="216"/>
      <c r="LFS300" s="216"/>
      <c r="LFT300" s="216"/>
      <c r="LFU300" s="216"/>
      <c r="LFV300" s="216"/>
      <c r="LFW300" s="216"/>
      <c r="LFX300" s="216"/>
      <c r="LFY300" s="216"/>
      <c r="LFZ300" s="216"/>
      <c r="LGA300" s="216"/>
      <c r="LGB300" s="216"/>
      <c r="LGC300" s="216"/>
      <c r="LGD300" s="216"/>
      <c r="LGE300" s="216"/>
      <c r="LGF300" s="216"/>
      <c r="LGG300" s="216"/>
      <c r="LGH300" s="216"/>
      <c r="LGI300" s="216"/>
      <c r="LGJ300" s="216"/>
      <c r="LGK300" s="216"/>
      <c r="LGL300" s="216"/>
      <c r="LGM300" s="216"/>
      <c r="LGN300" s="216"/>
      <c r="LGO300" s="216"/>
      <c r="LGP300" s="216"/>
      <c r="LGQ300" s="216"/>
      <c r="LGR300" s="216"/>
      <c r="LGS300" s="216"/>
      <c r="LGT300" s="216"/>
      <c r="LGU300" s="216"/>
      <c r="LGV300" s="216"/>
      <c r="LGW300" s="216"/>
      <c r="LGX300" s="216"/>
      <c r="LGY300" s="216"/>
      <c r="LGZ300" s="216"/>
      <c r="LHA300" s="216"/>
      <c r="LHB300" s="216"/>
      <c r="LHC300" s="216"/>
      <c r="LHD300" s="216"/>
      <c r="LHE300" s="216"/>
      <c r="LHF300" s="216"/>
      <c r="LHG300" s="216"/>
      <c r="LHH300" s="216"/>
      <c r="LHI300" s="216"/>
      <c r="LHJ300" s="216"/>
      <c r="LHK300" s="216"/>
      <c r="LHL300" s="216"/>
      <c r="LHM300" s="216"/>
      <c r="LHN300" s="216"/>
      <c r="LHO300" s="216"/>
      <c r="LHP300" s="216"/>
      <c r="LHQ300" s="216"/>
      <c r="LHR300" s="216"/>
      <c r="LHS300" s="216"/>
      <c r="LHT300" s="216"/>
      <c r="LHU300" s="216"/>
      <c r="LHV300" s="216"/>
      <c r="LHW300" s="216"/>
      <c r="LHX300" s="216"/>
      <c r="LHY300" s="216"/>
      <c r="LHZ300" s="216"/>
      <c r="LIA300" s="216"/>
      <c r="LIB300" s="216"/>
      <c r="LIC300" s="216"/>
      <c r="LID300" s="216"/>
      <c r="LIE300" s="216"/>
      <c r="LIF300" s="216"/>
      <c r="LIG300" s="216"/>
      <c r="LIH300" s="216"/>
      <c r="LII300" s="216"/>
      <c r="LIJ300" s="216"/>
      <c r="LIK300" s="216"/>
      <c r="LIL300" s="216"/>
      <c r="LIM300" s="216"/>
      <c r="LIN300" s="216"/>
      <c r="LIO300" s="216"/>
      <c r="LIP300" s="216"/>
      <c r="LIQ300" s="216"/>
      <c r="LIR300" s="216"/>
      <c r="LIS300" s="216"/>
      <c r="LIT300" s="216"/>
      <c r="LIU300" s="216"/>
      <c r="LIV300" s="216"/>
      <c r="LIW300" s="216"/>
      <c r="LIX300" s="216"/>
      <c r="LIY300" s="216"/>
      <c r="LIZ300" s="216"/>
      <c r="LJA300" s="216"/>
      <c r="LJB300" s="216"/>
      <c r="LJC300" s="216"/>
      <c r="LJD300" s="216"/>
      <c r="LJE300" s="216"/>
      <c r="LJF300" s="216"/>
      <c r="LJG300" s="216"/>
      <c r="LJH300" s="216"/>
      <c r="LJI300" s="216"/>
      <c r="LJJ300" s="216"/>
      <c r="LJK300" s="216"/>
      <c r="LJL300" s="216"/>
      <c r="LJM300" s="216"/>
      <c r="LJN300" s="216"/>
      <c r="LJO300" s="216"/>
      <c r="LJP300" s="216"/>
      <c r="LJQ300" s="216"/>
      <c r="LJR300" s="216"/>
      <c r="LJS300" s="216"/>
      <c r="LJT300" s="216"/>
      <c r="LJU300" s="216"/>
      <c r="LJV300" s="216"/>
      <c r="LJW300" s="216"/>
      <c r="LJX300" s="216"/>
      <c r="LJY300" s="216"/>
      <c r="LJZ300" s="216"/>
      <c r="LKA300" s="216"/>
      <c r="LKB300" s="216"/>
      <c r="LKC300" s="216"/>
      <c r="LKD300" s="216"/>
      <c r="LKE300" s="216"/>
      <c r="LKF300" s="216"/>
      <c r="LKG300" s="216"/>
      <c r="LKH300" s="216"/>
      <c r="LKI300" s="216"/>
      <c r="LKJ300" s="216"/>
      <c r="LKK300" s="216"/>
      <c r="LKL300" s="216"/>
      <c r="LKM300" s="216"/>
      <c r="LKN300" s="216"/>
      <c r="LKO300" s="216"/>
      <c r="LKP300" s="216"/>
      <c r="LKQ300" s="216"/>
      <c r="LKR300" s="216"/>
      <c r="LKS300" s="216"/>
      <c r="LKT300" s="216"/>
      <c r="LKU300" s="216"/>
      <c r="LKV300" s="216"/>
      <c r="LKW300" s="216"/>
      <c r="LKX300" s="216"/>
      <c r="LKY300" s="216"/>
      <c r="LKZ300" s="216"/>
      <c r="LLA300" s="216"/>
      <c r="LLB300" s="216"/>
      <c r="LLC300" s="216"/>
      <c r="LLD300" s="216"/>
      <c r="LLE300" s="216"/>
      <c r="LLF300" s="216"/>
      <c r="LLG300" s="216"/>
      <c r="LLH300" s="216"/>
      <c r="LLI300" s="216"/>
      <c r="LLJ300" s="216"/>
      <c r="LLK300" s="216"/>
      <c r="LLL300" s="216"/>
      <c r="LLM300" s="216"/>
      <c r="LLN300" s="216"/>
      <c r="LLO300" s="216"/>
      <c r="LLP300" s="216"/>
      <c r="LLQ300" s="216"/>
      <c r="LLR300" s="216"/>
      <c r="LLS300" s="216"/>
      <c r="LLT300" s="216"/>
      <c r="LLU300" s="216"/>
      <c r="LLV300" s="216"/>
      <c r="LLW300" s="216"/>
      <c r="LLX300" s="216"/>
      <c r="LLY300" s="216"/>
      <c r="LLZ300" s="216"/>
      <c r="LMA300" s="216"/>
      <c r="LMB300" s="216"/>
      <c r="LMC300" s="216"/>
      <c r="LMD300" s="216"/>
      <c r="LME300" s="216"/>
      <c r="LMF300" s="216"/>
      <c r="LMG300" s="216"/>
      <c r="LMH300" s="216"/>
      <c r="LMI300" s="216"/>
      <c r="LMJ300" s="216"/>
      <c r="LMK300" s="216"/>
      <c r="LML300" s="216"/>
      <c r="LMM300" s="216"/>
      <c r="LMN300" s="216"/>
      <c r="LMO300" s="216"/>
      <c r="LMP300" s="216"/>
      <c r="LMQ300" s="216"/>
      <c r="LMR300" s="216"/>
      <c r="LMS300" s="216"/>
      <c r="LMT300" s="216"/>
      <c r="LMU300" s="216"/>
      <c r="LMV300" s="216"/>
      <c r="LMW300" s="216"/>
      <c r="LMX300" s="216"/>
      <c r="LMY300" s="216"/>
      <c r="LMZ300" s="216"/>
      <c r="LNA300" s="216"/>
      <c r="LNB300" s="216"/>
      <c r="LNC300" s="216"/>
      <c r="LND300" s="216"/>
      <c r="LNE300" s="216"/>
      <c r="LNF300" s="216"/>
      <c r="LNG300" s="216"/>
      <c r="LNH300" s="216"/>
      <c r="LNI300" s="216"/>
      <c r="LNJ300" s="216"/>
      <c r="LNK300" s="216"/>
      <c r="LNL300" s="216"/>
      <c r="LNM300" s="216"/>
      <c r="LNN300" s="216"/>
      <c r="LNO300" s="216"/>
      <c r="LNP300" s="216"/>
      <c r="LNQ300" s="216"/>
      <c r="LNR300" s="216"/>
      <c r="LNS300" s="216"/>
      <c r="LNT300" s="216"/>
      <c r="LNU300" s="216"/>
      <c r="LNV300" s="216"/>
      <c r="LNW300" s="216"/>
      <c r="LNX300" s="216"/>
      <c r="LNY300" s="216"/>
      <c r="LNZ300" s="216"/>
      <c r="LOA300" s="216"/>
      <c r="LOB300" s="216"/>
      <c r="LOC300" s="216"/>
      <c r="LOD300" s="216"/>
      <c r="LOE300" s="216"/>
      <c r="LOF300" s="216"/>
      <c r="LOG300" s="216"/>
      <c r="LOH300" s="216"/>
      <c r="LOI300" s="216"/>
      <c r="LOJ300" s="216"/>
      <c r="LOK300" s="216"/>
      <c r="LOL300" s="216"/>
      <c r="LOM300" s="216"/>
      <c r="LON300" s="216"/>
      <c r="LOO300" s="216"/>
      <c r="LOP300" s="216"/>
      <c r="LOQ300" s="216"/>
      <c r="LOR300" s="216"/>
      <c r="LOS300" s="216"/>
      <c r="LOT300" s="216"/>
      <c r="LOU300" s="216"/>
      <c r="LOV300" s="216"/>
      <c r="LOW300" s="216"/>
      <c r="LOX300" s="216"/>
      <c r="LOY300" s="216"/>
      <c r="LOZ300" s="216"/>
      <c r="LPA300" s="216"/>
      <c r="LPB300" s="216"/>
      <c r="LPC300" s="216"/>
      <c r="LPD300" s="216"/>
      <c r="LPE300" s="216"/>
      <c r="LPF300" s="216"/>
      <c r="LPG300" s="216"/>
      <c r="LPH300" s="216"/>
      <c r="LPI300" s="216"/>
      <c r="LPJ300" s="216"/>
      <c r="LPK300" s="216"/>
      <c r="LPL300" s="216"/>
      <c r="LPM300" s="216"/>
      <c r="LPN300" s="216"/>
      <c r="LPO300" s="216"/>
      <c r="LPP300" s="216"/>
      <c r="LPQ300" s="216"/>
      <c r="LPR300" s="216"/>
      <c r="LPS300" s="216"/>
      <c r="LPT300" s="216"/>
      <c r="LPU300" s="216"/>
      <c r="LPV300" s="216"/>
      <c r="LPW300" s="216"/>
      <c r="LPX300" s="216"/>
      <c r="LPY300" s="216"/>
      <c r="LPZ300" s="216"/>
      <c r="LQA300" s="216"/>
      <c r="LQB300" s="216"/>
      <c r="LQC300" s="216"/>
      <c r="LQD300" s="216"/>
      <c r="LQE300" s="216"/>
      <c r="LQF300" s="216"/>
      <c r="LQG300" s="216"/>
      <c r="LQH300" s="216"/>
      <c r="LQI300" s="216"/>
      <c r="LQJ300" s="216"/>
      <c r="LQK300" s="216"/>
      <c r="LQL300" s="216"/>
      <c r="LQM300" s="216"/>
      <c r="LQN300" s="216"/>
      <c r="LQO300" s="216"/>
      <c r="LQP300" s="216"/>
      <c r="LQQ300" s="216"/>
      <c r="LQR300" s="216"/>
      <c r="LQS300" s="216"/>
      <c r="LQT300" s="216"/>
      <c r="LQU300" s="216"/>
      <c r="LQV300" s="216"/>
      <c r="LQW300" s="216"/>
      <c r="LQX300" s="216"/>
      <c r="LQY300" s="216"/>
      <c r="LQZ300" s="216"/>
      <c r="LRA300" s="216"/>
      <c r="LRB300" s="216"/>
      <c r="LRC300" s="216"/>
      <c r="LRD300" s="216"/>
      <c r="LRE300" s="216"/>
      <c r="LRF300" s="216"/>
      <c r="LRG300" s="216"/>
      <c r="LRH300" s="216"/>
      <c r="LRI300" s="216"/>
      <c r="LRJ300" s="216"/>
      <c r="LRK300" s="216"/>
      <c r="LRL300" s="216"/>
      <c r="LRM300" s="216"/>
      <c r="LRN300" s="216"/>
      <c r="LRO300" s="216"/>
      <c r="LRP300" s="216"/>
      <c r="LRQ300" s="216"/>
      <c r="LRR300" s="216"/>
      <c r="LRS300" s="216"/>
      <c r="LRT300" s="216"/>
      <c r="LRU300" s="216"/>
      <c r="LRV300" s="216"/>
      <c r="LRW300" s="216"/>
      <c r="LRX300" s="216"/>
      <c r="LRY300" s="216"/>
      <c r="LRZ300" s="216"/>
      <c r="LSA300" s="216"/>
      <c r="LSB300" s="216"/>
      <c r="LSC300" s="216"/>
      <c r="LSD300" s="216"/>
      <c r="LSE300" s="216"/>
      <c r="LSF300" s="216"/>
      <c r="LSG300" s="216"/>
      <c r="LSH300" s="216"/>
      <c r="LSI300" s="216"/>
      <c r="LSJ300" s="216"/>
      <c r="LSK300" s="216"/>
      <c r="LSL300" s="216"/>
      <c r="LSM300" s="216"/>
      <c r="LSN300" s="216"/>
      <c r="LSO300" s="216"/>
      <c r="LSP300" s="216"/>
      <c r="LSQ300" s="216"/>
      <c r="LSR300" s="216"/>
      <c r="LSS300" s="216"/>
      <c r="LST300" s="216"/>
      <c r="LSU300" s="216"/>
      <c r="LSV300" s="216"/>
      <c r="LSW300" s="216"/>
      <c r="LSX300" s="216"/>
      <c r="LSY300" s="216"/>
      <c r="LSZ300" s="216"/>
      <c r="LTA300" s="216"/>
      <c r="LTB300" s="216"/>
      <c r="LTC300" s="216"/>
      <c r="LTD300" s="216"/>
      <c r="LTE300" s="216"/>
      <c r="LTF300" s="216"/>
      <c r="LTG300" s="216"/>
      <c r="LTH300" s="216"/>
      <c r="LTI300" s="216"/>
      <c r="LTJ300" s="216"/>
      <c r="LTK300" s="216"/>
      <c r="LTL300" s="216"/>
      <c r="LTM300" s="216"/>
      <c r="LTN300" s="216"/>
      <c r="LTO300" s="216"/>
      <c r="LTP300" s="216"/>
      <c r="LTQ300" s="216"/>
      <c r="LTR300" s="216"/>
      <c r="LTS300" s="216"/>
      <c r="LTT300" s="216"/>
      <c r="LTU300" s="216"/>
      <c r="LTV300" s="216"/>
      <c r="LTW300" s="216"/>
      <c r="LTX300" s="216"/>
      <c r="LTY300" s="216"/>
      <c r="LTZ300" s="216"/>
      <c r="LUA300" s="216"/>
      <c r="LUB300" s="216"/>
      <c r="LUC300" s="216"/>
      <c r="LUD300" s="216"/>
      <c r="LUE300" s="216"/>
      <c r="LUF300" s="216"/>
      <c r="LUG300" s="216"/>
      <c r="LUH300" s="216"/>
      <c r="LUI300" s="216"/>
      <c r="LUJ300" s="216"/>
      <c r="LUK300" s="216"/>
      <c r="LUL300" s="216"/>
      <c r="LUM300" s="216"/>
      <c r="LUN300" s="216"/>
      <c r="LUO300" s="216"/>
      <c r="LUP300" s="216"/>
      <c r="LUQ300" s="216"/>
      <c r="LUR300" s="216"/>
      <c r="LUS300" s="216"/>
      <c r="LUT300" s="216"/>
      <c r="LUU300" s="216"/>
      <c r="LUV300" s="216"/>
      <c r="LUW300" s="216"/>
      <c r="LUX300" s="216"/>
      <c r="LUY300" s="216"/>
      <c r="LUZ300" s="216"/>
      <c r="LVA300" s="216"/>
      <c r="LVB300" s="216"/>
      <c r="LVC300" s="216"/>
      <c r="LVD300" s="216"/>
      <c r="LVE300" s="216"/>
      <c r="LVF300" s="216"/>
      <c r="LVG300" s="216"/>
      <c r="LVH300" s="216"/>
      <c r="LVI300" s="216"/>
      <c r="LVJ300" s="216"/>
      <c r="LVK300" s="216"/>
      <c r="LVL300" s="216"/>
      <c r="LVM300" s="216"/>
      <c r="LVN300" s="216"/>
      <c r="LVO300" s="216"/>
      <c r="LVP300" s="216"/>
      <c r="LVQ300" s="216"/>
      <c r="LVR300" s="216"/>
      <c r="LVS300" s="216"/>
      <c r="LVT300" s="216"/>
      <c r="LVU300" s="216"/>
      <c r="LVV300" s="216"/>
      <c r="LVW300" s="216"/>
      <c r="LVX300" s="216"/>
      <c r="LVY300" s="216"/>
      <c r="LVZ300" s="216"/>
      <c r="LWA300" s="216"/>
      <c r="LWB300" s="216"/>
      <c r="LWC300" s="216"/>
      <c r="LWD300" s="216"/>
      <c r="LWE300" s="216"/>
      <c r="LWF300" s="216"/>
      <c r="LWG300" s="216"/>
      <c r="LWH300" s="216"/>
      <c r="LWI300" s="216"/>
      <c r="LWJ300" s="216"/>
      <c r="LWK300" s="216"/>
      <c r="LWL300" s="216"/>
      <c r="LWM300" s="216"/>
      <c r="LWN300" s="216"/>
      <c r="LWO300" s="216"/>
      <c r="LWP300" s="216"/>
      <c r="LWQ300" s="216"/>
      <c r="LWR300" s="216"/>
      <c r="LWS300" s="216"/>
      <c r="LWT300" s="216"/>
      <c r="LWU300" s="216"/>
      <c r="LWV300" s="216"/>
      <c r="LWW300" s="216"/>
      <c r="LWX300" s="216"/>
      <c r="LWY300" s="216"/>
      <c r="LWZ300" s="216"/>
      <c r="LXA300" s="216"/>
      <c r="LXB300" s="216"/>
      <c r="LXC300" s="216"/>
      <c r="LXD300" s="216"/>
      <c r="LXE300" s="216"/>
      <c r="LXF300" s="216"/>
      <c r="LXG300" s="216"/>
      <c r="LXH300" s="216"/>
      <c r="LXI300" s="216"/>
      <c r="LXJ300" s="216"/>
      <c r="LXK300" s="216"/>
      <c r="LXL300" s="216"/>
      <c r="LXM300" s="216"/>
      <c r="LXN300" s="216"/>
      <c r="LXO300" s="216"/>
      <c r="LXP300" s="216"/>
      <c r="LXQ300" s="216"/>
      <c r="LXR300" s="216"/>
      <c r="LXS300" s="216"/>
      <c r="LXT300" s="216"/>
      <c r="LXU300" s="216"/>
      <c r="LXV300" s="216"/>
      <c r="LXW300" s="216"/>
      <c r="LXX300" s="216"/>
      <c r="LXY300" s="216"/>
      <c r="LXZ300" s="216"/>
      <c r="LYA300" s="216"/>
      <c r="LYB300" s="216"/>
      <c r="LYC300" s="216"/>
      <c r="LYD300" s="216"/>
      <c r="LYE300" s="216"/>
      <c r="LYF300" s="216"/>
      <c r="LYG300" s="216"/>
      <c r="LYH300" s="216"/>
      <c r="LYI300" s="216"/>
      <c r="LYJ300" s="216"/>
      <c r="LYK300" s="216"/>
      <c r="LYL300" s="216"/>
      <c r="LYM300" s="216"/>
      <c r="LYN300" s="216"/>
      <c r="LYO300" s="216"/>
      <c r="LYP300" s="216"/>
      <c r="LYQ300" s="216"/>
      <c r="LYR300" s="216"/>
      <c r="LYS300" s="216"/>
      <c r="LYT300" s="216"/>
      <c r="LYU300" s="216"/>
      <c r="LYV300" s="216"/>
      <c r="LYW300" s="216"/>
      <c r="LYX300" s="216"/>
      <c r="LYY300" s="216"/>
      <c r="LYZ300" s="216"/>
      <c r="LZA300" s="216"/>
      <c r="LZB300" s="216"/>
      <c r="LZC300" s="216"/>
      <c r="LZD300" s="216"/>
      <c r="LZE300" s="216"/>
      <c r="LZF300" s="216"/>
      <c r="LZG300" s="216"/>
      <c r="LZH300" s="216"/>
      <c r="LZI300" s="216"/>
      <c r="LZJ300" s="216"/>
      <c r="LZK300" s="216"/>
      <c r="LZL300" s="216"/>
      <c r="LZM300" s="216"/>
      <c r="LZN300" s="216"/>
      <c r="LZO300" s="216"/>
      <c r="LZP300" s="216"/>
      <c r="LZQ300" s="216"/>
      <c r="LZR300" s="216"/>
      <c r="LZS300" s="216"/>
      <c r="LZT300" s="216"/>
      <c r="LZU300" s="216"/>
      <c r="LZV300" s="216"/>
      <c r="LZW300" s="216"/>
      <c r="LZX300" s="216"/>
      <c r="LZY300" s="216"/>
      <c r="LZZ300" s="216"/>
      <c r="MAA300" s="216"/>
      <c r="MAB300" s="216"/>
      <c r="MAC300" s="216"/>
      <c r="MAD300" s="216"/>
      <c r="MAE300" s="216"/>
      <c r="MAF300" s="216"/>
      <c r="MAG300" s="216"/>
      <c r="MAH300" s="216"/>
      <c r="MAI300" s="216"/>
      <c r="MAJ300" s="216"/>
      <c r="MAK300" s="216"/>
      <c r="MAL300" s="216"/>
      <c r="MAM300" s="216"/>
      <c r="MAN300" s="216"/>
      <c r="MAO300" s="216"/>
      <c r="MAP300" s="216"/>
      <c r="MAQ300" s="216"/>
      <c r="MAR300" s="216"/>
      <c r="MAS300" s="216"/>
      <c r="MAT300" s="216"/>
      <c r="MAU300" s="216"/>
      <c r="MAV300" s="216"/>
      <c r="MAW300" s="216"/>
      <c r="MAX300" s="216"/>
      <c r="MAY300" s="216"/>
      <c r="MAZ300" s="216"/>
      <c r="MBA300" s="216"/>
      <c r="MBB300" s="216"/>
      <c r="MBC300" s="216"/>
      <c r="MBD300" s="216"/>
      <c r="MBE300" s="216"/>
      <c r="MBF300" s="216"/>
      <c r="MBG300" s="216"/>
      <c r="MBH300" s="216"/>
      <c r="MBI300" s="216"/>
      <c r="MBJ300" s="216"/>
      <c r="MBK300" s="216"/>
      <c r="MBL300" s="216"/>
      <c r="MBM300" s="216"/>
      <c r="MBN300" s="216"/>
      <c r="MBO300" s="216"/>
      <c r="MBP300" s="216"/>
      <c r="MBQ300" s="216"/>
      <c r="MBR300" s="216"/>
      <c r="MBS300" s="216"/>
      <c r="MBT300" s="216"/>
      <c r="MBU300" s="216"/>
      <c r="MBV300" s="216"/>
      <c r="MBW300" s="216"/>
      <c r="MBX300" s="216"/>
      <c r="MBY300" s="216"/>
      <c r="MBZ300" s="216"/>
      <c r="MCA300" s="216"/>
      <c r="MCB300" s="216"/>
      <c r="MCC300" s="216"/>
      <c r="MCD300" s="216"/>
      <c r="MCE300" s="216"/>
      <c r="MCF300" s="216"/>
      <c r="MCG300" s="216"/>
      <c r="MCH300" s="216"/>
      <c r="MCI300" s="216"/>
      <c r="MCJ300" s="216"/>
      <c r="MCK300" s="216"/>
      <c r="MCL300" s="216"/>
      <c r="MCM300" s="216"/>
      <c r="MCN300" s="216"/>
      <c r="MCO300" s="216"/>
      <c r="MCP300" s="216"/>
      <c r="MCQ300" s="216"/>
      <c r="MCR300" s="216"/>
      <c r="MCS300" s="216"/>
      <c r="MCT300" s="216"/>
      <c r="MCU300" s="216"/>
      <c r="MCV300" s="216"/>
      <c r="MCW300" s="216"/>
      <c r="MCX300" s="216"/>
      <c r="MCY300" s="216"/>
      <c r="MCZ300" s="216"/>
      <c r="MDA300" s="216"/>
      <c r="MDB300" s="216"/>
      <c r="MDC300" s="216"/>
      <c r="MDD300" s="216"/>
      <c r="MDE300" s="216"/>
      <c r="MDF300" s="216"/>
      <c r="MDG300" s="216"/>
      <c r="MDH300" s="216"/>
      <c r="MDI300" s="216"/>
      <c r="MDJ300" s="216"/>
      <c r="MDK300" s="216"/>
      <c r="MDL300" s="216"/>
      <c r="MDM300" s="216"/>
      <c r="MDN300" s="216"/>
      <c r="MDO300" s="216"/>
      <c r="MDP300" s="216"/>
      <c r="MDQ300" s="216"/>
      <c r="MDR300" s="216"/>
      <c r="MDS300" s="216"/>
      <c r="MDT300" s="216"/>
      <c r="MDU300" s="216"/>
      <c r="MDV300" s="216"/>
      <c r="MDW300" s="216"/>
      <c r="MDX300" s="216"/>
      <c r="MDY300" s="216"/>
      <c r="MDZ300" s="216"/>
      <c r="MEA300" s="216"/>
      <c r="MEB300" s="216"/>
      <c r="MEC300" s="216"/>
      <c r="MED300" s="216"/>
      <c r="MEE300" s="216"/>
      <c r="MEF300" s="216"/>
      <c r="MEG300" s="216"/>
      <c r="MEH300" s="216"/>
      <c r="MEI300" s="216"/>
      <c r="MEJ300" s="216"/>
      <c r="MEK300" s="216"/>
      <c r="MEL300" s="216"/>
      <c r="MEM300" s="216"/>
      <c r="MEN300" s="216"/>
      <c r="MEO300" s="216"/>
      <c r="MEP300" s="216"/>
      <c r="MEQ300" s="216"/>
      <c r="MER300" s="216"/>
      <c r="MES300" s="216"/>
      <c r="MET300" s="216"/>
      <c r="MEU300" s="216"/>
      <c r="MEV300" s="216"/>
      <c r="MEW300" s="216"/>
      <c r="MEX300" s="216"/>
      <c r="MEY300" s="216"/>
      <c r="MEZ300" s="216"/>
      <c r="MFA300" s="216"/>
      <c r="MFB300" s="216"/>
      <c r="MFC300" s="216"/>
      <c r="MFD300" s="216"/>
      <c r="MFE300" s="216"/>
      <c r="MFF300" s="216"/>
      <c r="MFG300" s="216"/>
      <c r="MFH300" s="216"/>
      <c r="MFI300" s="216"/>
      <c r="MFJ300" s="216"/>
      <c r="MFK300" s="216"/>
      <c r="MFL300" s="216"/>
      <c r="MFM300" s="216"/>
      <c r="MFN300" s="216"/>
      <c r="MFO300" s="216"/>
      <c r="MFP300" s="216"/>
      <c r="MFQ300" s="216"/>
      <c r="MFR300" s="216"/>
      <c r="MFS300" s="216"/>
      <c r="MFT300" s="216"/>
      <c r="MFU300" s="216"/>
      <c r="MFV300" s="216"/>
      <c r="MFW300" s="216"/>
      <c r="MFX300" s="216"/>
      <c r="MFY300" s="216"/>
      <c r="MFZ300" s="216"/>
      <c r="MGA300" s="216"/>
      <c r="MGB300" s="216"/>
      <c r="MGC300" s="216"/>
      <c r="MGD300" s="216"/>
      <c r="MGE300" s="216"/>
      <c r="MGF300" s="216"/>
      <c r="MGG300" s="216"/>
      <c r="MGH300" s="216"/>
      <c r="MGI300" s="216"/>
      <c r="MGJ300" s="216"/>
      <c r="MGK300" s="216"/>
      <c r="MGL300" s="216"/>
      <c r="MGM300" s="216"/>
      <c r="MGN300" s="216"/>
      <c r="MGO300" s="216"/>
      <c r="MGP300" s="216"/>
      <c r="MGQ300" s="216"/>
      <c r="MGR300" s="216"/>
      <c r="MGS300" s="216"/>
      <c r="MGT300" s="216"/>
      <c r="MGU300" s="216"/>
      <c r="MGV300" s="216"/>
      <c r="MGW300" s="216"/>
      <c r="MGX300" s="216"/>
      <c r="MGY300" s="216"/>
      <c r="MGZ300" s="216"/>
      <c r="MHA300" s="216"/>
      <c r="MHB300" s="216"/>
      <c r="MHC300" s="216"/>
      <c r="MHD300" s="216"/>
      <c r="MHE300" s="216"/>
      <c r="MHF300" s="216"/>
      <c r="MHG300" s="216"/>
      <c r="MHH300" s="216"/>
      <c r="MHI300" s="216"/>
      <c r="MHJ300" s="216"/>
      <c r="MHK300" s="216"/>
      <c r="MHL300" s="216"/>
      <c r="MHM300" s="216"/>
      <c r="MHN300" s="216"/>
      <c r="MHO300" s="216"/>
      <c r="MHP300" s="216"/>
      <c r="MHQ300" s="216"/>
      <c r="MHR300" s="216"/>
      <c r="MHS300" s="216"/>
      <c r="MHT300" s="216"/>
      <c r="MHU300" s="216"/>
      <c r="MHV300" s="216"/>
      <c r="MHW300" s="216"/>
      <c r="MHX300" s="216"/>
      <c r="MHY300" s="216"/>
      <c r="MHZ300" s="216"/>
      <c r="MIA300" s="216"/>
      <c r="MIB300" s="216"/>
      <c r="MIC300" s="216"/>
      <c r="MID300" s="216"/>
      <c r="MIE300" s="216"/>
      <c r="MIF300" s="216"/>
      <c r="MIG300" s="216"/>
      <c r="MIH300" s="216"/>
      <c r="MII300" s="216"/>
      <c r="MIJ300" s="216"/>
      <c r="MIK300" s="216"/>
      <c r="MIL300" s="216"/>
      <c r="MIM300" s="216"/>
      <c r="MIN300" s="216"/>
      <c r="MIO300" s="216"/>
      <c r="MIP300" s="216"/>
      <c r="MIQ300" s="216"/>
      <c r="MIR300" s="216"/>
      <c r="MIS300" s="216"/>
      <c r="MIT300" s="216"/>
      <c r="MIU300" s="216"/>
      <c r="MIV300" s="216"/>
      <c r="MIW300" s="216"/>
      <c r="MIX300" s="216"/>
      <c r="MIY300" s="216"/>
      <c r="MIZ300" s="216"/>
      <c r="MJA300" s="216"/>
      <c r="MJB300" s="216"/>
      <c r="MJC300" s="216"/>
      <c r="MJD300" s="216"/>
      <c r="MJE300" s="216"/>
      <c r="MJF300" s="216"/>
      <c r="MJG300" s="216"/>
      <c r="MJH300" s="216"/>
      <c r="MJI300" s="216"/>
      <c r="MJJ300" s="216"/>
      <c r="MJK300" s="216"/>
      <c r="MJL300" s="216"/>
      <c r="MJM300" s="216"/>
      <c r="MJN300" s="216"/>
      <c r="MJO300" s="216"/>
      <c r="MJP300" s="216"/>
      <c r="MJQ300" s="216"/>
      <c r="MJR300" s="216"/>
      <c r="MJS300" s="216"/>
      <c r="MJT300" s="216"/>
      <c r="MJU300" s="216"/>
      <c r="MJV300" s="216"/>
      <c r="MJW300" s="216"/>
      <c r="MJX300" s="216"/>
      <c r="MJY300" s="216"/>
      <c r="MJZ300" s="216"/>
      <c r="MKA300" s="216"/>
      <c r="MKB300" s="216"/>
      <c r="MKC300" s="216"/>
      <c r="MKD300" s="216"/>
      <c r="MKE300" s="216"/>
      <c r="MKF300" s="216"/>
      <c r="MKG300" s="216"/>
      <c r="MKH300" s="216"/>
      <c r="MKI300" s="216"/>
      <c r="MKJ300" s="216"/>
      <c r="MKK300" s="216"/>
      <c r="MKL300" s="216"/>
      <c r="MKM300" s="216"/>
      <c r="MKN300" s="216"/>
      <c r="MKO300" s="216"/>
      <c r="MKP300" s="216"/>
      <c r="MKQ300" s="216"/>
      <c r="MKR300" s="216"/>
      <c r="MKS300" s="216"/>
      <c r="MKT300" s="216"/>
      <c r="MKU300" s="216"/>
      <c r="MKV300" s="216"/>
      <c r="MKW300" s="216"/>
      <c r="MKX300" s="216"/>
      <c r="MKY300" s="216"/>
      <c r="MKZ300" s="216"/>
      <c r="MLA300" s="216"/>
      <c r="MLB300" s="216"/>
      <c r="MLC300" s="216"/>
      <c r="MLD300" s="216"/>
      <c r="MLE300" s="216"/>
      <c r="MLF300" s="216"/>
      <c r="MLG300" s="216"/>
      <c r="MLH300" s="216"/>
      <c r="MLI300" s="216"/>
      <c r="MLJ300" s="216"/>
      <c r="MLK300" s="216"/>
      <c r="MLL300" s="216"/>
      <c r="MLM300" s="216"/>
      <c r="MLN300" s="216"/>
      <c r="MLO300" s="216"/>
      <c r="MLP300" s="216"/>
      <c r="MLQ300" s="216"/>
      <c r="MLR300" s="216"/>
      <c r="MLS300" s="216"/>
      <c r="MLT300" s="216"/>
      <c r="MLU300" s="216"/>
      <c r="MLV300" s="216"/>
      <c r="MLW300" s="216"/>
      <c r="MLX300" s="216"/>
      <c r="MLY300" s="216"/>
      <c r="MLZ300" s="216"/>
      <c r="MMA300" s="216"/>
      <c r="MMB300" s="216"/>
      <c r="MMC300" s="216"/>
      <c r="MMD300" s="216"/>
      <c r="MME300" s="216"/>
      <c r="MMF300" s="216"/>
      <c r="MMG300" s="216"/>
      <c r="MMH300" s="216"/>
      <c r="MMI300" s="216"/>
      <c r="MMJ300" s="216"/>
      <c r="MMK300" s="216"/>
      <c r="MML300" s="216"/>
      <c r="MMM300" s="216"/>
      <c r="MMN300" s="216"/>
      <c r="MMO300" s="216"/>
      <c r="MMP300" s="216"/>
      <c r="MMQ300" s="216"/>
      <c r="MMR300" s="216"/>
      <c r="MMS300" s="216"/>
      <c r="MMT300" s="216"/>
      <c r="MMU300" s="216"/>
      <c r="MMV300" s="216"/>
      <c r="MMW300" s="216"/>
      <c r="MMX300" s="216"/>
      <c r="MMY300" s="216"/>
      <c r="MMZ300" s="216"/>
      <c r="MNA300" s="216"/>
      <c r="MNB300" s="216"/>
      <c r="MNC300" s="216"/>
      <c r="MND300" s="216"/>
      <c r="MNE300" s="216"/>
      <c r="MNF300" s="216"/>
      <c r="MNG300" s="216"/>
      <c r="MNH300" s="216"/>
      <c r="MNI300" s="216"/>
      <c r="MNJ300" s="216"/>
      <c r="MNK300" s="216"/>
      <c r="MNL300" s="216"/>
      <c r="MNM300" s="216"/>
      <c r="MNN300" s="216"/>
      <c r="MNO300" s="216"/>
      <c r="MNP300" s="216"/>
      <c r="MNQ300" s="216"/>
      <c r="MNR300" s="216"/>
      <c r="MNS300" s="216"/>
      <c r="MNT300" s="216"/>
      <c r="MNU300" s="216"/>
      <c r="MNV300" s="216"/>
      <c r="MNW300" s="216"/>
      <c r="MNX300" s="216"/>
      <c r="MNY300" s="216"/>
      <c r="MNZ300" s="216"/>
      <c r="MOA300" s="216"/>
      <c r="MOB300" s="216"/>
      <c r="MOC300" s="216"/>
      <c r="MOD300" s="216"/>
      <c r="MOE300" s="216"/>
      <c r="MOF300" s="216"/>
      <c r="MOG300" s="216"/>
      <c r="MOH300" s="216"/>
      <c r="MOI300" s="216"/>
      <c r="MOJ300" s="216"/>
      <c r="MOK300" s="216"/>
      <c r="MOL300" s="216"/>
      <c r="MOM300" s="216"/>
      <c r="MON300" s="216"/>
      <c r="MOO300" s="216"/>
      <c r="MOP300" s="216"/>
      <c r="MOQ300" s="216"/>
      <c r="MOR300" s="216"/>
      <c r="MOS300" s="216"/>
      <c r="MOT300" s="216"/>
      <c r="MOU300" s="216"/>
      <c r="MOV300" s="216"/>
      <c r="MOW300" s="216"/>
      <c r="MOX300" s="216"/>
      <c r="MOY300" s="216"/>
      <c r="MOZ300" s="216"/>
      <c r="MPA300" s="216"/>
      <c r="MPB300" s="216"/>
      <c r="MPC300" s="216"/>
      <c r="MPD300" s="216"/>
      <c r="MPE300" s="216"/>
      <c r="MPF300" s="216"/>
      <c r="MPG300" s="216"/>
      <c r="MPH300" s="216"/>
      <c r="MPI300" s="216"/>
      <c r="MPJ300" s="216"/>
      <c r="MPK300" s="216"/>
      <c r="MPL300" s="216"/>
      <c r="MPM300" s="216"/>
      <c r="MPN300" s="216"/>
      <c r="MPO300" s="216"/>
      <c r="MPP300" s="216"/>
      <c r="MPQ300" s="216"/>
      <c r="MPR300" s="216"/>
      <c r="MPS300" s="216"/>
      <c r="MPT300" s="216"/>
      <c r="MPU300" s="216"/>
      <c r="MPV300" s="216"/>
      <c r="MPW300" s="216"/>
      <c r="MPX300" s="216"/>
      <c r="MPY300" s="216"/>
      <c r="MPZ300" s="216"/>
      <c r="MQA300" s="216"/>
      <c r="MQB300" s="216"/>
      <c r="MQC300" s="216"/>
      <c r="MQD300" s="216"/>
      <c r="MQE300" s="216"/>
      <c r="MQF300" s="216"/>
      <c r="MQG300" s="216"/>
      <c r="MQH300" s="216"/>
      <c r="MQI300" s="216"/>
      <c r="MQJ300" s="216"/>
      <c r="MQK300" s="216"/>
      <c r="MQL300" s="216"/>
      <c r="MQM300" s="216"/>
      <c r="MQN300" s="216"/>
      <c r="MQO300" s="216"/>
      <c r="MQP300" s="216"/>
      <c r="MQQ300" s="216"/>
      <c r="MQR300" s="216"/>
      <c r="MQS300" s="216"/>
      <c r="MQT300" s="216"/>
      <c r="MQU300" s="216"/>
      <c r="MQV300" s="216"/>
      <c r="MQW300" s="216"/>
      <c r="MQX300" s="216"/>
      <c r="MQY300" s="216"/>
      <c r="MQZ300" s="216"/>
      <c r="MRA300" s="216"/>
      <c r="MRB300" s="216"/>
      <c r="MRC300" s="216"/>
      <c r="MRD300" s="216"/>
      <c r="MRE300" s="216"/>
      <c r="MRF300" s="216"/>
      <c r="MRG300" s="216"/>
      <c r="MRH300" s="216"/>
      <c r="MRI300" s="216"/>
      <c r="MRJ300" s="216"/>
      <c r="MRK300" s="216"/>
      <c r="MRL300" s="216"/>
      <c r="MRM300" s="216"/>
      <c r="MRN300" s="216"/>
      <c r="MRO300" s="216"/>
      <c r="MRP300" s="216"/>
      <c r="MRQ300" s="216"/>
      <c r="MRR300" s="216"/>
      <c r="MRS300" s="216"/>
      <c r="MRT300" s="216"/>
      <c r="MRU300" s="216"/>
      <c r="MRV300" s="216"/>
      <c r="MRW300" s="216"/>
      <c r="MRX300" s="216"/>
      <c r="MRY300" s="216"/>
      <c r="MRZ300" s="216"/>
      <c r="MSA300" s="216"/>
      <c r="MSB300" s="216"/>
      <c r="MSC300" s="216"/>
      <c r="MSD300" s="216"/>
      <c r="MSE300" s="216"/>
      <c r="MSF300" s="216"/>
      <c r="MSG300" s="216"/>
      <c r="MSH300" s="216"/>
      <c r="MSI300" s="216"/>
      <c r="MSJ300" s="216"/>
      <c r="MSK300" s="216"/>
      <c r="MSL300" s="216"/>
      <c r="MSM300" s="216"/>
      <c r="MSN300" s="216"/>
      <c r="MSO300" s="216"/>
      <c r="MSP300" s="216"/>
      <c r="MSQ300" s="216"/>
      <c r="MSR300" s="216"/>
      <c r="MSS300" s="216"/>
      <c r="MST300" s="216"/>
      <c r="MSU300" s="216"/>
      <c r="MSV300" s="216"/>
      <c r="MSW300" s="216"/>
      <c r="MSX300" s="216"/>
      <c r="MSY300" s="216"/>
      <c r="MSZ300" s="216"/>
      <c r="MTA300" s="216"/>
      <c r="MTB300" s="216"/>
      <c r="MTC300" s="216"/>
      <c r="MTD300" s="216"/>
      <c r="MTE300" s="216"/>
      <c r="MTF300" s="216"/>
      <c r="MTG300" s="216"/>
      <c r="MTH300" s="216"/>
      <c r="MTI300" s="216"/>
      <c r="MTJ300" s="216"/>
      <c r="MTK300" s="216"/>
      <c r="MTL300" s="216"/>
      <c r="MTM300" s="216"/>
      <c r="MTN300" s="216"/>
      <c r="MTO300" s="216"/>
      <c r="MTP300" s="216"/>
      <c r="MTQ300" s="216"/>
      <c r="MTR300" s="216"/>
      <c r="MTS300" s="216"/>
      <c r="MTT300" s="216"/>
      <c r="MTU300" s="216"/>
      <c r="MTV300" s="216"/>
      <c r="MTW300" s="216"/>
      <c r="MTX300" s="216"/>
      <c r="MTY300" s="216"/>
      <c r="MTZ300" s="216"/>
      <c r="MUA300" s="216"/>
      <c r="MUB300" s="216"/>
      <c r="MUC300" s="216"/>
      <c r="MUD300" s="216"/>
      <c r="MUE300" s="216"/>
      <c r="MUF300" s="216"/>
      <c r="MUG300" s="216"/>
      <c r="MUH300" s="216"/>
      <c r="MUI300" s="216"/>
      <c r="MUJ300" s="216"/>
      <c r="MUK300" s="216"/>
      <c r="MUL300" s="216"/>
      <c r="MUM300" s="216"/>
      <c r="MUN300" s="216"/>
      <c r="MUO300" s="216"/>
      <c r="MUP300" s="216"/>
      <c r="MUQ300" s="216"/>
      <c r="MUR300" s="216"/>
      <c r="MUS300" s="216"/>
      <c r="MUT300" s="216"/>
      <c r="MUU300" s="216"/>
      <c r="MUV300" s="216"/>
      <c r="MUW300" s="216"/>
      <c r="MUX300" s="216"/>
      <c r="MUY300" s="216"/>
      <c r="MUZ300" s="216"/>
      <c r="MVA300" s="216"/>
      <c r="MVB300" s="216"/>
      <c r="MVC300" s="216"/>
      <c r="MVD300" s="216"/>
      <c r="MVE300" s="216"/>
      <c r="MVF300" s="216"/>
      <c r="MVG300" s="216"/>
      <c r="MVH300" s="216"/>
      <c r="MVI300" s="216"/>
      <c r="MVJ300" s="216"/>
      <c r="MVK300" s="216"/>
      <c r="MVL300" s="216"/>
      <c r="MVM300" s="216"/>
      <c r="MVN300" s="216"/>
      <c r="MVO300" s="216"/>
      <c r="MVP300" s="216"/>
      <c r="MVQ300" s="216"/>
      <c r="MVR300" s="216"/>
      <c r="MVS300" s="216"/>
      <c r="MVT300" s="216"/>
      <c r="MVU300" s="216"/>
      <c r="MVV300" s="216"/>
      <c r="MVW300" s="216"/>
      <c r="MVX300" s="216"/>
      <c r="MVY300" s="216"/>
      <c r="MVZ300" s="216"/>
      <c r="MWA300" s="216"/>
      <c r="MWB300" s="216"/>
      <c r="MWC300" s="216"/>
      <c r="MWD300" s="216"/>
      <c r="MWE300" s="216"/>
      <c r="MWF300" s="216"/>
      <c r="MWG300" s="216"/>
      <c r="MWH300" s="216"/>
      <c r="MWI300" s="216"/>
      <c r="MWJ300" s="216"/>
      <c r="MWK300" s="216"/>
      <c r="MWL300" s="216"/>
      <c r="MWM300" s="216"/>
      <c r="MWN300" s="216"/>
      <c r="MWO300" s="216"/>
      <c r="MWP300" s="216"/>
      <c r="MWQ300" s="216"/>
      <c r="MWR300" s="216"/>
      <c r="MWS300" s="216"/>
      <c r="MWT300" s="216"/>
      <c r="MWU300" s="216"/>
      <c r="MWV300" s="216"/>
      <c r="MWW300" s="216"/>
      <c r="MWX300" s="216"/>
      <c r="MWY300" s="216"/>
      <c r="MWZ300" s="216"/>
      <c r="MXA300" s="216"/>
      <c r="MXB300" s="216"/>
      <c r="MXC300" s="216"/>
      <c r="MXD300" s="216"/>
      <c r="MXE300" s="216"/>
      <c r="MXF300" s="216"/>
      <c r="MXG300" s="216"/>
      <c r="MXH300" s="216"/>
      <c r="MXI300" s="216"/>
      <c r="MXJ300" s="216"/>
      <c r="MXK300" s="216"/>
      <c r="MXL300" s="216"/>
      <c r="MXM300" s="216"/>
      <c r="MXN300" s="216"/>
      <c r="MXO300" s="216"/>
      <c r="MXP300" s="216"/>
      <c r="MXQ300" s="216"/>
      <c r="MXR300" s="216"/>
      <c r="MXS300" s="216"/>
      <c r="MXT300" s="216"/>
      <c r="MXU300" s="216"/>
      <c r="MXV300" s="216"/>
      <c r="MXW300" s="216"/>
      <c r="MXX300" s="216"/>
      <c r="MXY300" s="216"/>
      <c r="MXZ300" s="216"/>
      <c r="MYA300" s="216"/>
      <c r="MYB300" s="216"/>
      <c r="MYC300" s="216"/>
      <c r="MYD300" s="216"/>
      <c r="MYE300" s="216"/>
      <c r="MYF300" s="216"/>
      <c r="MYG300" s="216"/>
      <c r="MYH300" s="216"/>
      <c r="MYI300" s="216"/>
      <c r="MYJ300" s="216"/>
      <c r="MYK300" s="216"/>
      <c r="MYL300" s="216"/>
      <c r="MYM300" s="216"/>
      <c r="MYN300" s="216"/>
      <c r="MYO300" s="216"/>
      <c r="MYP300" s="216"/>
      <c r="MYQ300" s="216"/>
      <c r="MYR300" s="216"/>
      <c r="MYS300" s="216"/>
      <c r="MYT300" s="216"/>
      <c r="MYU300" s="216"/>
      <c r="MYV300" s="216"/>
      <c r="MYW300" s="216"/>
      <c r="MYX300" s="216"/>
      <c r="MYY300" s="216"/>
      <c r="MYZ300" s="216"/>
      <c r="MZA300" s="216"/>
      <c r="MZB300" s="216"/>
      <c r="MZC300" s="216"/>
      <c r="MZD300" s="216"/>
      <c r="MZE300" s="216"/>
      <c r="MZF300" s="216"/>
      <c r="MZG300" s="216"/>
      <c r="MZH300" s="216"/>
      <c r="MZI300" s="216"/>
      <c r="MZJ300" s="216"/>
      <c r="MZK300" s="216"/>
      <c r="MZL300" s="216"/>
      <c r="MZM300" s="216"/>
      <c r="MZN300" s="216"/>
      <c r="MZO300" s="216"/>
      <c r="MZP300" s="216"/>
      <c r="MZQ300" s="216"/>
      <c r="MZR300" s="216"/>
      <c r="MZS300" s="216"/>
      <c r="MZT300" s="216"/>
      <c r="MZU300" s="216"/>
      <c r="MZV300" s="216"/>
      <c r="MZW300" s="216"/>
      <c r="MZX300" s="216"/>
      <c r="MZY300" s="216"/>
      <c r="MZZ300" s="216"/>
      <c r="NAA300" s="216"/>
      <c r="NAB300" s="216"/>
      <c r="NAC300" s="216"/>
      <c r="NAD300" s="216"/>
      <c r="NAE300" s="216"/>
      <c r="NAF300" s="216"/>
      <c r="NAG300" s="216"/>
      <c r="NAH300" s="216"/>
      <c r="NAI300" s="216"/>
      <c r="NAJ300" s="216"/>
      <c r="NAK300" s="216"/>
      <c r="NAL300" s="216"/>
      <c r="NAM300" s="216"/>
      <c r="NAN300" s="216"/>
      <c r="NAO300" s="216"/>
      <c r="NAP300" s="216"/>
      <c r="NAQ300" s="216"/>
      <c r="NAR300" s="216"/>
      <c r="NAS300" s="216"/>
      <c r="NAT300" s="216"/>
      <c r="NAU300" s="216"/>
      <c r="NAV300" s="216"/>
      <c r="NAW300" s="216"/>
      <c r="NAX300" s="216"/>
      <c r="NAY300" s="216"/>
      <c r="NAZ300" s="216"/>
      <c r="NBA300" s="216"/>
      <c r="NBB300" s="216"/>
      <c r="NBC300" s="216"/>
      <c r="NBD300" s="216"/>
      <c r="NBE300" s="216"/>
      <c r="NBF300" s="216"/>
      <c r="NBG300" s="216"/>
      <c r="NBH300" s="216"/>
      <c r="NBI300" s="216"/>
      <c r="NBJ300" s="216"/>
      <c r="NBK300" s="216"/>
      <c r="NBL300" s="216"/>
      <c r="NBM300" s="216"/>
      <c r="NBN300" s="216"/>
      <c r="NBO300" s="216"/>
      <c r="NBP300" s="216"/>
      <c r="NBQ300" s="216"/>
      <c r="NBR300" s="216"/>
      <c r="NBS300" s="216"/>
      <c r="NBT300" s="216"/>
      <c r="NBU300" s="216"/>
      <c r="NBV300" s="216"/>
      <c r="NBW300" s="216"/>
      <c r="NBX300" s="216"/>
      <c r="NBY300" s="216"/>
      <c r="NBZ300" s="216"/>
      <c r="NCA300" s="216"/>
      <c r="NCB300" s="216"/>
      <c r="NCC300" s="216"/>
      <c r="NCD300" s="216"/>
      <c r="NCE300" s="216"/>
      <c r="NCF300" s="216"/>
      <c r="NCG300" s="216"/>
      <c r="NCH300" s="216"/>
      <c r="NCI300" s="216"/>
      <c r="NCJ300" s="216"/>
      <c r="NCK300" s="216"/>
      <c r="NCL300" s="216"/>
      <c r="NCM300" s="216"/>
      <c r="NCN300" s="216"/>
      <c r="NCO300" s="216"/>
      <c r="NCP300" s="216"/>
      <c r="NCQ300" s="216"/>
      <c r="NCR300" s="216"/>
      <c r="NCS300" s="216"/>
      <c r="NCT300" s="216"/>
      <c r="NCU300" s="216"/>
      <c r="NCV300" s="216"/>
      <c r="NCW300" s="216"/>
      <c r="NCX300" s="216"/>
      <c r="NCY300" s="216"/>
      <c r="NCZ300" s="216"/>
      <c r="NDA300" s="216"/>
      <c r="NDB300" s="216"/>
      <c r="NDC300" s="216"/>
      <c r="NDD300" s="216"/>
      <c r="NDE300" s="216"/>
      <c r="NDF300" s="216"/>
      <c r="NDG300" s="216"/>
      <c r="NDH300" s="216"/>
      <c r="NDI300" s="216"/>
      <c r="NDJ300" s="216"/>
      <c r="NDK300" s="216"/>
      <c r="NDL300" s="216"/>
      <c r="NDM300" s="216"/>
      <c r="NDN300" s="216"/>
      <c r="NDO300" s="216"/>
      <c r="NDP300" s="216"/>
      <c r="NDQ300" s="216"/>
      <c r="NDR300" s="216"/>
      <c r="NDS300" s="216"/>
      <c r="NDT300" s="216"/>
      <c r="NDU300" s="216"/>
      <c r="NDV300" s="216"/>
      <c r="NDW300" s="216"/>
      <c r="NDX300" s="216"/>
      <c r="NDY300" s="216"/>
      <c r="NDZ300" s="216"/>
      <c r="NEA300" s="216"/>
      <c r="NEB300" s="216"/>
      <c r="NEC300" s="216"/>
      <c r="NED300" s="216"/>
      <c r="NEE300" s="216"/>
      <c r="NEF300" s="216"/>
      <c r="NEG300" s="216"/>
      <c r="NEH300" s="216"/>
      <c r="NEI300" s="216"/>
      <c r="NEJ300" s="216"/>
      <c r="NEK300" s="216"/>
      <c r="NEL300" s="216"/>
      <c r="NEM300" s="216"/>
      <c r="NEN300" s="216"/>
      <c r="NEO300" s="216"/>
      <c r="NEP300" s="216"/>
      <c r="NEQ300" s="216"/>
      <c r="NER300" s="216"/>
      <c r="NES300" s="216"/>
      <c r="NET300" s="216"/>
      <c r="NEU300" s="216"/>
      <c r="NEV300" s="216"/>
      <c r="NEW300" s="216"/>
      <c r="NEX300" s="216"/>
      <c r="NEY300" s="216"/>
      <c r="NEZ300" s="216"/>
      <c r="NFA300" s="216"/>
      <c r="NFB300" s="216"/>
      <c r="NFC300" s="216"/>
      <c r="NFD300" s="216"/>
      <c r="NFE300" s="216"/>
      <c r="NFF300" s="216"/>
      <c r="NFG300" s="216"/>
      <c r="NFH300" s="216"/>
      <c r="NFI300" s="216"/>
      <c r="NFJ300" s="216"/>
      <c r="NFK300" s="216"/>
      <c r="NFL300" s="216"/>
      <c r="NFM300" s="216"/>
      <c r="NFN300" s="216"/>
      <c r="NFO300" s="216"/>
      <c r="NFP300" s="216"/>
      <c r="NFQ300" s="216"/>
      <c r="NFR300" s="216"/>
      <c r="NFS300" s="216"/>
      <c r="NFT300" s="216"/>
      <c r="NFU300" s="216"/>
      <c r="NFV300" s="216"/>
      <c r="NFW300" s="216"/>
      <c r="NFX300" s="216"/>
      <c r="NFY300" s="216"/>
      <c r="NFZ300" s="216"/>
      <c r="NGA300" s="216"/>
      <c r="NGB300" s="216"/>
      <c r="NGC300" s="216"/>
      <c r="NGD300" s="216"/>
      <c r="NGE300" s="216"/>
      <c r="NGF300" s="216"/>
      <c r="NGG300" s="216"/>
      <c r="NGH300" s="216"/>
      <c r="NGI300" s="216"/>
      <c r="NGJ300" s="216"/>
      <c r="NGK300" s="216"/>
      <c r="NGL300" s="216"/>
      <c r="NGM300" s="216"/>
      <c r="NGN300" s="216"/>
      <c r="NGO300" s="216"/>
      <c r="NGP300" s="216"/>
      <c r="NGQ300" s="216"/>
      <c r="NGR300" s="216"/>
      <c r="NGS300" s="216"/>
      <c r="NGT300" s="216"/>
      <c r="NGU300" s="216"/>
      <c r="NGV300" s="216"/>
      <c r="NGW300" s="216"/>
      <c r="NGX300" s="216"/>
      <c r="NGY300" s="216"/>
      <c r="NGZ300" s="216"/>
      <c r="NHA300" s="216"/>
      <c r="NHB300" s="216"/>
      <c r="NHC300" s="216"/>
      <c r="NHD300" s="216"/>
      <c r="NHE300" s="216"/>
      <c r="NHF300" s="216"/>
      <c r="NHG300" s="216"/>
      <c r="NHH300" s="216"/>
      <c r="NHI300" s="216"/>
      <c r="NHJ300" s="216"/>
      <c r="NHK300" s="216"/>
      <c r="NHL300" s="216"/>
      <c r="NHM300" s="216"/>
      <c r="NHN300" s="216"/>
      <c r="NHO300" s="216"/>
      <c r="NHP300" s="216"/>
      <c r="NHQ300" s="216"/>
      <c r="NHR300" s="216"/>
      <c r="NHS300" s="216"/>
      <c r="NHT300" s="216"/>
      <c r="NHU300" s="216"/>
      <c r="NHV300" s="216"/>
      <c r="NHW300" s="216"/>
      <c r="NHX300" s="216"/>
      <c r="NHY300" s="216"/>
      <c r="NHZ300" s="216"/>
      <c r="NIA300" s="216"/>
      <c r="NIB300" s="216"/>
      <c r="NIC300" s="216"/>
      <c r="NID300" s="216"/>
      <c r="NIE300" s="216"/>
      <c r="NIF300" s="216"/>
      <c r="NIG300" s="216"/>
      <c r="NIH300" s="216"/>
      <c r="NII300" s="216"/>
      <c r="NIJ300" s="216"/>
      <c r="NIK300" s="216"/>
      <c r="NIL300" s="216"/>
      <c r="NIM300" s="216"/>
      <c r="NIN300" s="216"/>
      <c r="NIO300" s="216"/>
      <c r="NIP300" s="216"/>
      <c r="NIQ300" s="216"/>
      <c r="NIR300" s="216"/>
      <c r="NIS300" s="216"/>
      <c r="NIT300" s="216"/>
      <c r="NIU300" s="216"/>
      <c r="NIV300" s="216"/>
      <c r="NIW300" s="216"/>
      <c r="NIX300" s="216"/>
      <c r="NIY300" s="216"/>
      <c r="NIZ300" s="216"/>
      <c r="NJA300" s="216"/>
      <c r="NJB300" s="216"/>
      <c r="NJC300" s="216"/>
      <c r="NJD300" s="216"/>
      <c r="NJE300" s="216"/>
      <c r="NJF300" s="216"/>
      <c r="NJG300" s="216"/>
      <c r="NJH300" s="216"/>
      <c r="NJI300" s="216"/>
      <c r="NJJ300" s="216"/>
      <c r="NJK300" s="216"/>
      <c r="NJL300" s="216"/>
      <c r="NJM300" s="216"/>
      <c r="NJN300" s="216"/>
      <c r="NJO300" s="216"/>
      <c r="NJP300" s="216"/>
      <c r="NJQ300" s="216"/>
      <c r="NJR300" s="216"/>
      <c r="NJS300" s="216"/>
      <c r="NJT300" s="216"/>
      <c r="NJU300" s="216"/>
      <c r="NJV300" s="216"/>
      <c r="NJW300" s="216"/>
      <c r="NJX300" s="216"/>
      <c r="NJY300" s="216"/>
      <c r="NJZ300" s="216"/>
      <c r="NKA300" s="216"/>
      <c r="NKB300" s="216"/>
      <c r="NKC300" s="216"/>
      <c r="NKD300" s="216"/>
      <c r="NKE300" s="216"/>
      <c r="NKF300" s="216"/>
      <c r="NKG300" s="216"/>
      <c r="NKH300" s="216"/>
      <c r="NKI300" s="216"/>
      <c r="NKJ300" s="216"/>
      <c r="NKK300" s="216"/>
      <c r="NKL300" s="216"/>
      <c r="NKM300" s="216"/>
      <c r="NKN300" s="216"/>
      <c r="NKO300" s="216"/>
      <c r="NKP300" s="216"/>
      <c r="NKQ300" s="216"/>
      <c r="NKR300" s="216"/>
      <c r="NKS300" s="216"/>
      <c r="NKT300" s="216"/>
      <c r="NKU300" s="216"/>
      <c r="NKV300" s="216"/>
      <c r="NKW300" s="216"/>
      <c r="NKX300" s="216"/>
      <c r="NKY300" s="216"/>
      <c r="NKZ300" s="216"/>
      <c r="NLA300" s="216"/>
      <c r="NLB300" s="216"/>
      <c r="NLC300" s="216"/>
      <c r="NLD300" s="216"/>
      <c r="NLE300" s="216"/>
      <c r="NLF300" s="216"/>
      <c r="NLG300" s="216"/>
      <c r="NLH300" s="216"/>
      <c r="NLI300" s="216"/>
      <c r="NLJ300" s="216"/>
      <c r="NLK300" s="216"/>
      <c r="NLL300" s="216"/>
      <c r="NLM300" s="216"/>
      <c r="NLN300" s="216"/>
      <c r="NLO300" s="216"/>
      <c r="NLP300" s="216"/>
      <c r="NLQ300" s="216"/>
      <c r="NLR300" s="216"/>
      <c r="NLS300" s="216"/>
      <c r="NLT300" s="216"/>
      <c r="NLU300" s="216"/>
      <c r="NLV300" s="216"/>
      <c r="NLW300" s="216"/>
      <c r="NLX300" s="216"/>
      <c r="NLY300" s="216"/>
      <c r="NLZ300" s="216"/>
      <c r="NMA300" s="216"/>
      <c r="NMB300" s="216"/>
      <c r="NMC300" s="216"/>
      <c r="NMD300" s="216"/>
      <c r="NME300" s="216"/>
      <c r="NMF300" s="216"/>
      <c r="NMG300" s="216"/>
      <c r="NMH300" s="216"/>
      <c r="NMI300" s="216"/>
      <c r="NMJ300" s="216"/>
      <c r="NMK300" s="216"/>
      <c r="NML300" s="216"/>
      <c r="NMM300" s="216"/>
      <c r="NMN300" s="216"/>
      <c r="NMO300" s="216"/>
      <c r="NMP300" s="216"/>
      <c r="NMQ300" s="216"/>
      <c r="NMR300" s="216"/>
      <c r="NMS300" s="216"/>
      <c r="NMT300" s="216"/>
      <c r="NMU300" s="216"/>
      <c r="NMV300" s="216"/>
      <c r="NMW300" s="216"/>
      <c r="NMX300" s="216"/>
      <c r="NMY300" s="216"/>
      <c r="NMZ300" s="216"/>
      <c r="NNA300" s="216"/>
      <c r="NNB300" s="216"/>
      <c r="NNC300" s="216"/>
      <c r="NND300" s="216"/>
      <c r="NNE300" s="216"/>
      <c r="NNF300" s="216"/>
      <c r="NNG300" s="216"/>
      <c r="NNH300" s="216"/>
      <c r="NNI300" s="216"/>
      <c r="NNJ300" s="216"/>
      <c r="NNK300" s="216"/>
      <c r="NNL300" s="216"/>
      <c r="NNM300" s="216"/>
      <c r="NNN300" s="216"/>
      <c r="NNO300" s="216"/>
      <c r="NNP300" s="216"/>
      <c r="NNQ300" s="216"/>
      <c r="NNR300" s="216"/>
      <c r="NNS300" s="216"/>
      <c r="NNT300" s="216"/>
      <c r="NNU300" s="216"/>
      <c r="NNV300" s="216"/>
      <c r="NNW300" s="216"/>
      <c r="NNX300" s="216"/>
      <c r="NNY300" s="216"/>
      <c r="NNZ300" s="216"/>
      <c r="NOA300" s="216"/>
      <c r="NOB300" s="216"/>
      <c r="NOC300" s="216"/>
      <c r="NOD300" s="216"/>
      <c r="NOE300" s="216"/>
      <c r="NOF300" s="216"/>
      <c r="NOG300" s="216"/>
      <c r="NOH300" s="216"/>
      <c r="NOI300" s="216"/>
      <c r="NOJ300" s="216"/>
      <c r="NOK300" s="216"/>
      <c r="NOL300" s="216"/>
      <c r="NOM300" s="216"/>
      <c r="NON300" s="216"/>
      <c r="NOO300" s="216"/>
      <c r="NOP300" s="216"/>
      <c r="NOQ300" s="216"/>
      <c r="NOR300" s="216"/>
      <c r="NOS300" s="216"/>
      <c r="NOT300" s="216"/>
      <c r="NOU300" s="216"/>
      <c r="NOV300" s="216"/>
      <c r="NOW300" s="216"/>
      <c r="NOX300" s="216"/>
      <c r="NOY300" s="216"/>
      <c r="NOZ300" s="216"/>
      <c r="NPA300" s="216"/>
      <c r="NPB300" s="216"/>
      <c r="NPC300" s="216"/>
      <c r="NPD300" s="216"/>
      <c r="NPE300" s="216"/>
      <c r="NPF300" s="216"/>
      <c r="NPG300" s="216"/>
      <c r="NPH300" s="216"/>
      <c r="NPI300" s="216"/>
      <c r="NPJ300" s="216"/>
      <c r="NPK300" s="216"/>
      <c r="NPL300" s="216"/>
      <c r="NPM300" s="216"/>
      <c r="NPN300" s="216"/>
      <c r="NPO300" s="216"/>
      <c r="NPP300" s="216"/>
      <c r="NPQ300" s="216"/>
      <c r="NPR300" s="216"/>
      <c r="NPS300" s="216"/>
      <c r="NPT300" s="216"/>
      <c r="NPU300" s="216"/>
      <c r="NPV300" s="216"/>
      <c r="NPW300" s="216"/>
      <c r="NPX300" s="216"/>
      <c r="NPY300" s="216"/>
      <c r="NPZ300" s="216"/>
      <c r="NQA300" s="216"/>
      <c r="NQB300" s="216"/>
      <c r="NQC300" s="216"/>
      <c r="NQD300" s="216"/>
      <c r="NQE300" s="216"/>
      <c r="NQF300" s="216"/>
      <c r="NQG300" s="216"/>
      <c r="NQH300" s="216"/>
      <c r="NQI300" s="216"/>
      <c r="NQJ300" s="216"/>
      <c r="NQK300" s="216"/>
      <c r="NQL300" s="216"/>
      <c r="NQM300" s="216"/>
      <c r="NQN300" s="216"/>
      <c r="NQO300" s="216"/>
      <c r="NQP300" s="216"/>
      <c r="NQQ300" s="216"/>
      <c r="NQR300" s="216"/>
      <c r="NQS300" s="216"/>
      <c r="NQT300" s="216"/>
      <c r="NQU300" s="216"/>
      <c r="NQV300" s="216"/>
      <c r="NQW300" s="216"/>
      <c r="NQX300" s="216"/>
      <c r="NQY300" s="216"/>
      <c r="NQZ300" s="216"/>
      <c r="NRA300" s="216"/>
      <c r="NRB300" s="216"/>
      <c r="NRC300" s="216"/>
      <c r="NRD300" s="216"/>
      <c r="NRE300" s="216"/>
      <c r="NRF300" s="216"/>
      <c r="NRG300" s="216"/>
      <c r="NRH300" s="216"/>
      <c r="NRI300" s="216"/>
      <c r="NRJ300" s="216"/>
      <c r="NRK300" s="216"/>
      <c r="NRL300" s="216"/>
      <c r="NRM300" s="216"/>
      <c r="NRN300" s="216"/>
      <c r="NRO300" s="216"/>
      <c r="NRP300" s="216"/>
      <c r="NRQ300" s="216"/>
      <c r="NRR300" s="216"/>
      <c r="NRS300" s="216"/>
      <c r="NRT300" s="216"/>
      <c r="NRU300" s="216"/>
      <c r="NRV300" s="216"/>
      <c r="NRW300" s="216"/>
      <c r="NRX300" s="216"/>
      <c r="NRY300" s="216"/>
      <c r="NRZ300" s="216"/>
      <c r="NSA300" s="216"/>
      <c r="NSB300" s="216"/>
      <c r="NSC300" s="216"/>
      <c r="NSD300" s="216"/>
      <c r="NSE300" s="216"/>
      <c r="NSF300" s="216"/>
      <c r="NSG300" s="216"/>
      <c r="NSH300" s="216"/>
      <c r="NSI300" s="216"/>
      <c r="NSJ300" s="216"/>
      <c r="NSK300" s="216"/>
      <c r="NSL300" s="216"/>
      <c r="NSM300" s="216"/>
      <c r="NSN300" s="216"/>
      <c r="NSO300" s="216"/>
      <c r="NSP300" s="216"/>
      <c r="NSQ300" s="216"/>
      <c r="NSR300" s="216"/>
      <c r="NSS300" s="216"/>
      <c r="NST300" s="216"/>
      <c r="NSU300" s="216"/>
      <c r="NSV300" s="216"/>
      <c r="NSW300" s="216"/>
      <c r="NSX300" s="216"/>
      <c r="NSY300" s="216"/>
      <c r="NSZ300" s="216"/>
      <c r="NTA300" s="216"/>
      <c r="NTB300" s="216"/>
      <c r="NTC300" s="216"/>
      <c r="NTD300" s="216"/>
      <c r="NTE300" s="216"/>
      <c r="NTF300" s="216"/>
      <c r="NTG300" s="216"/>
      <c r="NTH300" s="216"/>
      <c r="NTI300" s="216"/>
      <c r="NTJ300" s="216"/>
      <c r="NTK300" s="216"/>
      <c r="NTL300" s="216"/>
      <c r="NTM300" s="216"/>
      <c r="NTN300" s="216"/>
      <c r="NTO300" s="216"/>
      <c r="NTP300" s="216"/>
      <c r="NTQ300" s="216"/>
      <c r="NTR300" s="216"/>
      <c r="NTS300" s="216"/>
      <c r="NTT300" s="216"/>
      <c r="NTU300" s="216"/>
      <c r="NTV300" s="216"/>
      <c r="NTW300" s="216"/>
      <c r="NTX300" s="216"/>
      <c r="NTY300" s="216"/>
      <c r="NTZ300" s="216"/>
      <c r="NUA300" s="216"/>
      <c r="NUB300" s="216"/>
      <c r="NUC300" s="216"/>
      <c r="NUD300" s="216"/>
      <c r="NUE300" s="216"/>
      <c r="NUF300" s="216"/>
      <c r="NUG300" s="216"/>
      <c r="NUH300" s="216"/>
      <c r="NUI300" s="216"/>
      <c r="NUJ300" s="216"/>
      <c r="NUK300" s="216"/>
      <c r="NUL300" s="216"/>
      <c r="NUM300" s="216"/>
      <c r="NUN300" s="216"/>
      <c r="NUO300" s="216"/>
      <c r="NUP300" s="216"/>
      <c r="NUQ300" s="216"/>
      <c r="NUR300" s="216"/>
      <c r="NUS300" s="216"/>
      <c r="NUT300" s="216"/>
      <c r="NUU300" s="216"/>
      <c r="NUV300" s="216"/>
      <c r="NUW300" s="216"/>
      <c r="NUX300" s="216"/>
      <c r="NUY300" s="216"/>
      <c r="NUZ300" s="216"/>
      <c r="NVA300" s="216"/>
      <c r="NVB300" s="216"/>
      <c r="NVC300" s="216"/>
      <c r="NVD300" s="216"/>
      <c r="NVE300" s="216"/>
      <c r="NVF300" s="216"/>
      <c r="NVG300" s="216"/>
      <c r="NVH300" s="216"/>
      <c r="NVI300" s="216"/>
      <c r="NVJ300" s="216"/>
      <c r="NVK300" s="216"/>
      <c r="NVL300" s="216"/>
      <c r="NVM300" s="216"/>
      <c r="NVN300" s="216"/>
      <c r="NVO300" s="216"/>
      <c r="NVP300" s="216"/>
      <c r="NVQ300" s="216"/>
      <c r="NVR300" s="216"/>
      <c r="NVS300" s="216"/>
      <c r="NVT300" s="216"/>
      <c r="NVU300" s="216"/>
      <c r="NVV300" s="216"/>
      <c r="NVW300" s="216"/>
      <c r="NVX300" s="216"/>
      <c r="NVY300" s="216"/>
      <c r="NVZ300" s="216"/>
      <c r="NWA300" s="216"/>
      <c r="NWB300" s="216"/>
      <c r="NWC300" s="216"/>
      <c r="NWD300" s="216"/>
      <c r="NWE300" s="216"/>
      <c r="NWF300" s="216"/>
      <c r="NWG300" s="216"/>
      <c r="NWH300" s="216"/>
      <c r="NWI300" s="216"/>
      <c r="NWJ300" s="216"/>
      <c r="NWK300" s="216"/>
      <c r="NWL300" s="216"/>
      <c r="NWM300" s="216"/>
      <c r="NWN300" s="216"/>
      <c r="NWO300" s="216"/>
      <c r="NWP300" s="216"/>
      <c r="NWQ300" s="216"/>
      <c r="NWR300" s="216"/>
      <c r="NWS300" s="216"/>
      <c r="NWT300" s="216"/>
      <c r="NWU300" s="216"/>
      <c r="NWV300" s="216"/>
      <c r="NWW300" s="216"/>
      <c r="NWX300" s="216"/>
      <c r="NWY300" s="216"/>
      <c r="NWZ300" s="216"/>
      <c r="NXA300" s="216"/>
      <c r="NXB300" s="216"/>
      <c r="NXC300" s="216"/>
      <c r="NXD300" s="216"/>
      <c r="NXE300" s="216"/>
      <c r="NXF300" s="216"/>
      <c r="NXG300" s="216"/>
      <c r="NXH300" s="216"/>
      <c r="NXI300" s="216"/>
      <c r="NXJ300" s="216"/>
      <c r="NXK300" s="216"/>
      <c r="NXL300" s="216"/>
      <c r="NXM300" s="216"/>
      <c r="NXN300" s="216"/>
      <c r="NXO300" s="216"/>
      <c r="NXP300" s="216"/>
      <c r="NXQ300" s="216"/>
      <c r="NXR300" s="216"/>
      <c r="NXS300" s="216"/>
      <c r="NXT300" s="216"/>
      <c r="NXU300" s="216"/>
      <c r="NXV300" s="216"/>
      <c r="NXW300" s="216"/>
      <c r="NXX300" s="216"/>
      <c r="NXY300" s="216"/>
      <c r="NXZ300" s="216"/>
      <c r="NYA300" s="216"/>
      <c r="NYB300" s="216"/>
      <c r="NYC300" s="216"/>
      <c r="NYD300" s="216"/>
      <c r="NYE300" s="216"/>
      <c r="NYF300" s="216"/>
      <c r="NYG300" s="216"/>
      <c r="NYH300" s="216"/>
      <c r="NYI300" s="216"/>
      <c r="NYJ300" s="216"/>
      <c r="NYK300" s="216"/>
      <c r="NYL300" s="216"/>
      <c r="NYM300" s="216"/>
      <c r="NYN300" s="216"/>
      <c r="NYO300" s="216"/>
      <c r="NYP300" s="216"/>
      <c r="NYQ300" s="216"/>
      <c r="NYR300" s="216"/>
      <c r="NYS300" s="216"/>
      <c r="NYT300" s="216"/>
      <c r="NYU300" s="216"/>
      <c r="NYV300" s="216"/>
      <c r="NYW300" s="216"/>
      <c r="NYX300" s="216"/>
      <c r="NYY300" s="216"/>
      <c r="NYZ300" s="216"/>
      <c r="NZA300" s="216"/>
      <c r="NZB300" s="216"/>
      <c r="NZC300" s="216"/>
      <c r="NZD300" s="216"/>
      <c r="NZE300" s="216"/>
      <c r="NZF300" s="216"/>
      <c r="NZG300" s="216"/>
      <c r="NZH300" s="216"/>
      <c r="NZI300" s="216"/>
      <c r="NZJ300" s="216"/>
      <c r="NZK300" s="216"/>
      <c r="NZL300" s="216"/>
      <c r="NZM300" s="216"/>
      <c r="NZN300" s="216"/>
      <c r="NZO300" s="216"/>
      <c r="NZP300" s="216"/>
      <c r="NZQ300" s="216"/>
      <c r="NZR300" s="216"/>
      <c r="NZS300" s="216"/>
      <c r="NZT300" s="216"/>
      <c r="NZU300" s="216"/>
      <c r="NZV300" s="216"/>
      <c r="NZW300" s="216"/>
      <c r="NZX300" s="216"/>
      <c r="NZY300" s="216"/>
      <c r="NZZ300" s="216"/>
      <c r="OAA300" s="216"/>
      <c r="OAB300" s="216"/>
      <c r="OAC300" s="216"/>
      <c r="OAD300" s="216"/>
      <c r="OAE300" s="216"/>
      <c r="OAF300" s="216"/>
      <c r="OAG300" s="216"/>
      <c r="OAH300" s="216"/>
      <c r="OAI300" s="216"/>
      <c r="OAJ300" s="216"/>
      <c r="OAK300" s="216"/>
      <c r="OAL300" s="216"/>
      <c r="OAM300" s="216"/>
      <c r="OAN300" s="216"/>
      <c r="OAO300" s="216"/>
      <c r="OAP300" s="216"/>
      <c r="OAQ300" s="216"/>
      <c r="OAR300" s="216"/>
      <c r="OAS300" s="216"/>
      <c r="OAT300" s="216"/>
      <c r="OAU300" s="216"/>
      <c r="OAV300" s="216"/>
      <c r="OAW300" s="216"/>
      <c r="OAX300" s="216"/>
      <c r="OAY300" s="216"/>
      <c r="OAZ300" s="216"/>
      <c r="OBA300" s="216"/>
      <c r="OBB300" s="216"/>
      <c r="OBC300" s="216"/>
      <c r="OBD300" s="216"/>
      <c r="OBE300" s="216"/>
      <c r="OBF300" s="216"/>
      <c r="OBG300" s="216"/>
      <c r="OBH300" s="216"/>
      <c r="OBI300" s="216"/>
      <c r="OBJ300" s="216"/>
      <c r="OBK300" s="216"/>
      <c r="OBL300" s="216"/>
      <c r="OBM300" s="216"/>
      <c r="OBN300" s="216"/>
      <c r="OBO300" s="216"/>
      <c r="OBP300" s="216"/>
      <c r="OBQ300" s="216"/>
      <c r="OBR300" s="216"/>
      <c r="OBS300" s="216"/>
      <c r="OBT300" s="216"/>
      <c r="OBU300" s="216"/>
      <c r="OBV300" s="216"/>
      <c r="OBW300" s="216"/>
      <c r="OBX300" s="216"/>
      <c r="OBY300" s="216"/>
      <c r="OBZ300" s="216"/>
      <c r="OCA300" s="216"/>
      <c r="OCB300" s="216"/>
      <c r="OCC300" s="216"/>
      <c r="OCD300" s="216"/>
      <c r="OCE300" s="216"/>
      <c r="OCF300" s="216"/>
      <c r="OCG300" s="216"/>
      <c r="OCH300" s="216"/>
      <c r="OCI300" s="216"/>
      <c r="OCJ300" s="216"/>
      <c r="OCK300" s="216"/>
      <c r="OCL300" s="216"/>
      <c r="OCM300" s="216"/>
      <c r="OCN300" s="216"/>
      <c r="OCO300" s="216"/>
      <c r="OCP300" s="216"/>
      <c r="OCQ300" s="216"/>
      <c r="OCR300" s="216"/>
      <c r="OCS300" s="216"/>
      <c r="OCT300" s="216"/>
      <c r="OCU300" s="216"/>
      <c r="OCV300" s="216"/>
      <c r="OCW300" s="216"/>
      <c r="OCX300" s="216"/>
      <c r="OCY300" s="216"/>
      <c r="OCZ300" s="216"/>
      <c r="ODA300" s="216"/>
      <c r="ODB300" s="216"/>
      <c r="ODC300" s="216"/>
      <c r="ODD300" s="216"/>
      <c r="ODE300" s="216"/>
      <c r="ODF300" s="216"/>
      <c r="ODG300" s="216"/>
      <c r="ODH300" s="216"/>
      <c r="ODI300" s="216"/>
      <c r="ODJ300" s="216"/>
      <c r="ODK300" s="216"/>
      <c r="ODL300" s="216"/>
      <c r="ODM300" s="216"/>
      <c r="ODN300" s="216"/>
      <c r="ODO300" s="216"/>
      <c r="ODP300" s="216"/>
      <c r="ODQ300" s="216"/>
      <c r="ODR300" s="216"/>
      <c r="ODS300" s="216"/>
      <c r="ODT300" s="216"/>
      <c r="ODU300" s="216"/>
      <c r="ODV300" s="216"/>
      <c r="ODW300" s="216"/>
      <c r="ODX300" s="216"/>
      <c r="ODY300" s="216"/>
      <c r="ODZ300" s="216"/>
      <c r="OEA300" s="216"/>
      <c r="OEB300" s="216"/>
      <c r="OEC300" s="216"/>
      <c r="OED300" s="216"/>
      <c r="OEE300" s="216"/>
      <c r="OEF300" s="216"/>
      <c r="OEG300" s="216"/>
      <c r="OEH300" s="216"/>
      <c r="OEI300" s="216"/>
      <c r="OEJ300" s="216"/>
      <c r="OEK300" s="216"/>
      <c r="OEL300" s="216"/>
      <c r="OEM300" s="216"/>
      <c r="OEN300" s="216"/>
      <c r="OEO300" s="216"/>
      <c r="OEP300" s="216"/>
      <c r="OEQ300" s="216"/>
      <c r="OER300" s="216"/>
      <c r="OES300" s="216"/>
      <c r="OET300" s="216"/>
      <c r="OEU300" s="216"/>
      <c r="OEV300" s="216"/>
      <c r="OEW300" s="216"/>
      <c r="OEX300" s="216"/>
      <c r="OEY300" s="216"/>
      <c r="OEZ300" s="216"/>
      <c r="OFA300" s="216"/>
      <c r="OFB300" s="216"/>
      <c r="OFC300" s="216"/>
      <c r="OFD300" s="216"/>
      <c r="OFE300" s="216"/>
      <c r="OFF300" s="216"/>
      <c r="OFG300" s="216"/>
      <c r="OFH300" s="216"/>
      <c r="OFI300" s="216"/>
      <c r="OFJ300" s="216"/>
      <c r="OFK300" s="216"/>
      <c r="OFL300" s="216"/>
      <c r="OFM300" s="216"/>
      <c r="OFN300" s="216"/>
      <c r="OFO300" s="216"/>
      <c r="OFP300" s="216"/>
      <c r="OFQ300" s="216"/>
      <c r="OFR300" s="216"/>
      <c r="OFS300" s="216"/>
      <c r="OFT300" s="216"/>
      <c r="OFU300" s="216"/>
      <c r="OFV300" s="216"/>
      <c r="OFW300" s="216"/>
      <c r="OFX300" s="216"/>
      <c r="OFY300" s="216"/>
      <c r="OFZ300" s="216"/>
      <c r="OGA300" s="216"/>
      <c r="OGB300" s="216"/>
      <c r="OGC300" s="216"/>
      <c r="OGD300" s="216"/>
      <c r="OGE300" s="216"/>
      <c r="OGF300" s="216"/>
      <c r="OGG300" s="216"/>
      <c r="OGH300" s="216"/>
      <c r="OGI300" s="216"/>
      <c r="OGJ300" s="216"/>
      <c r="OGK300" s="216"/>
      <c r="OGL300" s="216"/>
      <c r="OGM300" s="216"/>
      <c r="OGN300" s="216"/>
      <c r="OGO300" s="216"/>
      <c r="OGP300" s="216"/>
      <c r="OGQ300" s="216"/>
      <c r="OGR300" s="216"/>
      <c r="OGS300" s="216"/>
      <c r="OGT300" s="216"/>
      <c r="OGU300" s="216"/>
      <c r="OGV300" s="216"/>
      <c r="OGW300" s="216"/>
      <c r="OGX300" s="216"/>
      <c r="OGY300" s="216"/>
      <c r="OGZ300" s="216"/>
      <c r="OHA300" s="216"/>
      <c r="OHB300" s="216"/>
      <c r="OHC300" s="216"/>
      <c r="OHD300" s="216"/>
      <c r="OHE300" s="216"/>
      <c r="OHF300" s="216"/>
      <c r="OHG300" s="216"/>
      <c r="OHH300" s="216"/>
      <c r="OHI300" s="216"/>
      <c r="OHJ300" s="216"/>
      <c r="OHK300" s="216"/>
      <c r="OHL300" s="216"/>
      <c r="OHM300" s="216"/>
      <c r="OHN300" s="216"/>
      <c r="OHO300" s="216"/>
      <c r="OHP300" s="216"/>
      <c r="OHQ300" s="216"/>
      <c r="OHR300" s="216"/>
      <c r="OHS300" s="216"/>
      <c r="OHT300" s="216"/>
      <c r="OHU300" s="216"/>
      <c r="OHV300" s="216"/>
      <c r="OHW300" s="216"/>
      <c r="OHX300" s="216"/>
      <c r="OHY300" s="216"/>
      <c r="OHZ300" s="216"/>
      <c r="OIA300" s="216"/>
      <c r="OIB300" s="216"/>
      <c r="OIC300" s="216"/>
      <c r="OID300" s="216"/>
      <c r="OIE300" s="216"/>
      <c r="OIF300" s="216"/>
      <c r="OIG300" s="216"/>
      <c r="OIH300" s="216"/>
      <c r="OII300" s="216"/>
      <c r="OIJ300" s="216"/>
      <c r="OIK300" s="216"/>
      <c r="OIL300" s="216"/>
      <c r="OIM300" s="216"/>
      <c r="OIN300" s="216"/>
      <c r="OIO300" s="216"/>
      <c r="OIP300" s="216"/>
      <c r="OIQ300" s="216"/>
      <c r="OIR300" s="216"/>
      <c r="OIS300" s="216"/>
      <c r="OIT300" s="216"/>
      <c r="OIU300" s="216"/>
      <c r="OIV300" s="216"/>
      <c r="OIW300" s="216"/>
      <c r="OIX300" s="216"/>
      <c r="OIY300" s="216"/>
      <c r="OIZ300" s="216"/>
      <c r="OJA300" s="216"/>
      <c r="OJB300" s="216"/>
      <c r="OJC300" s="216"/>
      <c r="OJD300" s="216"/>
      <c r="OJE300" s="216"/>
      <c r="OJF300" s="216"/>
      <c r="OJG300" s="216"/>
      <c r="OJH300" s="216"/>
      <c r="OJI300" s="216"/>
      <c r="OJJ300" s="216"/>
      <c r="OJK300" s="216"/>
      <c r="OJL300" s="216"/>
      <c r="OJM300" s="216"/>
      <c r="OJN300" s="216"/>
      <c r="OJO300" s="216"/>
      <c r="OJP300" s="216"/>
      <c r="OJQ300" s="216"/>
      <c r="OJR300" s="216"/>
      <c r="OJS300" s="216"/>
      <c r="OJT300" s="216"/>
      <c r="OJU300" s="216"/>
      <c r="OJV300" s="216"/>
      <c r="OJW300" s="216"/>
      <c r="OJX300" s="216"/>
      <c r="OJY300" s="216"/>
      <c r="OJZ300" s="216"/>
      <c r="OKA300" s="216"/>
      <c r="OKB300" s="216"/>
      <c r="OKC300" s="216"/>
      <c r="OKD300" s="216"/>
      <c r="OKE300" s="216"/>
      <c r="OKF300" s="216"/>
      <c r="OKG300" s="216"/>
      <c r="OKH300" s="216"/>
      <c r="OKI300" s="216"/>
      <c r="OKJ300" s="216"/>
      <c r="OKK300" s="216"/>
      <c r="OKL300" s="216"/>
      <c r="OKM300" s="216"/>
      <c r="OKN300" s="216"/>
      <c r="OKO300" s="216"/>
      <c r="OKP300" s="216"/>
      <c r="OKQ300" s="216"/>
      <c r="OKR300" s="216"/>
      <c r="OKS300" s="216"/>
      <c r="OKT300" s="216"/>
      <c r="OKU300" s="216"/>
      <c r="OKV300" s="216"/>
      <c r="OKW300" s="216"/>
      <c r="OKX300" s="216"/>
      <c r="OKY300" s="216"/>
      <c r="OKZ300" s="216"/>
      <c r="OLA300" s="216"/>
      <c r="OLB300" s="216"/>
      <c r="OLC300" s="216"/>
      <c r="OLD300" s="216"/>
      <c r="OLE300" s="216"/>
      <c r="OLF300" s="216"/>
      <c r="OLG300" s="216"/>
      <c r="OLH300" s="216"/>
      <c r="OLI300" s="216"/>
      <c r="OLJ300" s="216"/>
      <c r="OLK300" s="216"/>
      <c r="OLL300" s="216"/>
      <c r="OLM300" s="216"/>
      <c r="OLN300" s="216"/>
      <c r="OLO300" s="216"/>
      <c r="OLP300" s="216"/>
      <c r="OLQ300" s="216"/>
      <c r="OLR300" s="216"/>
      <c r="OLS300" s="216"/>
      <c r="OLT300" s="216"/>
      <c r="OLU300" s="216"/>
      <c r="OLV300" s="216"/>
      <c r="OLW300" s="216"/>
      <c r="OLX300" s="216"/>
      <c r="OLY300" s="216"/>
      <c r="OLZ300" s="216"/>
      <c r="OMA300" s="216"/>
      <c r="OMB300" s="216"/>
      <c r="OMC300" s="216"/>
      <c r="OMD300" s="216"/>
      <c r="OME300" s="216"/>
      <c r="OMF300" s="216"/>
      <c r="OMG300" s="216"/>
      <c r="OMH300" s="216"/>
      <c r="OMI300" s="216"/>
      <c r="OMJ300" s="216"/>
      <c r="OMK300" s="216"/>
      <c r="OML300" s="216"/>
      <c r="OMM300" s="216"/>
      <c r="OMN300" s="216"/>
      <c r="OMO300" s="216"/>
      <c r="OMP300" s="216"/>
      <c r="OMQ300" s="216"/>
      <c r="OMR300" s="216"/>
      <c r="OMS300" s="216"/>
      <c r="OMT300" s="216"/>
      <c r="OMU300" s="216"/>
      <c r="OMV300" s="216"/>
      <c r="OMW300" s="216"/>
      <c r="OMX300" s="216"/>
      <c r="OMY300" s="216"/>
      <c r="OMZ300" s="216"/>
      <c r="ONA300" s="216"/>
      <c r="ONB300" s="216"/>
      <c r="ONC300" s="216"/>
      <c r="OND300" s="216"/>
      <c r="ONE300" s="216"/>
      <c r="ONF300" s="216"/>
      <c r="ONG300" s="216"/>
      <c r="ONH300" s="216"/>
      <c r="ONI300" s="216"/>
      <c r="ONJ300" s="216"/>
      <c r="ONK300" s="216"/>
      <c r="ONL300" s="216"/>
      <c r="ONM300" s="216"/>
      <c r="ONN300" s="216"/>
      <c r="ONO300" s="216"/>
      <c r="ONP300" s="216"/>
      <c r="ONQ300" s="216"/>
      <c r="ONR300" s="216"/>
      <c r="ONS300" s="216"/>
      <c r="ONT300" s="216"/>
      <c r="ONU300" s="216"/>
      <c r="ONV300" s="216"/>
      <c r="ONW300" s="216"/>
      <c r="ONX300" s="216"/>
      <c r="ONY300" s="216"/>
      <c r="ONZ300" s="216"/>
      <c r="OOA300" s="216"/>
      <c r="OOB300" s="216"/>
      <c r="OOC300" s="216"/>
      <c r="OOD300" s="216"/>
      <c r="OOE300" s="216"/>
      <c r="OOF300" s="216"/>
      <c r="OOG300" s="216"/>
      <c r="OOH300" s="216"/>
      <c r="OOI300" s="216"/>
      <c r="OOJ300" s="216"/>
      <c r="OOK300" s="216"/>
      <c r="OOL300" s="216"/>
      <c r="OOM300" s="216"/>
      <c r="OON300" s="216"/>
      <c r="OOO300" s="216"/>
      <c r="OOP300" s="216"/>
      <c r="OOQ300" s="216"/>
      <c r="OOR300" s="216"/>
      <c r="OOS300" s="216"/>
      <c r="OOT300" s="216"/>
      <c r="OOU300" s="216"/>
      <c r="OOV300" s="216"/>
      <c r="OOW300" s="216"/>
      <c r="OOX300" s="216"/>
      <c r="OOY300" s="216"/>
      <c r="OOZ300" s="216"/>
      <c r="OPA300" s="216"/>
      <c r="OPB300" s="216"/>
      <c r="OPC300" s="216"/>
      <c r="OPD300" s="216"/>
      <c r="OPE300" s="216"/>
      <c r="OPF300" s="216"/>
      <c r="OPG300" s="216"/>
      <c r="OPH300" s="216"/>
      <c r="OPI300" s="216"/>
      <c r="OPJ300" s="216"/>
      <c r="OPK300" s="216"/>
      <c r="OPL300" s="216"/>
      <c r="OPM300" s="216"/>
      <c r="OPN300" s="216"/>
      <c r="OPO300" s="216"/>
      <c r="OPP300" s="216"/>
      <c r="OPQ300" s="216"/>
      <c r="OPR300" s="216"/>
      <c r="OPS300" s="216"/>
      <c r="OPT300" s="216"/>
      <c r="OPU300" s="216"/>
      <c r="OPV300" s="216"/>
      <c r="OPW300" s="216"/>
      <c r="OPX300" s="216"/>
      <c r="OPY300" s="216"/>
      <c r="OPZ300" s="216"/>
      <c r="OQA300" s="216"/>
      <c r="OQB300" s="216"/>
      <c r="OQC300" s="216"/>
      <c r="OQD300" s="216"/>
      <c r="OQE300" s="216"/>
      <c r="OQF300" s="216"/>
      <c r="OQG300" s="216"/>
      <c r="OQH300" s="216"/>
      <c r="OQI300" s="216"/>
      <c r="OQJ300" s="216"/>
      <c r="OQK300" s="216"/>
      <c r="OQL300" s="216"/>
      <c r="OQM300" s="216"/>
      <c r="OQN300" s="216"/>
      <c r="OQO300" s="216"/>
      <c r="OQP300" s="216"/>
      <c r="OQQ300" s="216"/>
      <c r="OQR300" s="216"/>
      <c r="OQS300" s="216"/>
      <c r="OQT300" s="216"/>
      <c r="OQU300" s="216"/>
      <c r="OQV300" s="216"/>
      <c r="OQW300" s="216"/>
      <c r="OQX300" s="216"/>
      <c r="OQY300" s="216"/>
      <c r="OQZ300" s="216"/>
      <c r="ORA300" s="216"/>
      <c r="ORB300" s="216"/>
      <c r="ORC300" s="216"/>
      <c r="ORD300" s="216"/>
      <c r="ORE300" s="216"/>
      <c r="ORF300" s="216"/>
      <c r="ORG300" s="216"/>
      <c r="ORH300" s="216"/>
      <c r="ORI300" s="216"/>
      <c r="ORJ300" s="216"/>
      <c r="ORK300" s="216"/>
      <c r="ORL300" s="216"/>
      <c r="ORM300" s="216"/>
      <c r="ORN300" s="216"/>
      <c r="ORO300" s="216"/>
      <c r="ORP300" s="216"/>
      <c r="ORQ300" s="216"/>
      <c r="ORR300" s="216"/>
      <c r="ORS300" s="216"/>
      <c r="ORT300" s="216"/>
      <c r="ORU300" s="216"/>
      <c r="ORV300" s="216"/>
      <c r="ORW300" s="216"/>
      <c r="ORX300" s="216"/>
      <c r="ORY300" s="216"/>
      <c r="ORZ300" s="216"/>
      <c r="OSA300" s="216"/>
      <c r="OSB300" s="216"/>
      <c r="OSC300" s="216"/>
      <c r="OSD300" s="216"/>
      <c r="OSE300" s="216"/>
      <c r="OSF300" s="216"/>
      <c r="OSG300" s="216"/>
      <c r="OSH300" s="216"/>
      <c r="OSI300" s="216"/>
      <c r="OSJ300" s="216"/>
      <c r="OSK300" s="216"/>
      <c r="OSL300" s="216"/>
      <c r="OSM300" s="216"/>
      <c r="OSN300" s="216"/>
      <c r="OSO300" s="216"/>
      <c r="OSP300" s="216"/>
      <c r="OSQ300" s="216"/>
      <c r="OSR300" s="216"/>
      <c r="OSS300" s="216"/>
      <c r="OST300" s="216"/>
      <c r="OSU300" s="216"/>
      <c r="OSV300" s="216"/>
      <c r="OSW300" s="216"/>
      <c r="OSX300" s="216"/>
      <c r="OSY300" s="216"/>
      <c r="OSZ300" s="216"/>
      <c r="OTA300" s="216"/>
      <c r="OTB300" s="216"/>
      <c r="OTC300" s="216"/>
      <c r="OTD300" s="216"/>
      <c r="OTE300" s="216"/>
      <c r="OTF300" s="216"/>
      <c r="OTG300" s="216"/>
      <c r="OTH300" s="216"/>
      <c r="OTI300" s="216"/>
      <c r="OTJ300" s="216"/>
      <c r="OTK300" s="216"/>
      <c r="OTL300" s="216"/>
      <c r="OTM300" s="216"/>
      <c r="OTN300" s="216"/>
      <c r="OTO300" s="216"/>
      <c r="OTP300" s="216"/>
      <c r="OTQ300" s="216"/>
      <c r="OTR300" s="216"/>
      <c r="OTS300" s="216"/>
      <c r="OTT300" s="216"/>
      <c r="OTU300" s="216"/>
      <c r="OTV300" s="216"/>
      <c r="OTW300" s="216"/>
      <c r="OTX300" s="216"/>
      <c r="OTY300" s="216"/>
      <c r="OTZ300" s="216"/>
      <c r="OUA300" s="216"/>
      <c r="OUB300" s="216"/>
      <c r="OUC300" s="216"/>
      <c r="OUD300" s="216"/>
      <c r="OUE300" s="216"/>
      <c r="OUF300" s="216"/>
      <c r="OUG300" s="216"/>
      <c r="OUH300" s="216"/>
      <c r="OUI300" s="216"/>
      <c r="OUJ300" s="216"/>
      <c r="OUK300" s="216"/>
      <c r="OUL300" s="216"/>
      <c r="OUM300" s="216"/>
      <c r="OUN300" s="216"/>
      <c r="OUO300" s="216"/>
      <c r="OUP300" s="216"/>
      <c r="OUQ300" s="216"/>
      <c r="OUR300" s="216"/>
      <c r="OUS300" s="216"/>
      <c r="OUT300" s="216"/>
      <c r="OUU300" s="216"/>
      <c r="OUV300" s="216"/>
      <c r="OUW300" s="216"/>
      <c r="OUX300" s="216"/>
      <c r="OUY300" s="216"/>
      <c r="OUZ300" s="216"/>
      <c r="OVA300" s="216"/>
      <c r="OVB300" s="216"/>
      <c r="OVC300" s="216"/>
      <c r="OVD300" s="216"/>
      <c r="OVE300" s="216"/>
      <c r="OVF300" s="216"/>
      <c r="OVG300" s="216"/>
      <c r="OVH300" s="216"/>
      <c r="OVI300" s="216"/>
      <c r="OVJ300" s="216"/>
      <c r="OVK300" s="216"/>
      <c r="OVL300" s="216"/>
      <c r="OVM300" s="216"/>
      <c r="OVN300" s="216"/>
      <c r="OVO300" s="216"/>
      <c r="OVP300" s="216"/>
      <c r="OVQ300" s="216"/>
      <c r="OVR300" s="216"/>
      <c r="OVS300" s="216"/>
      <c r="OVT300" s="216"/>
      <c r="OVU300" s="216"/>
      <c r="OVV300" s="216"/>
      <c r="OVW300" s="216"/>
      <c r="OVX300" s="216"/>
      <c r="OVY300" s="216"/>
      <c r="OVZ300" s="216"/>
      <c r="OWA300" s="216"/>
      <c r="OWB300" s="216"/>
      <c r="OWC300" s="216"/>
      <c r="OWD300" s="216"/>
      <c r="OWE300" s="216"/>
      <c r="OWF300" s="216"/>
      <c r="OWG300" s="216"/>
      <c r="OWH300" s="216"/>
      <c r="OWI300" s="216"/>
      <c r="OWJ300" s="216"/>
      <c r="OWK300" s="216"/>
      <c r="OWL300" s="216"/>
      <c r="OWM300" s="216"/>
      <c r="OWN300" s="216"/>
      <c r="OWO300" s="216"/>
      <c r="OWP300" s="216"/>
      <c r="OWQ300" s="216"/>
      <c r="OWR300" s="216"/>
      <c r="OWS300" s="216"/>
      <c r="OWT300" s="216"/>
      <c r="OWU300" s="216"/>
      <c r="OWV300" s="216"/>
      <c r="OWW300" s="216"/>
      <c r="OWX300" s="216"/>
      <c r="OWY300" s="216"/>
      <c r="OWZ300" s="216"/>
      <c r="OXA300" s="216"/>
      <c r="OXB300" s="216"/>
      <c r="OXC300" s="216"/>
      <c r="OXD300" s="216"/>
      <c r="OXE300" s="216"/>
      <c r="OXF300" s="216"/>
      <c r="OXG300" s="216"/>
      <c r="OXH300" s="216"/>
      <c r="OXI300" s="216"/>
      <c r="OXJ300" s="216"/>
      <c r="OXK300" s="216"/>
      <c r="OXL300" s="216"/>
      <c r="OXM300" s="216"/>
      <c r="OXN300" s="216"/>
      <c r="OXO300" s="216"/>
      <c r="OXP300" s="216"/>
      <c r="OXQ300" s="216"/>
      <c r="OXR300" s="216"/>
      <c r="OXS300" s="216"/>
      <c r="OXT300" s="216"/>
      <c r="OXU300" s="216"/>
      <c r="OXV300" s="216"/>
      <c r="OXW300" s="216"/>
      <c r="OXX300" s="216"/>
      <c r="OXY300" s="216"/>
      <c r="OXZ300" s="216"/>
      <c r="OYA300" s="216"/>
      <c r="OYB300" s="216"/>
      <c r="OYC300" s="216"/>
      <c r="OYD300" s="216"/>
      <c r="OYE300" s="216"/>
      <c r="OYF300" s="216"/>
      <c r="OYG300" s="216"/>
      <c r="OYH300" s="216"/>
      <c r="OYI300" s="216"/>
      <c r="OYJ300" s="216"/>
      <c r="OYK300" s="216"/>
      <c r="OYL300" s="216"/>
      <c r="OYM300" s="216"/>
      <c r="OYN300" s="216"/>
      <c r="OYO300" s="216"/>
      <c r="OYP300" s="216"/>
      <c r="OYQ300" s="216"/>
      <c r="OYR300" s="216"/>
      <c r="OYS300" s="216"/>
      <c r="OYT300" s="216"/>
      <c r="OYU300" s="216"/>
      <c r="OYV300" s="216"/>
      <c r="OYW300" s="216"/>
      <c r="OYX300" s="216"/>
      <c r="OYY300" s="216"/>
      <c r="OYZ300" s="216"/>
      <c r="OZA300" s="216"/>
      <c r="OZB300" s="216"/>
      <c r="OZC300" s="216"/>
      <c r="OZD300" s="216"/>
      <c r="OZE300" s="216"/>
      <c r="OZF300" s="216"/>
      <c r="OZG300" s="216"/>
      <c r="OZH300" s="216"/>
      <c r="OZI300" s="216"/>
      <c r="OZJ300" s="216"/>
      <c r="OZK300" s="216"/>
      <c r="OZL300" s="216"/>
      <c r="OZM300" s="216"/>
      <c r="OZN300" s="216"/>
      <c r="OZO300" s="216"/>
      <c r="OZP300" s="216"/>
      <c r="OZQ300" s="216"/>
      <c r="OZR300" s="216"/>
      <c r="OZS300" s="216"/>
      <c r="OZT300" s="216"/>
      <c r="OZU300" s="216"/>
      <c r="OZV300" s="216"/>
      <c r="OZW300" s="216"/>
      <c r="OZX300" s="216"/>
      <c r="OZY300" s="216"/>
      <c r="OZZ300" s="216"/>
      <c r="PAA300" s="216"/>
      <c r="PAB300" s="216"/>
      <c r="PAC300" s="216"/>
      <c r="PAD300" s="216"/>
      <c r="PAE300" s="216"/>
      <c r="PAF300" s="216"/>
      <c r="PAG300" s="216"/>
      <c r="PAH300" s="216"/>
      <c r="PAI300" s="216"/>
      <c r="PAJ300" s="216"/>
      <c r="PAK300" s="216"/>
      <c r="PAL300" s="216"/>
      <c r="PAM300" s="216"/>
      <c r="PAN300" s="216"/>
      <c r="PAO300" s="216"/>
      <c r="PAP300" s="216"/>
      <c r="PAQ300" s="216"/>
      <c r="PAR300" s="216"/>
      <c r="PAS300" s="216"/>
      <c r="PAT300" s="216"/>
      <c r="PAU300" s="216"/>
      <c r="PAV300" s="216"/>
      <c r="PAW300" s="216"/>
      <c r="PAX300" s="216"/>
      <c r="PAY300" s="216"/>
      <c r="PAZ300" s="216"/>
      <c r="PBA300" s="216"/>
      <c r="PBB300" s="216"/>
      <c r="PBC300" s="216"/>
      <c r="PBD300" s="216"/>
      <c r="PBE300" s="216"/>
      <c r="PBF300" s="216"/>
      <c r="PBG300" s="216"/>
      <c r="PBH300" s="216"/>
      <c r="PBI300" s="216"/>
      <c r="PBJ300" s="216"/>
      <c r="PBK300" s="216"/>
      <c r="PBL300" s="216"/>
      <c r="PBM300" s="216"/>
      <c r="PBN300" s="216"/>
      <c r="PBO300" s="216"/>
      <c r="PBP300" s="216"/>
      <c r="PBQ300" s="216"/>
      <c r="PBR300" s="216"/>
      <c r="PBS300" s="216"/>
      <c r="PBT300" s="216"/>
      <c r="PBU300" s="216"/>
      <c r="PBV300" s="216"/>
      <c r="PBW300" s="216"/>
      <c r="PBX300" s="216"/>
      <c r="PBY300" s="216"/>
      <c r="PBZ300" s="216"/>
      <c r="PCA300" s="216"/>
      <c r="PCB300" s="216"/>
      <c r="PCC300" s="216"/>
      <c r="PCD300" s="216"/>
      <c r="PCE300" s="216"/>
      <c r="PCF300" s="216"/>
      <c r="PCG300" s="216"/>
      <c r="PCH300" s="216"/>
      <c r="PCI300" s="216"/>
      <c r="PCJ300" s="216"/>
      <c r="PCK300" s="216"/>
      <c r="PCL300" s="216"/>
      <c r="PCM300" s="216"/>
      <c r="PCN300" s="216"/>
      <c r="PCO300" s="216"/>
      <c r="PCP300" s="216"/>
      <c r="PCQ300" s="216"/>
      <c r="PCR300" s="216"/>
      <c r="PCS300" s="216"/>
      <c r="PCT300" s="216"/>
      <c r="PCU300" s="216"/>
      <c r="PCV300" s="216"/>
      <c r="PCW300" s="216"/>
      <c r="PCX300" s="216"/>
      <c r="PCY300" s="216"/>
      <c r="PCZ300" s="216"/>
      <c r="PDA300" s="216"/>
      <c r="PDB300" s="216"/>
      <c r="PDC300" s="216"/>
      <c r="PDD300" s="216"/>
      <c r="PDE300" s="216"/>
      <c r="PDF300" s="216"/>
      <c r="PDG300" s="216"/>
      <c r="PDH300" s="216"/>
      <c r="PDI300" s="216"/>
      <c r="PDJ300" s="216"/>
      <c r="PDK300" s="216"/>
      <c r="PDL300" s="216"/>
      <c r="PDM300" s="216"/>
      <c r="PDN300" s="216"/>
      <c r="PDO300" s="216"/>
      <c r="PDP300" s="216"/>
      <c r="PDQ300" s="216"/>
      <c r="PDR300" s="216"/>
      <c r="PDS300" s="216"/>
      <c r="PDT300" s="216"/>
      <c r="PDU300" s="216"/>
      <c r="PDV300" s="216"/>
      <c r="PDW300" s="216"/>
      <c r="PDX300" s="216"/>
      <c r="PDY300" s="216"/>
      <c r="PDZ300" s="216"/>
      <c r="PEA300" s="216"/>
      <c r="PEB300" s="216"/>
      <c r="PEC300" s="216"/>
      <c r="PED300" s="216"/>
      <c r="PEE300" s="216"/>
      <c r="PEF300" s="216"/>
      <c r="PEG300" s="216"/>
      <c r="PEH300" s="216"/>
      <c r="PEI300" s="216"/>
      <c r="PEJ300" s="216"/>
      <c r="PEK300" s="216"/>
      <c r="PEL300" s="216"/>
      <c r="PEM300" s="216"/>
      <c r="PEN300" s="216"/>
      <c r="PEO300" s="216"/>
      <c r="PEP300" s="216"/>
      <c r="PEQ300" s="216"/>
      <c r="PER300" s="216"/>
      <c r="PES300" s="216"/>
      <c r="PET300" s="216"/>
      <c r="PEU300" s="216"/>
      <c r="PEV300" s="216"/>
      <c r="PEW300" s="216"/>
      <c r="PEX300" s="216"/>
      <c r="PEY300" s="216"/>
      <c r="PEZ300" s="216"/>
      <c r="PFA300" s="216"/>
      <c r="PFB300" s="216"/>
      <c r="PFC300" s="216"/>
      <c r="PFD300" s="216"/>
      <c r="PFE300" s="216"/>
      <c r="PFF300" s="216"/>
      <c r="PFG300" s="216"/>
      <c r="PFH300" s="216"/>
      <c r="PFI300" s="216"/>
      <c r="PFJ300" s="216"/>
      <c r="PFK300" s="216"/>
      <c r="PFL300" s="216"/>
      <c r="PFM300" s="216"/>
      <c r="PFN300" s="216"/>
      <c r="PFO300" s="216"/>
      <c r="PFP300" s="216"/>
      <c r="PFQ300" s="216"/>
      <c r="PFR300" s="216"/>
      <c r="PFS300" s="216"/>
      <c r="PFT300" s="216"/>
      <c r="PFU300" s="216"/>
      <c r="PFV300" s="216"/>
      <c r="PFW300" s="216"/>
      <c r="PFX300" s="216"/>
      <c r="PFY300" s="216"/>
      <c r="PFZ300" s="216"/>
      <c r="PGA300" s="216"/>
      <c r="PGB300" s="216"/>
      <c r="PGC300" s="216"/>
      <c r="PGD300" s="216"/>
      <c r="PGE300" s="216"/>
      <c r="PGF300" s="216"/>
      <c r="PGG300" s="216"/>
      <c r="PGH300" s="216"/>
      <c r="PGI300" s="216"/>
      <c r="PGJ300" s="216"/>
      <c r="PGK300" s="216"/>
      <c r="PGL300" s="216"/>
      <c r="PGM300" s="216"/>
      <c r="PGN300" s="216"/>
      <c r="PGO300" s="216"/>
      <c r="PGP300" s="216"/>
      <c r="PGQ300" s="216"/>
      <c r="PGR300" s="216"/>
      <c r="PGS300" s="216"/>
      <c r="PGT300" s="216"/>
      <c r="PGU300" s="216"/>
      <c r="PGV300" s="216"/>
      <c r="PGW300" s="216"/>
      <c r="PGX300" s="216"/>
      <c r="PGY300" s="216"/>
      <c r="PGZ300" s="216"/>
      <c r="PHA300" s="216"/>
      <c r="PHB300" s="216"/>
      <c r="PHC300" s="216"/>
      <c r="PHD300" s="216"/>
      <c r="PHE300" s="216"/>
      <c r="PHF300" s="216"/>
      <c r="PHG300" s="216"/>
      <c r="PHH300" s="216"/>
      <c r="PHI300" s="216"/>
      <c r="PHJ300" s="216"/>
      <c r="PHK300" s="216"/>
      <c r="PHL300" s="216"/>
      <c r="PHM300" s="216"/>
      <c r="PHN300" s="216"/>
      <c r="PHO300" s="216"/>
      <c r="PHP300" s="216"/>
      <c r="PHQ300" s="216"/>
      <c r="PHR300" s="216"/>
      <c r="PHS300" s="216"/>
      <c r="PHT300" s="216"/>
      <c r="PHU300" s="216"/>
      <c r="PHV300" s="216"/>
      <c r="PHW300" s="216"/>
      <c r="PHX300" s="216"/>
      <c r="PHY300" s="216"/>
      <c r="PHZ300" s="216"/>
      <c r="PIA300" s="216"/>
      <c r="PIB300" s="216"/>
      <c r="PIC300" s="216"/>
      <c r="PID300" s="216"/>
      <c r="PIE300" s="216"/>
      <c r="PIF300" s="216"/>
      <c r="PIG300" s="216"/>
      <c r="PIH300" s="216"/>
      <c r="PII300" s="216"/>
      <c r="PIJ300" s="216"/>
      <c r="PIK300" s="216"/>
      <c r="PIL300" s="216"/>
      <c r="PIM300" s="216"/>
      <c r="PIN300" s="216"/>
      <c r="PIO300" s="216"/>
      <c r="PIP300" s="216"/>
      <c r="PIQ300" s="216"/>
      <c r="PIR300" s="216"/>
      <c r="PIS300" s="216"/>
      <c r="PIT300" s="216"/>
      <c r="PIU300" s="216"/>
      <c r="PIV300" s="216"/>
      <c r="PIW300" s="216"/>
      <c r="PIX300" s="216"/>
      <c r="PIY300" s="216"/>
      <c r="PIZ300" s="216"/>
      <c r="PJA300" s="216"/>
      <c r="PJB300" s="216"/>
      <c r="PJC300" s="216"/>
      <c r="PJD300" s="216"/>
      <c r="PJE300" s="216"/>
      <c r="PJF300" s="216"/>
      <c r="PJG300" s="216"/>
      <c r="PJH300" s="216"/>
      <c r="PJI300" s="216"/>
      <c r="PJJ300" s="216"/>
      <c r="PJK300" s="216"/>
      <c r="PJL300" s="216"/>
      <c r="PJM300" s="216"/>
      <c r="PJN300" s="216"/>
      <c r="PJO300" s="216"/>
      <c r="PJP300" s="216"/>
      <c r="PJQ300" s="216"/>
      <c r="PJR300" s="216"/>
      <c r="PJS300" s="216"/>
      <c r="PJT300" s="216"/>
      <c r="PJU300" s="216"/>
      <c r="PJV300" s="216"/>
      <c r="PJW300" s="216"/>
      <c r="PJX300" s="216"/>
      <c r="PJY300" s="216"/>
      <c r="PJZ300" s="216"/>
      <c r="PKA300" s="216"/>
      <c r="PKB300" s="216"/>
      <c r="PKC300" s="216"/>
      <c r="PKD300" s="216"/>
      <c r="PKE300" s="216"/>
      <c r="PKF300" s="216"/>
      <c r="PKG300" s="216"/>
      <c r="PKH300" s="216"/>
      <c r="PKI300" s="216"/>
      <c r="PKJ300" s="216"/>
      <c r="PKK300" s="216"/>
      <c r="PKL300" s="216"/>
      <c r="PKM300" s="216"/>
      <c r="PKN300" s="216"/>
      <c r="PKO300" s="216"/>
      <c r="PKP300" s="216"/>
      <c r="PKQ300" s="216"/>
      <c r="PKR300" s="216"/>
      <c r="PKS300" s="216"/>
      <c r="PKT300" s="216"/>
      <c r="PKU300" s="216"/>
      <c r="PKV300" s="216"/>
      <c r="PKW300" s="216"/>
      <c r="PKX300" s="216"/>
      <c r="PKY300" s="216"/>
      <c r="PKZ300" s="216"/>
      <c r="PLA300" s="216"/>
      <c r="PLB300" s="216"/>
      <c r="PLC300" s="216"/>
      <c r="PLD300" s="216"/>
      <c r="PLE300" s="216"/>
      <c r="PLF300" s="216"/>
      <c r="PLG300" s="216"/>
      <c r="PLH300" s="216"/>
      <c r="PLI300" s="216"/>
      <c r="PLJ300" s="216"/>
      <c r="PLK300" s="216"/>
      <c r="PLL300" s="216"/>
      <c r="PLM300" s="216"/>
      <c r="PLN300" s="216"/>
      <c r="PLO300" s="216"/>
      <c r="PLP300" s="216"/>
      <c r="PLQ300" s="216"/>
      <c r="PLR300" s="216"/>
      <c r="PLS300" s="216"/>
      <c r="PLT300" s="216"/>
      <c r="PLU300" s="216"/>
      <c r="PLV300" s="216"/>
      <c r="PLW300" s="216"/>
      <c r="PLX300" s="216"/>
      <c r="PLY300" s="216"/>
      <c r="PLZ300" s="216"/>
      <c r="PMA300" s="216"/>
      <c r="PMB300" s="216"/>
      <c r="PMC300" s="216"/>
      <c r="PMD300" s="216"/>
      <c r="PME300" s="216"/>
      <c r="PMF300" s="216"/>
      <c r="PMG300" s="216"/>
      <c r="PMH300" s="216"/>
      <c r="PMI300" s="216"/>
      <c r="PMJ300" s="216"/>
      <c r="PMK300" s="216"/>
      <c r="PML300" s="216"/>
      <c r="PMM300" s="216"/>
      <c r="PMN300" s="216"/>
      <c r="PMO300" s="216"/>
      <c r="PMP300" s="216"/>
      <c r="PMQ300" s="216"/>
      <c r="PMR300" s="216"/>
      <c r="PMS300" s="216"/>
      <c r="PMT300" s="216"/>
      <c r="PMU300" s="216"/>
      <c r="PMV300" s="216"/>
      <c r="PMW300" s="216"/>
      <c r="PMX300" s="216"/>
      <c r="PMY300" s="216"/>
      <c r="PMZ300" s="216"/>
      <c r="PNA300" s="216"/>
      <c r="PNB300" s="216"/>
      <c r="PNC300" s="216"/>
      <c r="PND300" s="216"/>
      <c r="PNE300" s="216"/>
      <c r="PNF300" s="216"/>
      <c r="PNG300" s="216"/>
      <c r="PNH300" s="216"/>
      <c r="PNI300" s="216"/>
      <c r="PNJ300" s="216"/>
      <c r="PNK300" s="216"/>
      <c r="PNL300" s="216"/>
      <c r="PNM300" s="216"/>
      <c r="PNN300" s="216"/>
      <c r="PNO300" s="216"/>
      <c r="PNP300" s="216"/>
      <c r="PNQ300" s="216"/>
      <c r="PNR300" s="216"/>
      <c r="PNS300" s="216"/>
      <c r="PNT300" s="216"/>
      <c r="PNU300" s="216"/>
      <c r="PNV300" s="216"/>
      <c r="PNW300" s="216"/>
      <c r="PNX300" s="216"/>
      <c r="PNY300" s="216"/>
      <c r="PNZ300" s="216"/>
      <c r="POA300" s="216"/>
      <c r="POB300" s="216"/>
      <c r="POC300" s="216"/>
      <c r="POD300" s="216"/>
      <c r="POE300" s="216"/>
      <c r="POF300" s="216"/>
      <c r="POG300" s="216"/>
      <c r="POH300" s="216"/>
      <c r="POI300" s="216"/>
      <c r="POJ300" s="216"/>
      <c r="POK300" s="216"/>
      <c r="POL300" s="216"/>
      <c r="POM300" s="216"/>
      <c r="PON300" s="216"/>
      <c r="POO300" s="216"/>
      <c r="POP300" s="216"/>
      <c r="POQ300" s="216"/>
      <c r="POR300" s="216"/>
      <c r="POS300" s="216"/>
      <c r="POT300" s="216"/>
      <c r="POU300" s="216"/>
      <c r="POV300" s="216"/>
      <c r="POW300" s="216"/>
      <c r="POX300" s="216"/>
      <c r="POY300" s="216"/>
      <c r="POZ300" s="216"/>
      <c r="PPA300" s="216"/>
      <c r="PPB300" s="216"/>
      <c r="PPC300" s="216"/>
      <c r="PPD300" s="216"/>
      <c r="PPE300" s="216"/>
      <c r="PPF300" s="216"/>
      <c r="PPG300" s="216"/>
      <c r="PPH300" s="216"/>
      <c r="PPI300" s="216"/>
      <c r="PPJ300" s="216"/>
      <c r="PPK300" s="216"/>
      <c r="PPL300" s="216"/>
      <c r="PPM300" s="216"/>
      <c r="PPN300" s="216"/>
      <c r="PPO300" s="216"/>
      <c r="PPP300" s="216"/>
      <c r="PPQ300" s="216"/>
      <c r="PPR300" s="216"/>
      <c r="PPS300" s="216"/>
      <c r="PPT300" s="216"/>
      <c r="PPU300" s="216"/>
      <c r="PPV300" s="216"/>
      <c r="PPW300" s="216"/>
      <c r="PPX300" s="216"/>
      <c r="PPY300" s="216"/>
      <c r="PPZ300" s="216"/>
      <c r="PQA300" s="216"/>
      <c r="PQB300" s="216"/>
      <c r="PQC300" s="216"/>
      <c r="PQD300" s="216"/>
      <c r="PQE300" s="216"/>
      <c r="PQF300" s="216"/>
      <c r="PQG300" s="216"/>
      <c r="PQH300" s="216"/>
      <c r="PQI300" s="216"/>
      <c r="PQJ300" s="216"/>
      <c r="PQK300" s="216"/>
      <c r="PQL300" s="216"/>
      <c r="PQM300" s="216"/>
      <c r="PQN300" s="216"/>
      <c r="PQO300" s="216"/>
      <c r="PQP300" s="216"/>
      <c r="PQQ300" s="216"/>
      <c r="PQR300" s="216"/>
      <c r="PQS300" s="216"/>
      <c r="PQT300" s="216"/>
      <c r="PQU300" s="216"/>
      <c r="PQV300" s="216"/>
      <c r="PQW300" s="216"/>
      <c r="PQX300" s="216"/>
      <c r="PQY300" s="216"/>
      <c r="PQZ300" s="216"/>
      <c r="PRA300" s="216"/>
      <c r="PRB300" s="216"/>
      <c r="PRC300" s="216"/>
      <c r="PRD300" s="216"/>
      <c r="PRE300" s="216"/>
      <c r="PRF300" s="216"/>
      <c r="PRG300" s="216"/>
      <c r="PRH300" s="216"/>
      <c r="PRI300" s="216"/>
      <c r="PRJ300" s="216"/>
      <c r="PRK300" s="216"/>
      <c r="PRL300" s="216"/>
      <c r="PRM300" s="216"/>
      <c r="PRN300" s="216"/>
      <c r="PRO300" s="216"/>
      <c r="PRP300" s="216"/>
      <c r="PRQ300" s="216"/>
      <c r="PRR300" s="216"/>
      <c r="PRS300" s="216"/>
      <c r="PRT300" s="216"/>
      <c r="PRU300" s="216"/>
      <c r="PRV300" s="216"/>
      <c r="PRW300" s="216"/>
      <c r="PRX300" s="216"/>
      <c r="PRY300" s="216"/>
      <c r="PRZ300" s="216"/>
      <c r="PSA300" s="216"/>
      <c r="PSB300" s="216"/>
      <c r="PSC300" s="216"/>
      <c r="PSD300" s="216"/>
      <c r="PSE300" s="216"/>
      <c r="PSF300" s="216"/>
      <c r="PSG300" s="216"/>
      <c r="PSH300" s="216"/>
      <c r="PSI300" s="216"/>
      <c r="PSJ300" s="216"/>
      <c r="PSK300" s="216"/>
      <c r="PSL300" s="216"/>
      <c r="PSM300" s="216"/>
      <c r="PSN300" s="216"/>
      <c r="PSO300" s="216"/>
      <c r="PSP300" s="216"/>
      <c r="PSQ300" s="216"/>
      <c r="PSR300" s="216"/>
      <c r="PSS300" s="216"/>
      <c r="PST300" s="216"/>
      <c r="PSU300" s="216"/>
      <c r="PSV300" s="216"/>
      <c r="PSW300" s="216"/>
      <c r="PSX300" s="216"/>
      <c r="PSY300" s="216"/>
      <c r="PSZ300" s="216"/>
      <c r="PTA300" s="216"/>
      <c r="PTB300" s="216"/>
      <c r="PTC300" s="216"/>
      <c r="PTD300" s="216"/>
      <c r="PTE300" s="216"/>
      <c r="PTF300" s="216"/>
      <c r="PTG300" s="216"/>
      <c r="PTH300" s="216"/>
      <c r="PTI300" s="216"/>
      <c r="PTJ300" s="216"/>
      <c r="PTK300" s="216"/>
      <c r="PTL300" s="216"/>
      <c r="PTM300" s="216"/>
      <c r="PTN300" s="216"/>
      <c r="PTO300" s="216"/>
      <c r="PTP300" s="216"/>
      <c r="PTQ300" s="216"/>
      <c r="PTR300" s="216"/>
      <c r="PTS300" s="216"/>
      <c r="PTT300" s="216"/>
      <c r="PTU300" s="216"/>
      <c r="PTV300" s="216"/>
      <c r="PTW300" s="216"/>
      <c r="PTX300" s="216"/>
      <c r="PTY300" s="216"/>
      <c r="PTZ300" s="216"/>
      <c r="PUA300" s="216"/>
      <c r="PUB300" s="216"/>
      <c r="PUC300" s="216"/>
      <c r="PUD300" s="216"/>
      <c r="PUE300" s="216"/>
      <c r="PUF300" s="216"/>
      <c r="PUG300" s="216"/>
      <c r="PUH300" s="216"/>
      <c r="PUI300" s="216"/>
      <c r="PUJ300" s="216"/>
      <c r="PUK300" s="216"/>
      <c r="PUL300" s="216"/>
      <c r="PUM300" s="216"/>
      <c r="PUN300" s="216"/>
      <c r="PUO300" s="216"/>
      <c r="PUP300" s="216"/>
      <c r="PUQ300" s="216"/>
      <c r="PUR300" s="216"/>
      <c r="PUS300" s="216"/>
      <c r="PUT300" s="216"/>
      <c r="PUU300" s="216"/>
      <c r="PUV300" s="216"/>
      <c r="PUW300" s="216"/>
      <c r="PUX300" s="216"/>
      <c r="PUY300" s="216"/>
      <c r="PUZ300" s="216"/>
      <c r="PVA300" s="216"/>
      <c r="PVB300" s="216"/>
      <c r="PVC300" s="216"/>
      <c r="PVD300" s="216"/>
      <c r="PVE300" s="216"/>
      <c r="PVF300" s="216"/>
      <c r="PVG300" s="216"/>
      <c r="PVH300" s="216"/>
      <c r="PVI300" s="216"/>
      <c r="PVJ300" s="216"/>
      <c r="PVK300" s="216"/>
      <c r="PVL300" s="216"/>
      <c r="PVM300" s="216"/>
      <c r="PVN300" s="216"/>
      <c r="PVO300" s="216"/>
      <c r="PVP300" s="216"/>
      <c r="PVQ300" s="216"/>
      <c r="PVR300" s="216"/>
      <c r="PVS300" s="216"/>
      <c r="PVT300" s="216"/>
      <c r="PVU300" s="216"/>
      <c r="PVV300" s="216"/>
      <c r="PVW300" s="216"/>
      <c r="PVX300" s="216"/>
      <c r="PVY300" s="216"/>
      <c r="PVZ300" s="216"/>
      <c r="PWA300" s="216"/>
      <c r="PWB300" s="216"/>
      <c r="PWC300" s="216"/>
      <c r="PWD300" s="216"/>
      <c r="PWE300" s="216"/>
      <c r="PWF300" s="216"/>
      <c r="PWG300" s="216"/>
      <c r="PWH300" s="216"/>
      <c r="PWI300" s="216"/>
      <c r="PWJ300" s="216"/>
      <c r="PWK300" s="216"/>
      <c r="PWL300" s="216"/>
      <c r="PWM300" s="216"/>
      <c r="PWN300" s="216"/>
      <c r="PWO300" s="216"/>
      <c r="PWP300" s="216"/>
      <c r="PWQ300" s="216"/>
      <c r="PWR300" s="216"/>
      <c r="PWS300" s="216"/>
      <c r="PWT300" s="216"/>
      <c r="PWU300" s="216"/>
      <c r="PWV300" s="216"/>
      <c r="PWW300" s="216"/>
      <c r="PWX300" s="216"/>
      <c r="PWY300" s="216"/>
      <c r="PWZ300" s="216"/>
      <c r="PXA300" s="216"/>
      <c r="PXB300" s="216"/>
      <c r="PXC300" s="216"/>
      <c r="PXD300" s="216"/>
      <c r="PXE300" s="216"/>
      <c r="PXF300" s="216"/>
      <c r="PXG300" s="216"/>
      <c r="PXH300" s="216"/>
      <c r="PXI300" s="216"/>
      <c r="PXJ300" s="216"/>
      <c r="PXK300" s="216"/>
      <c r="PXL300" s="216"/>
      <c r="PXM300" s="216"/>
      <c r="PXN300" s="216"/>
      <c r="PXO300" s="216"/>
      <c r="PXP300" s="216"/>
      <c r="PXQ300" s="216"/>
      <c r="PXR300" s="216"/>
      <c r="PXS300" s="216"/>
      <c r="PXT300" s="216"/>
      <c r="PXU300" s="216"/>
      <c r="PXV300" s="216"/>
      <c r="PXW300" s="216"/>
      <c r="PXX300" s="216"/>
      <c r="PXY300" s="216"/>
      <c r="PXZ300" s="216"/>
      <c r="PYA300" s="216"/>
      <c r="PYB300" s="216"/>
      <c r="PYC300" s="216"/>
      <c r="PYD300" s="216"/>
      <c r="PYE300" s="216"/>
      <c r="PYF300" s="216"/>
      <c r="PYG300" s="216"/>
      <c r="PYH300" s="216"/>
      <c r="PYI300" s="216"/>
      <c r="PYJ300" s="216"/>
      <c r="PYK300" s="216"/>
      <c r="PYL300" s="216"/>
      <c r="PYM300" s="216"/>
      <c r="PYN300" s="216"/>
      <c r="PYO300" s="216"/>
      <c r="PYP300" s="216"/>
      <c r="PYQ300" s="216"/>
      <c r="PYR300" s="216"/>
      <c r="PYS300" s="216"/>
      <c r="PYT300" s="216"/>
      <c r="PYU300" s="216"/>
      <c r="PYV300" s="216"/>
      <c r="PYW300" s="216"/>
      <c r="PYX300" s="216"/>
      <c r="PYY300" s="216"/>
      <c r="PYZ300" s="216"/>
      <c r="PZA300" s="216"/>
      <c r="PZB300" s="216"/>
      <c r="PZC300" s="216"/>
      <c r="PZD300" s="216"/>
      <c r="PZE300" s="216"/>
      <c r="PZF300" s="216"/>
      <c r="PZG300" s="216"/>
      <c r="PZH300" s="216"/>
      <c r="PZI300" s="216"/>
      <c r="PZJ300" s="216"/>
      <c r="PZK300" s="216"/>
      <c r="PZL300" s="216"/>
      <c r="PZM300" s="216"/>
      <c r="PZN300" s="216"/>
      <c r="PZO300" s="216"/>
      <c r="PZP300" s="216"/>
      <c r="PZQ300" s="216"/>
      <c r="PZR300" s="216"/>
      <c r="PZS300" s="216"/>
      <c r="PZT300" s="216"/>
      <c r="PZU300" s="216"/>
      <c r="PZV300" s="216"/>
      <c r="PZW300" s="216"/>
      <c r="PZX300" s="216"/>
      <c r="PZY300" s="216"/>
      <c r="PZZ300" s="216"/>
      <c r="QAA300" s="216"/>
      <c r="QAB300" s="216"/>
      <c r="QAC300" s="216"/>
      <c r="QAD300" s="216"/>
      <c r="QAE300" s="216"/>
      <c r="QAF300" s="216"/>
      <c r="QAG300" s="216"/>
      <c r="QAH300" s="216"/>
      <c r="QAI300" s="216"/>
      <c r="QAJ300" s="216"/>
      <c r="QAK300" s="216"/>
      <c r="QAL300" s="216"/>
      <c r="QAM300" s="216"/>
      <c r="QAN300" s="216"/>
      <c r="QAO300" s="216"/>
      <c r="QAP300" s="216"/>
      <c r="QAQ300" s="216"/>
      <c r="QAR300" s="216"/>
      <c r="QAS300" s="216"/>
      <c r="QAT300" s="216"/>
      <c r="QAU300" s="216"/>
      <c r="QAV300" s="216"/>
      <c r="QAW300" s="216"/>
      <c r="QAX300" s="216"/>
      <c r="QAY300" s="216"/>
      <c r="QAZ300" s="216"/>
      <c r="QBA300" s="216"/>
      <c r="QBB300" s="216"/>
      <c r="QBC300" s="216"/>
      <c r="QBD300" s="216"/>
      <c r="QBE300" s="216"/>
      <c r="QBF300" s="216"/>
      <c r="QBG300" s="216"/>
      <c r="QBH300" s="216"/>
      <c r="QBI300" s="216"/>
      <c r="QBJ300" s="216"/>
      <c r="QBK300" s="216"/>
      <c r="QBL300" s="216"/>
      <c r="QBM300" s="216"/>
      <c r="QBN300" s="216"/>
      <c r="QBO300" s="216"/>
      <c r="QBP300" s="216"/>
      <c r="QBQ300" s="216"/>
      <c r="QBR300" s="216"/>
      <c r="QBS300" s="216"/>
      <c r="QBT300" s="216"/>
      <c r="QBU300" s="216"/>
      <c r="QBV300" s="216"/>
      <c r="QBW300" s="216"/>
      <c r="QBX300" s="216"/>
      <c r="QBY300" s="216"/>
      <c r="QBZ300" s="216"/>
      <c r="QCA300" s="216"/>
      <c r="QCB300" s="216"/>
      <c r="QCC300" s="216"/>
      <c r="QCD300" s="216"/>
      <c r="QCE300" s="216"/>
      <c r="QCF300" s="216"/>
      <c r="QCG300" s="216"/>
      <c r="QCH300" s="216"/>
      <c r="QCI300" s="216"/>
      <c r="QCJ300" s="216"/>
      <c r="QCK300" s="216"/>
      <c r="QCL300" s="216"/>
      <c r="QCM300" s="216"/>
      <c r="QCN300" s="216"/>
      <c r="QCO300" s="216"/>
      <c r="QCP300" s="216"/>
      <c r="QCQ300" s="216"/>
      <c r="QCR300" s="216"/>
      <c r="QCS300" s="216"/>
      <c r="QCT300" s="216"/>
      <c r="QCU300" s="216"/>
      <c r="QCV300" s="216"/>
      <c r="QCW300" s="216"/>
      <c r="QCX300" s="216"/>
      <c r="QCY300" s="216"/>
      <c r="QCZ300" s="216"/>
      <c r="QDA300" s="216"/>
      <c r="QDB300" s="216"/>
      <c r="QDC300" s="216"/>
      <c r="QDD300" s="216"/>
      <c r="QDE300" s="216"/>
      <c r="QDF300" s="216"/>
      <c r="QDG300" s="216"/>
      <c r="QDH300" s="216"/>
      <c r="QDI300" s="216"/>
      <c r="QDJ300" s="216"/>
      <c r="QDK300" s="216"/>
      <c r="QDL300" s="216"/>
      <c r="QDM300" s="216"/>
      <c r="QDN300" s="216"/>
      <c r="QDO300" s="216"/>
      <c r="QDP300" s="216"/>
      <c r="QDQ300" s="216"/>
      <c r="QDR300" s="216"/>
      <c r="QDS300" s="216"/>
      <c r="QDT300" s="216"/>
      <c r="QDU300" s="216"/>
      <c r="QDV300" s="216"/>
      <c r="QDW300" s="216"/>
      <c r="QDX300" s="216"/>
      <c r="QDY300" s="216"/>
      <c r="QDZ300" s="216"/>
      <c r="QEA300" s="216"/>
      <c r="QEB300" s="216"/>
      <c r="QEC300" s="216"/>
      <c r="QED300" s="216"/>
      <c r="QEE300" s="216"/>
      <c r="QEF300" s="216"/>
      <c r="QEG300" s="216"/>
      <c r="QEH300" s="216"/>
      <c r="QEI300" s="216"/>
      <c r="QEJ300" s="216"/>
      <c r="QEK300" s="216"/>
      <c r="QEL300" s="216"/>
      <c r="QEM300" s="216"/>
      <c r="QEN300" s="216"/>
      <c r="QEO300" s="216"/>
      <c r="QEP300" s="216"/>
      <c r="QEQ300" s="216"/>
      <c r="QER300" s="216"/>
      <c r="QES300" s="216"/>
      <c r="QET300" s="216"/>
      <c r="QEU300" s="216"/>
      <c r="QEV300" s="216"/>
      <c r="QEW300" s="216"/>
      <c r="QEX300" s="216"/>
      <c r="QEY300" s="216"/>
      <c r="QEZ300" s="216"/>
      <c r="QFA300" s="216"/>
      <c r="QFB300" s="216"/>
      <c r="QFC300" s="216"/>
      <c r="QFD300" s="216"/>
      <c r="QFE300" s="216"/>
      <c r="QFF300" s="216"/>
      <c r="QFG300" s="216"/>
      <c r="QFH300" s="216"/>
      <c r="QFI300" s="216"/>
      <c r="QFJ300" s="216"/>
      <c r="QFK300" s="216"/>
      <c r="QFL300" s="216"/>
      <c r="QFM300" s="216"/>
      <c r="QFN300" s="216"/>
      <c r="QFO300" s="216"/>
      <c r="QFP300" s="216"/>
      <c r="QFQ300" s="216"/>
      <c r="QFR300" s="216"/>
      <c r="QFS300" s="216"/>
      <c r="QFT300" s="216"/>
      <c r="QFU300" s="216"/>
      <c r="QFV300" s="216"/>
      <c r="QFW300" s="216"/>
      <c r="QFX300" s="216"/>
      <c r="QFY300" s="216"/>
      <c r="QFZ300" s="216"/>
      <c r="QGA300" s="216"/>
      <c r="QGB300" s="216"/>
      <c r="QGC300" s="216"/>
      <c r="QGD300" s="216"/>
      <c r="QGE300" s="216"/>
      <c r="QGF300" s="216"/>
      <c r="QGG300" s="216"/>
      <c r="QGH300" s="216"/>
      <c r="QGI300" s="216"/>
      <c r="QGJ300" s="216"/>
      <c r="QGK300" s="216"/>
      <c r="QGL300" s="216"/>
      <c r="QGM300" s="216"/>
      <c r="QGN300" s="216"/>
      <c r="QGO300" s="216"/>
      <c r="QGP300" s="216"/>
      <c r="QGQ300" s="216"/>
      <c r="QGR300" s="216"/>
      <c r="QGS300" s="216"/>
      <c r="QGT300" s="216"/>
      <c r="QGU300" s="216"/>
      <c r="QGV300" s="216"/>
      <c r="QGW300" s="216"/>
      <c r="QGX300" s="216"/>
      <c r="QGY300" s="216"/>
      <c r="QGZ300" s="216"/>
      <c r="QHA300" s="216"/>
      <c r="QHB300" s="216"/>
      <c r="QHC300" s="216"/>
      <c r="QHD300" s="216"/>
      <c r="QHE300" s="216"/>
      <c r="QHF300" s="216"/>
      <c r="QHG300" s="216"/>
      <c r="QHH300" s="216"/>
      <c r="QHI300" s="216"/>
      <c r="QHJ300" s="216"/>
      <c r="QHK300" s="216"/>
      <c r="QHL300" s="216"/>
      <c r="QHM300" s="216"/>
      <c r="QHN300" s="216"/>
      <c r="QHO300" s="216"/>
      <c r="QHP300" s="216"/>
      <c r="QHQ300" s="216"/>
      <c r="QHR300" s="216"/>
      <c r="QHS300" s="216"/>
      <c r="QHT300" s="216"/>
      <c r="QHU300" s="216"/>
      <c r="QHV300" s="216"/>
      <c r="QHW300" s="216"/>
      <c r="QHX300" s="216"/>
      <c r="QHY300" s="216"/>
      <c r="QHZ300" s="216"/>
      <c r="QIA300" s="216"/>
      <c r="QIB300" s="216"/>
      <c r="QIC300" s="216"/>
      <c r="QID300" s="216"/>
      <c r="QIE300" s="216"/>
      <c r="QIF300" s="216"/>
      <c r="QIG300" s="216"/>
      <c r="QIH300" s="216"/>
      <c r="QII300" s="216"/>
      <c r="QIJ300" s="216"/>
      <c r="QIK300" s="216"/>
      <c r="QIL300" s="216"/>
      <c r="QIM300" s="216"/>
      <c r="QIN300" s="216"/>
      <c r="QIO300" s="216"/>
      <c r="QIP300" s="216"/>
      <c r="QIQ300" s="216"/>
      <c r="QIR300" s="216"/>
      <c r="QIS300" s="216"/>
      <c r="QIT300" s="216"/>
      <c r="QIU300" s="216"/>
      <c r="QIV300" s="216"/>
      <c r="QIW300" s="216"/>
      <c r="QIX300" s="216"/>
      <c r="QIY300" s="216"/>
      <c r="QIZ300" s="216"/>
      <c r="QJA300" s="216"/>
      <c r="QJB300" s="216"/>
      <c r="QJC300" s="216"/>
      <c r="QJD300" s="216"/>
      <c r="QJE300" s="216"/>
      <c r="QJF300" s="216"/>
      <c r="QJG300" s="216"/>
      <c r="QJH300" s="216"/>
      <c r="QJI300" s="216"/>
      <c r="QJJ300" s="216"/>
      <c r="QJK300" s="216"/>
      <c r="QJL300" s="216"/>
      <c r="QJM300" s="216"/>
      <c r="QJN300" s="216"/>
      <c r="QJO300" s="216"/>
      <c r="QJP300" s="216"/>
      <c r="QJQ300" s="216"/>
      <c r="QJR300" s="216"/>
      <c r="QJS300" s="216"/>
      <c r="QJT300" s="216"/>
      <c r="QJU300" s="216"/>
      <c r="QJV300" s="216"/>
      <c r="QJW300" s="216"/>
      <c r="QJX300" s="216"/>
      <c r="QJY300" s="216"/>
      <c r="QJZ300" s="216"/>
      <c r="QKA300" s="216"/>
      <c r="QKB300" s="216"/>
      <c r="QKC300" s="216"/>
      <c r="QKD300" s="216"/>
      <c r="QKE300" s="216"/>
      <c r="QKF300" s="216"/>
      <c r="QKG300" s="216"/>
      <c r="QKH300" s="216"/>
      <c r="QKI300" s="216"/>
      <c r="QKJ300" s="216"/>
      <c r="QKK300" s="216"/>
      <c r="QKL300" s="216"/>
      <c r="QKM300" s="216"/>
      <c r="QKN300" s="216"/>
      <c r="QKO300" s="216"/>
      <c r="QKP300" s="216"/>
      <c r="QKQ300" s="216"/>
      <c r="QKR300" s="216"/>
      <c r="QKS300" s="216"/>
      <c r="QKT300" s="216"/>
      <c r="QKU300" s="216"/>
      <c r="QKV300" s="216"/>
      <c r="QKW300" s="216"/>
      <c r="QKX300" s="216"/>
      <c r="QKY300" s="216"/>
      <c r="QKZ300" s="216"/>
      <c r="QLA300" s="216"/>
      <c r="QLB300" s="216"/>
      <c r="QLC300" s="216"/>
      <c r="QLD300" s="216"/>
      <c r="QLE300" s="216"/>
      <c r="QLF300" s="216"/>
      <c r="QLG300" s="216"/>
      <c r="QLH300" s="216"/>
      <c r="QLI300" s="216"/>
      <c r="QLJ300" s="216"/>
      <c r="QLK300" s="216"/>
      <c r="QLL300" s="216"/>
      <c r="QLM300" s="216"/>
      <c r="QLN300" s="216"/>
      <c r="QLO300" s="216"/>
      <c r="QLP300" s="216"/>
      <c r="QLQ300" s="216"/>
      <c r="QLR300" s="216"/>
      <c r="QLS300" s="216"/>
      <c r="QLT300" s="216"/>
      <c r="QLU300" s="216"/>
      <c r="QLV300" s="216"/>
      <c r="QLW300" s="216"/>
      <c r="QLX300" s="216"/>
      <c r="QLY300" s="216"/>
      <c r="QLZ300" s="216"/>
      <c r="QMA300" s="216"/>
      <c r="QMB300" s="216"/>
      <c r="QMC300" s="216"/>
      <c r="QMD300" s="216"/>
      <c r="QME300" s="216"/>
      <c r="QMF300" s="216"/>
      <c r="QMG300" s="216"/>
      <c r="QMH300" s="216"/>
      <c r="QMI300" s="216"/>
      <c r="QMJ300" s="216"/>
      <c r="QMK300" s="216"/>
      <c r="QML300" s="216"/>
      <c r="QMM300" s="216"/>
      <c r="QMN300" s="216"/>
      <c r="QMO300" s="216"/>
      <c r="QMP300" s="216"/>
      <c r="QMQ300" s="216"/>
      <c r="QMR300" s="216"/>
      <c r="QMS300" s="216"/>
      <c r="QMT300" s="216"/>
      <c r="QMU300" s="216"/>
      <c r="QMV300" s="216"/>
      <c r="QMW300" s="216"/>
      <c r="QMX300" s="216"/>
      <c r="QMY300" s="216"/>
      <c r="QMZ300" s="216"/>
      <c r="QNA300" s="216"/>
      <c r="QNB300" s="216"/>
      <c r="QNC300" s="216"/>
      <c r="QND300" s="216"/>
      <c r="QNE300" s="216"/>
      <c r="QNF300" s="216"/>
      <c r="QNG300" s="216"/>
      <c r="QNH300" s="216"/>
      <c r="QNI300" s="216"/>
      <c r="QNJ300" s="216"/>
      <c r="QNK300" s="216"/>
      <c r="QNL300" s="216"/>
      <c r="QNM300" s="216"/>
      <c r="QNN300" s="216"/>
      <c r="QNO300" s="216"/>
      <c r="QNP300" s="216"/>
      <c r="QNQ300" s="216"/>
      <c r="QNR300" s="216"/>
      <c r="QNS300" s="216"/>
      <c r="QNT300" s="216"/>
      <c r="QNU300" s="216"/>
      <c r="QNV300" s="216"/>
      <c r="QNW300" s="216"/>
      <c r="QNX300" s="216"/>
      <c r="QNY300" s="216"/>
      <c r="QNZ300" s="216"/>
      <c r="QOA300" s="216"/>
      <c r="QOB300" s="216"/>
      <c r="QOC300" s="216"/>
      <c r="QOD300" s="216"/>
      <c r="QOE300" s="216"/>
      <c r="QOF300" s="216"/>
      <c r="QOG300" s="216"/>
      <c r="QOH300" s="216"/>
      <c r="QOI300" s="216"/>
      <c r="QOJ300" s="216"/>
      <c r="QOK300" s="216"/>
      <c r="QOL300" s="216"/>
      <c r="QOM300" s="216"/>
      <c r="QON300" s="216"/>
      <c r="QOO300" s="216"/>
      <c r="QOP300" s="216"/>
      <c r="QOQ300" s="216"/>
      <c r="QOR300" s="216"/>
      <c r="QOS300" s="216"/>
      <c r="QOT300" s="216"/>
      <c r="QOU300" s="216"/>
      <c r="QOV300" s="216"/>
      <c r="QOW300" s="216"/>
      <c r="QOX300" s="216"/>
      <c r="QOY300" s="216"/>
      <c r="QOZ300" s="216"/>
      <c r="QPA300" s="216"/>
      <c r="QPB300" s="216"/>
      <c r="QPC300" s="216"/>
      <c r="QPD300" s="216"/>
      <c r="QPE300" s="216"/>
      <c r="QPF300" s="216"/>
      <c r="QPG300" s="216"/>
      <c r="QPH300" s="216"/>
      <c r="QPI300" s="216"/>
      <c r="QPJ300" s="216"/>
      <c r="QPK300" s="216"/>
      <c r="QPL300" s="216"/>
      <c r="QPM300" s="216"/>
      <c r="QPN300" s="216"/>
      <c r="QPO300" s="216"/>
      <c r="QPP300" s="216"/>
      <c r="QPQ300" s="216"/>
      <c r="QPR300" s="216"/>
      <c r="QPS300" s="216"/>
      <c r="QPT300" s="216"/>
      <c r="QPU300" s="216"/>
      <c r="QPV300" s="216"/>
      <c r="QPW300" s="216"/>
      <c r="QPX300" s="216"/>
      <c r="QPY300" s="216"/>
      <c r="QPZ300" s="216"/>
      <c r="QQA300" s="216"/>
      <c r="QQB300" s="216"/>
      <c r="QQC300" s="216"/>
      <c r="QQD300" s="216"/>
      <c r="QQE300" s="216"/>
      <c r="QQF300" s="216"/>
      <c r="QQG300" s="216"/>
      <c r="QQH300" s="216"/>
      <c r="QQI300" s="216"/>
      <c r="QQJ300" s="216"/>
      <c r="QQK300" s="216"/>
      <c r="QQL300" s="216"/>
      <c r="QQM300" s="216"/>
      <c r="QQN300" s="216"/>
      <c r="QQO300" s="216"/>
      <c r="QQP300" s="216"/>
      <c r="QQQ300" s="216"/>
      <c r="QQR300" s="216"/>
      <c r="QQS300" s="216"/>
      <c r="QQT300" s="216"/>
      <c r="QQU300" s="216"/>
      <c r="QQV300" s="216"/>
      <c r="QQW300" s="216"/>
      <c r="QQX300" s="216"/>
      <c r="QQY300" s="216"/>
      <c r="QQZ300" s="216"/>
      <c r="QRA300" s="216"/>
      <c r="QRB300" s="216"/>
      <c r="QRC300" s="216"/>
      <c r="QRD300" s="216"/>
      <c r="QRE300" s="216"/>
      <c r="QRF300" s="216"/>
      <c r="QRG300" s="216"/>
      <c r="QRH300" s="216"/>
      <c r="QRI300" s="216"/>
      <c r="QRJ300" s="216"/>
      <c r="QRK300" s="216"/>
      <c r="QRL300" s="216"/>
      <c r="QRM300" s="216"/>
      <c r="QRN300" s="216"/>
      <c r="QRO300" s="216"/>
      <c r="QRP300" s="216"/>
      <c r="QRQ300" s="216"/>
      <c r="QRR300" s="216"/>
      <c r="QRS300" s="216"/>
      <c r="QRT300" s="216"/>
      <c r="QRU300" s="216"/>
      <c r="QRV300" s="216"/>
      <c r="QRW300" s="216"/>
      <c r="QRX300" s="216"/>
      <c r="QRY300" s="216"/>
      <c r="QRZ300" s="216"/>
      <c r="QSA300" s="216"/>
      <c r="QSB300" s="216"/>
      <c r="QSC300" s="216"/>
      <c r="QSD300" s="216"/>
      <c r="QSE300" s="216"/>
      <c r="QSF300" s="216"/>
      <c r="QSG300" s="216"/>
      <c r="QSH300" s="216"/>
      <c r="QSI300" s="216"/>
      <c r="QSJ300" s="216"/>
      <c r="QSK300" s="216"/>
      <c r="QSL300" s="216"/>
      <c r="QSM300" s="216"/>
      <c r="QSN300" s="216"/>
      <c r="QSO300" s="216"/>
      <c r="QSP300" s="216"/>
      <c r="QSQ300" s="216"/>
      <c r="QSR300" s="216"/>
      <c r="QSS300" s="216"/>
      <c r="QST300" s="216"/>
      <c r="QSU300" s="216"/>
      <c r="QSV300" s="216"/>
      <c r="QSW300" s="216"/>
      <c r="QSX300" s="216"/>
      <c r="QSY300" s="216"/>
      <c r="QSZ300" s="216"/>
      <c r="QTA300" s="216"/>
      <c r="QTB300" s="216"/>
      <c r="QTC300" s="216"/>
      <c r="QTD300" s="216"/>
      <c r="QTE300" s="216"/>
      <c r="QTF300" s="216"/>
      <c r="QTG300" s="216"/>
      <c r="QTH300" s="216"/>
      <c r="QTI300" s="216"/>
      <c r="QTJ300" s="216"/>
      <c r="QTK300" s="216"/>
      <c r="QTL300" s="216"/>
      <c r="QTM300" s="216"/>
      <c r="QTN300" s="216"/>
      <c r="QTO300" s="216"/>
      <c r="QTP300" s="216"/>
      <c r="QTQ300" s="216"/>
      <c r="QTR300" s="216"/>
      <c r="QTS300" s="216"/>
      <c r="QTT300" s="216"/>
      <c r="QTU300" s="216"/>
      <c r="QTV300" s="216"/>
      <c r="QTW300" s="216"/>
      <c r="QTX300" s="216"/>
      <c r="QTY300" s="216"/>
      <c r="QTZ300" s="216"/>
      <c r="QUA300" s="216"/>
      <c r="QUB300" s="216"/>
      <c r="QUC300" s="216"/>
      <c r="QUD300" s="216"/>
      <c r="QUE300" s="216"/>
      <c r="QUF300" s="216"/>
      <c r="QUG300" s="216"/>
      <c r="QUH300" s="216"/>
      <c r="QUI300" s="216"/>
      <c r="QUJ300" s="216"/>
      <c r="QUK300" s="216"/>
      <c r="QUL300" s="216"/>
      <c r="QUM300" s="216"/>
      <c r="QUN300" s="216"/>
      <c r="QUO300" s="216"/>
      <c r="QUP300" s="216"/>
      <c r="QUQ300" s="216"/>
      <c r="QUR300" s="216"/>
      <c r="QUS300" s="216"/>
      <c r="QUT300" s="216"/>
      <c r="QUU300" s="216"/>
      <c r="QUV300" s="216"/>
      <c r="QUW300" s="216"/>
      <c r="QUX300" s="216"/>
      <c r="QUY300" s="216"/>
      <c r="QUZ300" s="216"/>
      <c r="QVA300" s="216"/>
      <c r="QVB300" s="216"/>
      <c r="QVC300" s="216"/>
      <c r="QVD300" s="216"/>
      <c r="QVE300" s="216"/>
      <c r="QVF300" s="216"/>
      <c r="QVG300" s="216"/>
      <c r="QVH300" s="216"/>
      <c r="QVI300" s="216"/>
      <c r="QVJ300" s="216"/>
      <c r="QVK300" s="216"/>
      <c r="QVL300" s="216"/>
      <c r="QVM300" s="216"/>
      <c r="QVN300" s="216"/>
      <c r="QVO300" s="216"/>
      <c r="QVP300" s="216"/>
      <c r="QVQ300" s="216"/>
      <c r="QVR300" s="216"/>
      <c r="QVS300" s="216"/>
      <c r="QVT300" s="216"/>
      <c r="QVU300" s="216"/>
      <c r="QVV300" s="216"/>
      <c r="QVW300" s="216"/>
      <c r="QVX300" s="216"/>
      <c r="QVY300" s="216"/>
      <c r="QVZ300" s="216"/>
      <c r="QWA300" s="216"/>
      <c r="QWB300" s="216"/>
      <c r="QWC300" s="216"/>
      <c r="QWD300" s="216"/>
      <c r="QWE300" s="216"/>
      <c r="QWF300" s="216"/>
      <c r="QWG300" s="216"/>
      <c r="QWH300" s="216"/>
      <c r="QWI300" s="216"/>
      <c r="QWJ300" s="216"/>
      <c r="QWK300" s="216"/>
      <c r="QWL300" s="216"/>
      <c r="QWM300" s="216"/>
      <c r="QWN300" s="216"/>
      <c r="QWO300" s="216"/>
      <c r="QWP300" s="216"/>
      <c r="QWQ300" s="216"/>
      <c r="QWR300" s="216"/>
      <c r="QWS300" s="216"/>
      <c r="QWT300" s="216"/>
      <c r="QWU300" s="216"/>
      <c r="QWV300" s="216"/>
      <c r="QWW300" s="216"/>
      <c r="QWX300" s="216"/>
      <c r="QWY300" s="216"/>
      <c r="QWZ300" s="216"/>
      <c r="QXA300" s="216"/>
      <c r="QXB300" s="216"/>
      <c r="QXC300" s="216"/>
      <c r="QXD300" s="216"/>
      <c r="QXE300" s="216"/>
      <c r="QXF300" s="216"/>
      <c r="QXG300" s="216"/>
      <c r="QXH300" s="216"/>
      <c r="QXI300" s="216"/>
      <c r="QXJ300" s="216"/>
      <c r="QXK300" s="216"/>
      <c r="QXL300" s="216"/>
      <c r="QXM300" s="216"/>
      <c r="QXN300" s="216"/>
      <c r="QXO300" s="216"/>
      <c r="QXP300" s="216"/>
      <c r="QXQ300" s="216"/>
      <c r="QXR300" s="216"/>
      <c r="QXS300" s="216"/>
      <c r="QXT300" s="216"/>
      <c r="QXU300" s="216"/>
      <c r="QXV300" s="216"/>
      <c r="QXW300" s="216"/>
      <c r="QXX300" s="216"/>
      <c r="QXY300" s="216"/>
      <c r="QXZ300" s="216"/>
      <c r="QYA300" s="216"/>
      <c r="QYB300" s="216"/>
      <c r="QYC300" s="216"/>
      <c r="QYD300" s="216"/>
      <c r="QYE300" s="216"/>
      <c r="QYF300" s="216"/>
      <c r="QYG300" s="216"/>
      <c r="QYH300" s="216"/>
      <c r="QYI300" s="216"/>
      <c r="QYJ300" s="216"/>
      <c r="QYK300" s="216"/>
      <c r="QYL300" s="216"/>
      <c r="QYM300" s="216"/>
      <c r="QYN300" s="216"/>
      <c r="QYO300" s="216"/>
      <c r="QYP300" s="216"/>
      <c r="QYQ300" s="216"/>
      <c r="QYR300" s="216"/>
      <c r="QYS300" s="216"/>
      <c r="QYT300" s="216"/>
      <c r="QYU300" s="216"/>
      <c r="QYV300" s="216"/>
      <c r="QYW300" s="216"/>
      <c r="QYX300" s="216"/>
      <c r="QYY300" s="216"/>
      <c r="QYZ300" s="216"/>
      <c r="QZA300" s="216"/>
      <c r="QZB300" s="216"/>
      <c r="QZC300" s="216"/>
      <c r="QZD300" s="216"/>
      <c r="QZE300" s="216"/>
      <c r="QZF300" s="216"/>
      <c r="QZG300" s="216"/>
      <c r="QZH300" s="216"/>
      <c r="QZI300" s="216"/>
      <c r="QZJ300" s="216"/>
      <c r="QZK300" s="216"/>
      <c r="QZL300" s="216"/>
      <c r="QZM300" s="216"/>
      <c r="QZN300" s="216"/>
      <c r="QZO300" s="216"/>
      <c r="QZP300" s="216"/>
      <c r="QZQ300" s="216"/>
      <c r="QZR300" s="216"/>
      <c r="QZS300" s="216"/>
      <c r="QZT300" s="216"/>
      <c r="QZU300" s="216"/>
      <c r="QZV300" s="216"/>
      <c r="QZW300" s="216"/>
      <c r="QZX300" s="216"/>
      <c r="QZY300" s="216"/>
      <c r="QZZ300" s="216"/>
      <c r="RAA300" s="216"/>
      <c r="RAB300" s="216"/>
      <c r="RAC300" s="216"/>
      <c r="RAD300" s="216"/>
      <c r="RAE300" s="216"/>
      <c r="RAF300" s="216"/>
      <c r="RAG300" s="216"/>
      <c r="RAH300" s="216"/>
      <c r="RAI300" s="216"/>
      <c r="RAJ300" s="216"/>
      <c r="RAK300" s="216"/>
      <c r="RAL300" s="216"/>
      <c r="RAM300" s="216"/>
      <c r="RAN300" s="216"/>
      <c r="RAO300" s="216"/>
      <c r="RAP300" s="216"/>
      <c r="RAQ300" s="216"/>
      <c r="RAR300" s="216"/>
      <c r="RAS300" s="216"/>
      <c r="RAT300" s="216"/>
      <c r="RAU300" s="216"/>
      <c r="RAV300" s="216"/>
      <c r="RAW300" s="216"/>
      <c r="RAX300" s="216"/>
      <c r="RAY300" s="216"/>
      <c r="RAZ300" s="216"/>
      <c r="RBA300" s="216"/>
      <c r="RBB300" s="216"/>
      <c r="RBC300" s="216"/>
      <c r="RBD300" s="216"/>
      <c r="RBE300" s="216"/>
      <c r="RBF300" s="216"/>
      <c r="RBG300" s="216"/>
      <c r="RBH300" s="216"/>
      <c r="RBI300" s="216"/>
      <c r="RBJ300" s="216"/>
      <c r="RBK300" s="216"/>
      <c r="RBL300" s="216"/>
      <c r="RBM300" s="216"/>
      <c r="RBN300" s="216"/>
      <c r="RBO300" s="216"/>
      <c r="RBP300" s="216"/>
      <c r="RBQ300" s="216"/>
      <c r="RBR300" s="216"/>
      <c r="RBS300" s="216"/>
      <c r="RBT300" s="216"/>
      <c r="RBU300" s="216"/>
      <c r="RBV300" s="216"/>
      <c r="RBW300" s="216"/>
      <c r="RBX300" s="216"/>
      <c r="RBY300" s="216"/>
      <c r="RBZ300" s="216"/>
      <c r="RCA300" s="216"/>
      <c r="RCB300" s="216"/>
      <c r="RCC300" s="216"/>
      <c r="RCD300" s="216"/>
      <c r="RCE300" s="216"/>
      <c r="RCF300" s="216"/>
      <c r="RCG300" s="216"/>
      <c r="RCH300" s="216"/>
      <c r="RCI300" s="216"/>
      <c r="RCJ300" s="216"/>
      <c r="RCK300" s="216"/>
      <c r="RCL300" s="216"/>
      <c r="RCM300" s="216"/>
      <c r="RCN300" s="216"/>
      <c r="RCO300" s="216"/>
      <c r="RCP300" s="216"/>
      <c r="RCQ300" s="216"/>
      <c r="RCR300" s="216"/>
      <c r="RCS300" s="216"/>
      <c r="RCT300" s="216"/>
      <c r="RCU300" s="216"/>
      <c r="RCV300" s="216"/>
      <c r="RCW300" s="216"/>
      <c r="RCX300" s="216"/>
      <c r="RCY300" s="216"/>
      <c r="RCZ300" s="216"/>
      <c r="RDA300" s="216"/>
      <c r="RDB300" s="216"/>
      <c r="RDC300" s="216"/>
      <c r="RDD300" s="216"/>
      <c r="RDE300" s="216"/>
      <c r="RDF300" s="216"/>
      <c r="RDG300" s="216"/>
      <c r="RDH300" s="216"/>
      <c r="RDI300" s="216"/>
      <c r="RDJ300" s="216"/>
      <c r="RDK300" s="216"/>
      <c r="RDL300" s="216"/>
      <c r="RDM300" s="216"/>
      <c r="RDN300" s="216"/>
      <c r="RDO300" s="216"/>
      <c r="RDP300" s="216"/>
      <c r="RDQ300" s="216"/>
      <c r="RDR300" s="216"/>
      <c r="RDS300" s="216"/>
      <c r="RDT300" s="216"/>
      <c r="RDU300" s="216"/>
      <c r="RDV300" s="216"/>
      <c r="RDW300" s="216"/>
      <c r="RDX300" s="216"/>
      <c r="RDY300" s="216"/>
      <c r="RDZ300" s="216"/>
      <c r="REA300" s="216"/>
      <c r="REB300" s="216"/>
      <c r="REC300" s="216"/>
      <c r="RED300" s="216"/>
      <c r="REE300" s="216"/>
      <c r="REF300" s="216"/>
      <c r="REG300" s="216"/>
      <c r="REH300" s="216"/>
      <c r="REI300" s="216"/>
      <c r="REJ300" s="216"/>
      <c r="REK300" s="216"/>
      <c r="REL300" s="216"/>
      <c r="REM300" s="216"/>
      <c r="REN300" s="216"/>
      <c r="REO300" s="216"/>
      <c r="REP300" s="216"/>
      <c r="REQ300" s="216"/>
      <c r="RER300" s="216"/>
      <c r="RES300" s="216"/>
      <c r="RET300" s="216"/>
      <c r="REU300" s="216"/>
      <c r="REV300" s="216"/>
      <c r="REW300" s="216"/>
      <c r="REX300" s="216"/>
      <c r="REY300" s="216"/>
      <c r="REZ300" s="216"/>
      <c r="RFA300" s="216"/>
      <c r="RFB300" s="216"/>
      <c r="RFC300" s="216"/>
      <c r="RFD300" s="216"/>
      <c r="RFE300" s="216"/>
      <c r="RFF300" s="216"/>
      <c r="RFG300" s="216"/>
      <c r="RFH300" s="216"/>
      <c r="RFI300" s="216"/>
      <c r="RFJ300" s="216"/>
      <c r="RFK300" s="216"/>
      <c r="RFL300" s="216"/>
      <c r="RFM300" s="216"/>
      <c r="RFN300" s="216"/>
      <c r="RFO300" s="216"/>
      <c r="RFP300" s="216"/>
      <c r="RFQ300" s="216"/>
      <c r="RFR300" s="216"/>
      <c r="RFS300" s="216"/>
      <c r="RFT300" s="216"/>
      <c r="RFU300" s="216"/>
      <c r="RFV300" s="216"/>
      <c r="RFW300" s="216"/>
      <c r="RFX300" s="216"/>
      <c r="RFY300" s="216"/>
      <c r="RFZ300" s="216"/>
      <c r="RGA300" s="216"/>
      <c r="RGB300" s="216"/>
      <c r="RGC300" s="216"/>
      <c r="RGD300" s="216"/>
      <c r="RGE300" s="216"/>
      <c r="RGF300" s="216"/>
      <c r="RGG300" s="216"/>
      <c r="RGH300" s="216"/>
      <c r="RGI300" s="216"/>
      <c r="RGJ300" s="216"/>
      <c r="RGK300" s="216"/>
      <c r="RGL300" s="216"/>
      <c r="RGM300" s="216"/>
      <c r="RGN300" s="216"/>
      <c r="RGO300" s="216"/>
      <c r="RGP300" s="216"/>
      <c r="RGQ300" s="216"/>
      <c r="RGR300" s="216"/>
      <c r="RGS300" s="216"/>
      <c r="RGT300" s="216"/>
      <c r="RGU300" s="216"/>
      <c r="RGV300" s="216"/>
      <c r="RGW300" s="216"/>
      <c r="RGX300" s="216"/>
      <c r="RGY300" s="216"/>
      <c r="RGZ300" s="216"/>
      <c r="RHA300" s="216"/>
      <c r="RHB300" s="216"/>
      <c r="RHC300" s="216"/>
      <c r="RHD300" s="216"/>
      <c r="RHE300" s="216"/>
      <c r="RHF300" s="216"/>
      <c r="RHG300" s="216"/>
      <c r="RHH300" s="216"/>
      <c r="RHI300" s="216"/>
      <c r="RHJ300" s="216"/>
      <c r="RHK300" s="216"/>
      <c r="RHL300" s="216"/>
      <c r="RHM300" s="216"/>
      <c r="RHN300" s="216"/>
      <c r="RHO300" s="216"/>
      <c r="RHP300" s="216"/>
      <c r="RHQ300" s="216"/>
      <c r="RHR300" s="216"/>
      <c r="RHS300" s="216"/>
      <c r="RHT300" s="216"/>
      <c r="RHU300" s="216"/>
      <c r="RHV300" s="216"/>
      <c r="RHW300" s="216"/>
      <c r="RHX300" s="216"/>
      <c r="RHY300" s="216"/>
      <c r="RHZ300" s="216"/>
      <c r="RIA300" s="216"/>
      <c r="RIB300" s="216"/>
      <c r="RIC300" s="216"/>
      <c r="RID300" s="216"/>
      <c r="RIE300" s="216"/>
      <c r="RIF300" s="216"/>
      <c r="RIG300" s="216"/>
      <c r="RIH300" s="216"/>
      <c r="RII300" s="216"/>
      <c r="RIJ300" s="216"/>
      <c r="RIK300" s="216"/>
      <c r="RIL300" s="216"/>
      <c r="RIM300" s="216"/>
      <c r="RIN300" s="216"/>
      <c r="RIO300" s="216"/>
      <c r="RIP300" s="216"/>
      <c r="RIQ300" s="216"/>
      <c r="RIR300" s="216"/>
      <c r="RIS300" s="216"/>
      <c r="RIT300" s="216"/>
      <c r="RIU300" s="216"/>
      <c r="RIV300" s="216"/>
      <c r="RIW300" s="216"/>
      <c r="RIX300" s="216"/>
      <c r="RIY300" s="216"/>
      <c r="RIZ300" s="216"/>
      <c r="RJA300" s="216"/>
      <c r="RJB300" s="216"/>
      <c r="RJC300" s="216"/>
      <c r="RJD300" s="216"/>
      <c r="RJE300" s="216"/>
      <c r="RJF300" s="216"/>
      <c r="RJG300" s="216"/>
      <c r="RJH300" s="216"/>
      <c r="RJI300" s="216"/>
      <c r="RJJ300" s="216"/>
      <c r="RJK300" s="216"/>
      <c r="RJL300" s="216"/>
      <c r="RJM300" s="216"/>
      <c r="RJN300" s="216"/>
      <c r="RJO300" s="216"/>
      <c r="RJP300" s="216"/>
      <c r="RJQ300" s="216"/>
      <c r="RJR300" s="216"/>
      <c r="RJS300" s="216"/>
      <c r="RJT300" s="216"/>
      <c r="RJU300" s="216"/>
      <c r="RJV300" s="216"/>
      <c r="RJW300" s="216"/>
      <c r="RJX300" s="216"/>
      <c r="RJY300" s="216"/>
      <c r="RJZ300" s="216"/>
      <c r="RKA300" s="216"/>
      <c r="RKB300" s="216"/>
      <c r="RKC300" s="216"/>
      <c r="RKD300" s="216"/>
      <c r="RKE300" s="216"/>
      <c r="RKF300" s="216"/>
      <c r="RKG300" s="216"/>
      <c r="RKH300" s="216"/>
      <c r="RKI300" s="216"/>
      <c r="RKJ300" s="216"/>
      <c r="RKK300" s="216"/>
      <c r="RKL300" s="216"/>
      <c r="RKM300" s="216"/>
      <c r="RKN300" s="216"/>
      <c r="RKO300" s="216"/>
      <c r="RKP300" s="216"/>
      <c r="RKQ300" s="216"/>
      <c r="RKR300" s="216"/>
      <c r="RKS300" s="216"/>
      <c r="RKT300" s="216"/>
      <c r="RKU300" s="216"/>
      <c r="RKV300" s="216"/>
      <c r="RKW300" s="216"/>
      <c r="RKX300" s="216"/>
      <c r="RKY300" s="216"/>
      <c r="RKZ300" s="216"/>
      <c r="RLA300" s="216"/>
      <c r="RLB300" s="216"/>
      <c r="RLC300" s="216"/>
      <c r="RLD300" s="216"/>
      <c r="RLE300" s="216"/>
      <c r="RLF300" s="216"/>
      <c r="RLG300" s="216"/>
      <c r="RLH300" s="216"/>
      <c r="RLI300" s="216"/>
      <c r="RLJ300" s="216"/>
      <c r="RLK300" s="216"/>
      <c r="RLL300" s="216"/>
      <c r="RLM300" s="216"/>
      <c r="RLN300" s="216"/>
      <c r="RLO300" s="216"/>
      <c r="RLP300" s="216"/>
      <c r="RLQ300" s="216"/>
      <c r="RLR300" s="216"/>
      <c r="RLS300" s="216"/>
      <c r="RLT300" s="216"/>
      <c r="RLU300" s="216"/>
      <c r="RLV300" s="216"/>
      <c r="RLW300" s="216"/>
      <c r="RLX300" s="216"/>
      <c r="RLY300" s="216"/>
      <c r="RLZ300" s="216"/>
      <c r="RMA300" s="216"/>
      <c r="RMB300" s="216"/>
      <c r="RMC300" s="216"/>
      <c r="RMD300" s="216"/>
      <c r="RME300" s="216"/>
      <c r="RMF300" s="216"/>
      <c r="RMG300" s="216"/>
      <c r="RMH300" s="216"/>
      <c r="RMI300" s="216"/>
      <c r="RMJ300" s="216"/>
      <c r="RMK300" s="216"/>
      <c r="RML300" s="216"/>
      <c r="RMM300" s="216"/>
      <c r="RMN300" s="216"/>
      <c r="RMO300" s="216"/>
      <c r="RMP300" s="216"/>
      <c r="RMQ300" s="216"/>
      <c r="RMR300" s="216"/>
      <c r="RMS300" s="216"/>
      <c r="RMT300" s="216"/>
      <c r="RMU300" s="216"/>
      <c r="RMV300" s="216"/>
      <c r="RMW300" s="216"/>
      <c r="RMX300" s="216"/>
      <c r="RMY300" s="216"/>
      <c r="RMZ300" s="216"/>
      <c r="RNA300" s="216"/>
      <c r="RNB300" s="216"/>
      <c r="RNC300" s="216"/>
      <c r="RND300" s="216"/>
      <c r="RNE300" s="216"/>
      <c r="RNF300" s="216"/>
      <c r="RNG300" s="216"/>
      <c r="RNH300" s="216"/>
      <c r="RNI300" s="216"/>
      <c r="RNJ300" s="216"/>
      <c r="RNK300" s="216"/>
      <c r="RNL300" s="216"/>
      <c r="RNM300" s="216"/>
      <c r="RNN300" s="216"/>
      <c r="RNO300" s="216"/>
      <c r="RNP300" s="216"/>
      <c r="RNQ300" s="216"/>
      <c r="RNR300" s="216"/>
      <c r="RNS300" s="216"/>
      <c r="RNT300" s="216"/>
      <c r="RNU300" s="216"/>
      <c r="RNV300" s="216"/>
      <c r="RNW300" s="216"/>
      <c r="RNX300" s="216"/>
      <c r="RNY300" s="216"/>
      <c r="RNZ300" s="216"/>
      <c r="ROA300" s="216"/>
      <c r="ROB300" s="216"/>
      <c r="ROC300" s="216"/>
      <c r="ROD300" s="216"/>
      <c r="ROE300" s="216"/>
      <c r="ROF300" s="216"/>
      <c r="ROG300" s="216"/>
      <c r="ROH300" s="216"/>
      <c r="ROI300" s="216"/>
      <c r="ROJ300" s="216"/>
      <c r="ROK300" s="216"/>
      <c r="ROL300" s="216"/>
      <c r="ROM300" s="216"/>
      <c r="RON300" s="216"/>
      <c r="ROO300" s="216"/>
      <c r="ROP300" s="216"/>
      <c r="ROQ300" s="216"/>
      <c r="ROR300" s="216"/>
      <c r="ROS300" s="216"/>
      <c r="ROT300" s="216"/>
      <c r="ROU300" s="216"/>
      <c r="ROV300" s="216"/>
      <c r="ROW300" s="216"/>
      <c r="ROX300" s="216"/>
      <c r="ROY300" s="216"/>
      <c r="ROZ300" s="216"/>
      <c r="RPA300" s="216"/>
      <c r="RPB300" s="216"/>
      <c r="RPC300" s="216"/>
      <c r="RPD300" s="216"/>
      <c r="RPE300" s="216"/>
      <c r="RPF300" s="216"/>
      <c r="RPG300" s="216"/>
      <c r="RPH300" s="216"/>
      <c r="RPI300" s="216"/>
      <c r="RPJ300" s="216"/>
      <c r="RPK300" s="216"/>
      <c r="RPL300" s="216"/>
      <c r="RPM300" s="216"/>
      <c r="RPN300" s="216"/>
      <c r="RPO300" s="216"/>
      <c r="RPP300" s="216"/>
      <c r="RPQ300" s="216"/>
      <c r="RPR300" s="216"/>
      <c r="RPS300" s="216"/>
      <c r="RPT300" s="216"/>
      <c r="RPU300" s="216"/>
      <c r="RPV300" s="216"/>
      <c r="RPW300" s="216"/>
      <c r="RPX300" s="216"/>
      <c r="RPY300" s="216"/>
      <c r="RPZ300" s="216"/>
      <c r="RQA300" s="216"/>
      <c r="RQB300" s="216"/>
      <c r="RQC300" s="216"/>
      <c r="RQD300" s="216"/>
      <c r="RQE300" s="216"/>
      <c r="RQF300" s="216"/>
      <c r="RQG300" s="216"/>
      <c r="RQH300" s="216"/>
      <c r="RQI300" s="216"/>
      <c r="RQJ300" s="216"/>
      <c r="RQK300" s="216"/>
      <c r="RQL300" s="216"/>
      <c r="RQM300" s="216"/>
      <c r="RQN300" s="216"/>
      <c r="RQO300" s="216"/>
      <c r="RQP300" s="216"/>
      <c r="RQQ300" s="216"/>
      <c r="RQR300" s="216"/>
      <c r="RQS300" s="216"/>
      <c r="RQT300" s="216"/>
      <c r="RQU300" s="216"/>
      <c r="RQV300" s="216"/>
      <c r="RQW300" s="216"/>
      <c r="RQX300" s="216"/>
      <c r="RQY300" s="216"/>
      <c r="RQZ300" s="216"/>
      <c r="RRA300" s="216"/>
      <c r="RRB300" s="216"/>
      <c r="RRC300" s="216"/>
      <c r="RRD300" s="216"/>
      <c r="RRE300" s="216"/>
      <c r="RRF300" s="216"/>
      <c r="RRG300" s="216"/>
      <c r="RRH300" s="216"/>
      <c r="RRI300" s="216"/>
      <c r="RRJ300" s="216"/>
      <c r="RRK300" s="216"/>
      <c r="RRL300" s="216"/>
      <c r="RRM300" s="216"/>
      <c r="RRN300" s="216"/>
      <c r="RRO300" s="216"/>
      <c r="RRP300" s="216"/>
      <c r="RRQ300" s="216"/>
      <c r="RRR300" s="216"/>
      <c r="RRS300" s="216"/>
      <c r="RRT300" s="216"/>
      <c r="RRU300" s="216"/>
      <c r="RRV300" s="216"/>
      <c r="RRW300" s="216"/>
      <c r="RRX300" s="216"/>
      <c r="RRY300" s="216"/>
      <c r="RRZ300" s="216"/>
      <c r="RSA300" s="216"/>
      <c r="RSB300" s="216"/>
      <c r="RSC300" s="216"/>
      <c r="RSD300" s="216"/>
      <c r="RSE300" s="216"/>
      <c r="RSF300" s="216"/>
      <c r="RSG300" s="216"/>
      <c r="RSH300" s="216"/>
      <c r="RSI300" s="216"/>
      <c r="RSJ300" s="216"/>
      <c r="RSK300" s="216"/>
      <c r="RSL300" s="216"/>
      <c r="RSM300" s="216"/>
      <c r="RSN300" s="216"/>
      <c r="RSO300" s="216"/>
      <c r="RSP300" s="216"/>
      <c r="RSQ300" s="216"/>
      <c r="RSR300" s="216"/>
      <c r="RSS300" s="216"/>
      <c r="RST300" s="216"/>
      <c r="RSU300" s="216"/>
      <c r="RSV300" s="216"/>
      <c r="RSW300" s="216"/>
      <c r="RSX300" s="216"/>
      <c r="RSY300" s="216"/>
      <c r="RSZ300" s="216"/>
      <c r="RTA300" s="216"/>
      <c r="RTB300" s="216"/>
      <c r="RTC300" s="216"/>
      <c r="RTD300" s="216"/>
      <c r="RTE300" s="216"/>
      <c r="RTF300" s="216"/>
      <c r="RTG300" s="216"/>
      <c r="RTH300" s="216"/>
      <c r="RTI300" s="216"/>
      <c r="RTJ300" s="216"/>
      <c r="RTK300" s="216"/>
      <c r="RTL300" s="216"/>
      <c r="RTM300" s="216"/>
      <c r="RTN300" s="216"/>
      <c r="RTO300" s="216"/>
      <c r="RTP300" s="216"/>
      <c r="RTQ300" s="216"/>
      <c r="RTR300" s="216"/>
      <c r="RTS300" s="216"/>
      <c r="RTT300" s="216"/>
      <c r="RTU300" s="216"/>
      <c r="RTV300" s="216"/>
      <c r="RTW300" s="216"/>
      <c r="RTX300" s="216"/>
      <c r="RTY300" s="216"/>
      <c r="RTZ300" s="216"/>
      <c r="RUA300" s="216"/>
      <c r="RUB300" s="216"/>
      <c r="RUC300" s="216"/>
      <c r="RUD300" s="216"/>
      <c r="RUE300" s="216"/>
      <c r="RUF300" s="216"/>
      <c r="RUG300" s="216"/>
      <c r="RUH300" s="216"/>
      <c r="RUI300" s="216"/>
      <c r="RUJ300" s="216"/>
      <c r="RUK300" s="216"/>
      <c r="RUL300" s="216"/>
      <c r="RUM300" s="216"/>
      <c r="RUN300" s="216"/>
      <c r="RUO300" s="216"/>
      <c r="RUP300" s="216"/>
      <c r="RUQ300" s="216"/>
      <c r="RUR300" s="216"/>
      <c r="RUS300" s="216"/>
      <c r="RUT300" s="216"/>
      <c r="RUU300" s="216"/>
      <c r="RUV300" s="216"/>
      <c r="RUW300" s="216"/>
      <c r="RUX300" s="216"/>
      <c r="RUY300" s="216"/>
      <c r="RUZ300" s="216"/>
      <c r="RVA300" s="216"/>
      <c r="RVB300" s="216"/>
      <c r="RVC300" s="216"/>
      <c r="RVD300" s="216"/>
      <c r="RVE300" s="216"/>
      <c r="RVF300" s="216"/>
      <c r="RVG300" s="216"/>
      <c r="RVH300" s="216"/>
      <c r="RVI300" s="216"/>
      <c r="RVJ300" s="216"/>
      <c r="RVK300" s="216"/>
      <c r="RVL300" s="216"/>
      <c r="RVM300" s="216"/>
      <c r="RVN300" s="216"/>
      <c r="RVO300" s="216"/>
      <c r="RVP300" s="216"/>
      <c r="RVQ300" s="216"/>
      <c r="RVR300" s="216"/>
      <c r="RVS300" s="216"/>
      <c r="RVT300" s="216"/>
      <c r="RVU300" s="216"/>
      <c r="RVV300" s="216"/>
      <c r="RVW300" s="216"/>
      <c r="RVX300" s="216"/>
      <c r="RVY300" s="216"/>
      <c r="RVZ300" s="216"/>
      <c r="RWA300" s="216"/>
      <c r="RWB300" s="216"/>
      <c r="RWC300" s="216"/>
      <c r="RWD300" s="216"/>
      <c r="RWE300" s="216"/>
      <c r="RWF300" s="216"/>
      <c r="RWG300" s="216"/>
      <c r="RWH300" s="216"/>
      <c r="RWI300" s="216"/>
      <c r="RWJ300" s="216"/>
      <c r="RWK300" s="216"/>
      <c r="RWL300" s="216"/>
      <c r="RWM300" s="216"/>
      <c r="RWN300" s="216"/>
      <c r="RWO300" s="216"/>
      <c r="RWP300" s="216"/>
      <c r="RWQ300" s="216"/>
      <c r="RWR300" s="216"/>
      <c r="RWS300" s="216"/>
      <c r="RWT300" s="216"/>
      <c r="RWU300" s="216"/>
      <c r="RWV300" s="216"/>
      <c r="RWW300" s="216"/>
      <c r="RWX300" s="216"/>
      <c r="RWY300" s="216"/>
      <c r="RWZ300" s="216"/>
      <c r="RXA300" s="216"/>
      <c r="RXB300" s="216"/>
      <c r="RXC300" s="216"/>
      <c r="RXD300" s="216"/>
      <c r="RXE300" s="216"/>
      <c r="RXF300" s="216"/>
      <c r="RXG300" s="216"/>
      <c r="RXH300" s="216"/>
      <c r="RXI300" s="216"/>
      <c r="RXJ300" s="216"/>
      <c r="RXK300" s="216"/>
      <c r="RXL300" s="216"/>
      <c r="RXM300" s="216"/>
      <c r="RXN300" s="216"/>
      <c r="RXO300" s="216"/>
      <c r="RXP300" s="216"/>
      <c r="RXQ300" s="216"/>
      <c r="RXR300" s="216"/>
      <c r="RXS300" s="216"/>
      <c r="RXT300" s="216"/>
      <c r="RXU300" s="216"/>
      <c r="RXV300" s="216"/>
      <c r="RXW300" s="216"/>
      <c r="RXX300" s="216"/>
      <c r="RXY300" s="216"/>
      <c r="RXZ300" s="216"/>
      <c r="RYA300" s="216"/>
      <c r="RYB300" s="216"/>
      <c r="RYC300" s="216"/>
      <c r="RYD300" s="216"/>
      <c r="RYE300" s="216"/>
      <c r="RYF300" s="216"/>
      <c r="RYG300" s="216"/>
      <c r="RYH300" s="216"/>
      <c r="RYI300" s="216"/>
      <c r="RYJ300" s="216"/>
      <c r="RYK300" s="216"/>
      <c r="RYL300" s="216"/>
      <c r="RYM300" s="216"/>
      <c r="RYN300" s="216"/>
      <c r="RYO300" s="216"/>
      <c r="RYP300" s="216"/>
      <c r="RYQ300" s="216"/>
      <c r="RYR300" s="216"/>
      <c r="RYS300" s="216"/>
      <c r="RYT300" s="216"/>
      <c r="RYU300" s="216"/>
      <c r="RYV300" s="216"/>
      <c r="RYW300" s="216"/>
      <c r="RYX300" s="216"/>
      <c r="RYY300" s="216"/>
      <c r="RYZ300" s="216"/>
      <c r="RZA300" s="216"/>
      <c r="RZB300" s="216"/>
      <c r="RZC300" s="216"/>
      <c r="RZD300" s="216"/>
      <c r="RZE300" s="216"/>
      <c r="RZF300" s="216"/>
      <c r="RZG300" s="216"/>
      <c r="RZH300" s="216"/>
      <c r="RZI300" s="216"/>
      <c r="RZJ300" s="216"/>
      <c r="RZK300" s="216"/>
      <c r="RZL300" s="216"/>
      <c r="RZM300" s="216"/>
      <c r="RZN300" s="216"/>
      <c r="RZO300" s="216"/>
      <c r="RZP300" s="216"/>
      <c r="RZQ300" s="216"/>
      <c r="RZR300" s="216"/>
      <c r="RZS300" s="216"/>
      <c r="RZT300" s="216"/>
      <c r="RZU300" s="216"/>
      <c r="RZV300" s="216"/>
      <c r="RZW300" s="216"/>
      <c r="RZX300" s="216"/>
      <c r="RZY300" s="216"/>
      <c r="RZZ300" s="216"/>
      <c r="SAA300" s="216"/>
      <c r="SAB300" s="216"/>
      <c r="SAC300" s="216"/>
      <c r="SAD300" s="216"/>
      <c r="SAE300" s="216"/>
      <c r="SAF300" s="216"/>
      <c r="SAG300" s="216"/>
      <c r="SAH300" s="216"/>
      <c r="SAI300" s="216"/>
      <c r="SAJ300" s="216"/>
      <c r="SAK300" s="216"/>
      <c r="SAL300" s="216"/>
      <c r="SAM300" s="216"/>
      <c r="SAN300" s="216"/>
      <c r="SAO300" s="216"/>
      <c r="SAP300" s="216"/>
      <c r="SAQ300" s="216"/>
      <c r="SAR300" s="216"/>
      <c r="SAS300" s="216"/>
      <c r="SAT300" s="216"/>
      <c r="SAU300" s="216"/>
      <c r="SAV300" s="216"/>
      <c r="SAW300" s="216"/>
      <c r="SAX300" s="216"/>
      <c r="SAY300" s="216"/>
      <c r="SAZ300" s="216"/>
      <c r="SBA300" s="216"/>
      <c r="SBB300" s="216"/>
      <c r="SBC300" s="216"/>
      <c r="SBD300" s="216"/>
      <c r="SBE300" s="216"/>
      <c r="SBF300" s="216"/>
      <c r="SBG300" s="216"/>
      <c r="SBH300" s="216"/>
      <c r="SBI300" s="216"/>
      <c r="SBJ300" s="216"/>
      <c r="SBK300" s="216"/>
      <c r="SBL300" s="216"/>
      <c r="SBM300" s="216"/>
      <c r="SBN300" s="216"/>
      <c r="SBO300" s="216"/>
      <c r="SBP300" s="216"/>
      <c r="SBQ300" s="216"/>
      <c r="SBR300" s="216"/>
      <c r="SBS300" s="216"/>
      <c r="SBT300" s="216"/>
      <c r="SBU300" s="216"/>
      <c r="SBV300" s="216"/>
      <c r="SBW300" s="216"/>
      <c r="SBX300" s="216"/>
      <c r="SBY300" s="216"/>
      <c r="SBZ300" s="216"/>
      <c r="SCA300" s="216"/>
      <c r="SCB300" s="216"/>
      <c r="SCC300" s="216"/>
      <c r="SCD300" s="216"/>
      <c r="SCE300" s="216"/>
      <c r="SCF300" s="216"/>
      <c r="SCG300" s="216"/>
      <c r="SCH300" s="216"/>
      <c r="SCI300" s="216"/>
      <c r="SCJ300" s="216"/>
      <c r="SCK300" s="216"/>
      <c r="SCL300" s="216"/>
      <c r="SCM300" s="216"/>
      <c r="SCN300" s="216"/>
      <c r="SCO300" s="216"/>
      <c r="SCP300" s="216"/>
      <c r="SCQ300" s="216"/>
      <c r="SCR300" s="216"/>
      <c r="SCS300" s="216"/>
      <c r="SCT300" s="216"/>
      <c r="SCU300" s="216"/>
      <c r="SCV300" s="216"/>
      <c r="SCW300" s="216"/>
      <c r="SCX300" s="216"/>
      <c r="SCY300" s="216"/>
      <c r="SCZ300" s="216"/>
      <c r="SDA300" s="216"/>
      <c r="SDB300" s="216"/>
      <c r="SDC300" s="216"/>
      <c r="SDD300" s="216"/>
      <c r="SDE300" s="216"/>
      <c r="SDF300" s="216"/>
      <c r="SDG300" s="216"/>
      <c r="SDH300" s="216"/>
      <c r="SDI300" s="216"/>
      <c r="SDJ300" s="216"/>
      <c r="SDK300" s="216"/>
      <c r="SDL300" s="216"/>
      <c r="SDM300" s="216"/>
      <c r="SDN300" s="216"/>
      <c r="SDO300" s="216"/>
      <c r="SDP300" s="216"/>
      <c r="SDQ300" s="216"/>
      <c r="SDR300" s="216"/>
      <c r="SDS300" s="216"/>
      <c r="SDT300" s="216"/>
      <c r="SDU300" s="216"/>
      <c r="SDV300" s="216"/>
      <c r="SDW300" s="216"/>
      <c r="SDX300" s="216"/>
      <c r="SDY300" s="216"/>
      <c r="SDZ300" s="216"/>
      <c r="SEA300" s="216"/>
      <c r="SEB300" s="216"/>
      <c r="SEC300" s="216"/>
      <c r="SED300" s="216"/>
      <c r="SEE300" s="216"/>
      <c r="SEF300" s="216"/>
      <c r="SEG300" s="216"/>
      <c r="SEH300" s="216"/>
      <c r="SEI300" s="216"/>
      <c r="SEJ300" s="216"/>
      <c r="SEK300" s="216"/>
      <c r="SEL300" s="216"/>
      <c r="SEM300" s="216"/>
      <c r="SEN300" s="216"/>
      <c r="SEO300" s="216"/>
      <c r="SEP300" s="216"/>
      <c r="SEQ300" s="216"/>
      <c r="SER300" s="216"/>
      <c r="SES300" s="216"/>
      <c r="SET300" s="216"/>
      <c r="SEU300" s="216"/>
      <c r="SEV300" s="216"/>
      <c r="SEW300" s="216"/>
      <c r="SEX300" s="216"/>
      <c r="SEY300" s="216"/>
      <c r="SEZ300" s="216"/>
      <c r="SFA300" s="216"/>
      <c r="SFB300" s="216"/>
      <c r="SFC300" s="216"/>
      <c r="SFD300" s="216"/>
      <c r="SFE300" s="216"/>
      <c r="SFF300" s="216"/>
      <c r="SFG300" s="216"/>
      <c r="SFH300" s="216"/>
      <c r="SFI300" s="216"/>
      <c r="SFJ300" s="216"/>
      <c r="SFK300" s="216"/>
      <c r="SFL300" s="216"/>
      <c r="SFM300" s="216"/>
      <c r="SFN300" s="216"/>
      <c r="SFO300" s="216"/>
      <c r="SFP300" s="216"/>
      <c r="SFQ300" s="216"/>
      <c r="SFR300" s="216"/>
      <c r="SFS300" s="216"/>
      <c r="SFT300" s="216"/>
      <c r="SFU300" s="216"/>
      <c r="SFV300" s="216"/>
      <c r="SFW300" s="216"/>
      <c r="SFX300" s="216"/>
      <c r="SFY300" s="216"/>
      <c r="SFZ300" s="216"/>
      <c r="SGA300" s="216"/>
      <c r="SGB300" s="216"/>
      <c r="SGC300" s="216"/>
      <c r="SGD300" s="216"/>
      <c r="SGE300" s="216"/>
      <c r="SGF300" s="216"/>
      <c r="SGG300" s="216"/>
      <c r="SGH300" s="216"/>
      <c r="SGI300" s="216"/>
      <c r="SGJ300" s="216"/>
      <c r="SGK300" s="216"/>
      <c r="SGL300" s="216"/>
      <c r="SGM300" s="216"/>
      <c r="SGN300" s="216"/>
      <c r="SGO300" s="216"/>
      <c r="SGP300" s="216"/>
      <c r="SGQ300" s="216"/>
      <c r="SGR300" s="216"/>
      <c r="SGS300" s="216"/>
      <c r="SGT300" s="216"/>
      <c r="SGU300" s="216"/>
      <c r="SGV300" s="216"/>
      <c r="SGW300" s="216"/>
      <c r="SGX300" s="216"/>
      <c r="SGY300" s="216"/>
      <c r="SGZ300" s="216"/>
      <c r="SHA300" s="216"/>
      <c r="SHB300" s="216"/>
      <c r="SHC300" s="216"/>
      <c r="SHD300" s="216"/>
      <c r="SHE300" s="216"/>
      <c r="SHF300" s="216"/>
      <c r="SHG300" s="216"/>
      <c r="SHH300" s="216"/>
      <c r="SHI300" s="216"/>
      <c r="SHJ300" s="216"/>
      <c r="SHK300" s="216"/>
      <c r="SHL300" s="216"/>
      <c r="SHM300" s="216"/>
      <c r="SHN300" s="216"/>
      <c r="SHO300" s="216"/>
      <c r="SHP300" s="216"/>
      <c r="SHQ300" s="216"/>
      <c r="SHR300" s="216"/>
      <c r="SHS300" s="216"/>
      <c r="SHT300" s="216"/>
      <c r="SHU300" s="216"/>
      <c r="SHV300" s="216"/>
      <c r="SHW300" s="216"/>
      <c r="SHX300" s="216"/>
      <c r="SHY300" s="216"/>
      <c r="SHZ300" s="216"/>
      <c r="SIA300" s="216"/>
      <c r="SIB300" s="216"/>
      <c r="SIC300" s="216"/>
      <c r="SID300" s="216"/>
      <c r="SIE300" s="216"/>
      <c r="SIF300" s="216"/>
      <c r="SIG300" s="216"/>
      <c r="SIH300" s="216"/>
      <c r="SII300" s="216"/>
      <c r="SIJ300" s="216"/>
      <c r="SIK300" s="216"/>
      <c r="SIL300" s="216"/>
      <c r="SIM300" s="216"/>
      <c r="SIN300" s="216"/>
      <c r="SIO300" s="216"/>
      <c r="SIP300" s="216"/>
      <c r="SIQ300" s="216"/>
      <c r="SIR300" s="216"/>
      <c r="SIS300" s="216"/>
      <c r="SIT300" s="216"/>
      <c r="SIU300" s="216"/>
      <c r="SIV300" s="216"/>
      <c r="SIW300" s="216"/>
      <c r="SIX300" s="216"/>
      <c r="SIY300" s="216"/>
      <c r="SIZ300" s="216"/>
      <c r="SJA300" s="216"/>
      <c r="SJB300" s="216"/>
      <c r="SJC300" s="216"/>
      <c r="SJD300" s="216"/>
      <c r="SJE300" s="216"/>
      <c r="SJF300" s="216"/>
      <c r="SJG300" s="216"/>
      <c r="SJH300" s="216"/>
      <c r="SJI300" s="216"/>
      <c r="SJJ300" s="216"/>
      <c r="SJK300" s="216"/>
      <c r="SJL300" s="216"/>
      <c r="SJM300" s="216"/>
      <c r="SJN300" s="216"/>
      <c r="SJO300" s="216"/>
      <c r="SJP300" s="216"/>
      <c r="SJQ300" s="216"/>
      <c r="SJR300" s="216"/>
      <c r="SJS300" s="216"/>
      <c r="SJT300" s="216"/>
      <c r="SJU300" s="216"/>
      <c r="SJV300" s="216"/>
      <c r="SJW300" s="216"/>
      <c r="SJX300" s="216"/>
      <c r="SJY300" s="216"/>
      <c r="SJZ300" s="216"/>
      <c r="SKA300" s="216"/>
      <c r="SKB300" s="216"/>
      <c r="SKC300" s="216"/>
      <c r="SKD300" s="216"/>
      <c r="SKE300" s="216"/>
      <c r="SKF300" s="216"/>
      <c r="SKG300" s="216"/>
      <c r="SKH300" s="216"/>
      <c r="SKI300" s="216"/>
      <c r="SKJ300" s="216"/>
      <c r="SKK300" s="216"/>
      <c r="SKL300" s="216"/>
      <c r="SKM300" s="216"/>
      <c r="SKN300" s="216"/>
      <c r="SKO300" s="216"/>
      <c r="SKP300" s="216"/>
      <c r="SKQ300" s="216"/>
      <c r="SKR300" s="216"/>
      <c r="SKS300" s="216"/>
      <c r="SKT300" s="216"/>
      <c r="SKU300" s="216"/>
      <c r="SKV300" s="216"/>
      <c r="SKW300" s="216"/>
      <c r="SKX300" s="216"/>
      <c r="SKY300" s="216"/>
      <c r="SKZ300" s="216"/>
      <c r="SLA300" s="216"/>
      <c r="SLB300" s="216"/>
      <c r="SLC300" s="216"/>
      <c r="SLD300" s="216"/>
      <c r="SLE300" s="216"/>
      <c r="SLF300" s="216"/>
      <c r="SLG300" s="216"/>
      <c r="SLH300" s="216"/>
      <c r="SLI300" s="216"/>
      <c r="SLJ300" s="216"/>
      <c r="SLK300" s="216"/>
      <c r="SLL300" s="216"/>
      <c r="SLM300" s="216"/>
      <c r="SLN300" s="216"/>
      <c r="SLO300" s="216"/>
      <c r="SLP300" s="216"/>
      <c r="SLQ300" s="216"/>
      <c r="SLR300" s="216"/>
      <c r="SLS300" s="216"/>
      <c r="SLT300" s="216"/>
      <c r="SLU300" s="216"/>
      <c r="SLV300" s="216"/>
      <c r="SLW300" s="216"/>
      <c r="SLX300" s="216"/>
      <c r="SLY300" s="216"/>
      <c r="SLZ300" s="216"/>
      <c r="SMA300" s="216"/>
      <c r="SMB300" s="216"/>
      <c r="SMC300" s="216"/>
      <c r="SMD300" s="216"/>
      <c r="SME300" s="216"/>
      <c r="SMF300" s="216"/>
      <c r="SMG300" s="216"/>
      <c r="SMH300" s="216"/>
      <c r="SMI300" s="216"/>
      <c r="SMJ300" s="216"/>
      <c r="SMK300" s="216"/>
      <c r="SML300" s="216"/>
      <c r="SMM300" s="216"/>
      <c r="SMN300" s="216"/>
      <c r="SMO300" s="216"/>
      <c r="SMP300" s="216"/>
      <c r="SMQ300" s="216"/>
      <c r="SMR300" s="216"/>
      <c r="SMS300" s="216"/>
      <c r="SMT300" s="216"/>
      <c r="SMU300" s="216"/>
      <c r="SMV300" s="216"/>
      <c r="SMW300" s="216"/>
      <c r="SMX300" s="216"/>
      <c r="SMY300" s="216"/>
      <c r="SMZ300" s="216"/>
      <c r="SNA300" s="216"/>
      <c r="SNB300" s="216"/>
      <c r="SNC300" s="216"/>
      <c r="SND300" s="216"/>
      <c r="SNE300" s="216"/>
      <c r="SNF300" s="216"/>
      <c r="SNG300" s="216"/>
      <c r="SNH300" s="216"/>
      <c r="SNI300" s="216"/>
      <c r="SNJ300" s="216"/>
      <c r="SNK300" s="216"/>
      <c r="SNL300" s="216"/>
      <c r="SNM300" s="216"/>
      <c r="SNN300" s="216"/>
      <c r="SNO300" s="216"/>
      <c r="SNP300" s="216"/>
      <c r="SNQ300" s="216"/>
      <c r="SNR300" s="216"/>
      <c r="SNS300" s="216"/>
      <c r="SNT300" s="216"/>
      <c r="SNU300" s="216"/>
      <c r="SNV300" s="216"/>
      <c r="SNW300" s="216"/>
      <c r="SNX300" s="216"/>
      <c r="SNY300" s="216"/>
      <c r="SNZ300" s="216"/>
      <c r="SOA300" s="216"/>
      <c r="SOB300" s="216"/>
      <c r="SOC300" s="216"/>
      <c r="SOD300" s="216"/>
      <c r="SOE300" s="216"/>
      <c r="SOF300" s="216"/>
      <c r="SOG300" s="216"/>
      <c r="SOH300" s="216"/>
      <c r="SOI300" s="216"/>
      <c r="SOJ300" s="216"/>
      <c r="SOK300" s="216"/>
      <c r="SOL300" s="216"/>
      <c r="SOM300" s="216"/>
      <c r="SON300" s="216"/>
      <c r="SOO300" s="216"/>
      <c r="SOP300" s="216"/>
      <c r="SOQ300" s="216"/>
      <c r="SOR300" s="216"/>
      <c r="SOS300" s="216"/>
      <c r="SOT300" s="216"/>
      <c r="SOU300" s="216"/>
      <c r="SOV300" s="216"/>
      <c r="SOW300" s="216"/>
      <c r="SOX300" s="216"/>
      <c r="SOY300" s="216"/>
      <c r="SOZ300" s="216"/>
      <c r="SPA300" s="216"/>
      <c r="SPB300" s="216"/>
      <c r="SPC300" s="216"/>
      <c r="SPD300" s="216"/>
      <c r="SPE300" s="216"/>
      <c r="SPF300" s="216"/>
      <c r="SPG300" s="216"/>
      <c r="SPH300" s="216"/>
      <c r="SPI300" s="216"/>
      <c r="SPJ300" s="216"/>
      <c r="SPK300" s="216"/>
      <c r="SPL300" s="216"/>
      <c r="SPM300" s="216"/>
      <c r="SPN300" s="216"/>
      <c r="SPO300" s="216"/>
      <c r="SPP300" s="216"/>
      <c r="SPQ300" s="216"/>
      <c r="SPR300" s="216"/>
      <c r="SPS300" s="216"/>
      <c r="SPT300" s="216"/>
      <c r="SPU300" s="216"/>
      <c r="SPV300" s="216"/>
      <c r="SPW300" s="216"/>
      <c r="SPX300" s="216"/>
      <c r="SPY300" s="216"/>
      <c r="SPZ300" s="216"/>
      <c r="SQA300" s="216"/>
      <c r="SQB300" s="216"/>
      <c r="SQC300" s="216"/>
      <c r="SQD300" s="216"/>
      <c r="SQE300" s="216"/>
      <c r="SQF300" s="216"/>
      <c r="SQG300" s="216"/>
      <c r="SQH300" s="216"/>
      <c r="SQI300" s="216"/>
      <c r="SQJ300" s="216"/>
      <c r="SQK300" s="216"/>
      <c r="SQL300" s="216"/>
      <c r="SQM300" s="216"/>
      <c r="SQN300" s="216"/>
      <c r="SQO300" s="216"/>
      <c r="SQP300" s="216"/>
      <c r="SQQ300" s="216"/>
      <c r="SQR300" s="216"/>
      <c r="SQS300" s="216"/>
      <c r="SQT300" s="216"/>
      <c r="SQU300" s="216"/>
      <c r="SQV300" s="216"/>
      <c r="SQW300" s="216"/>
      <c r="SQX300" s="216"/>
      <c r="SQY300" s="216"/>
      <c r="SQZ300" s="216"/>
      <c r="SRA300" s="216"/>
      <c r="SRB300" s="216"/>
      <c r="SRC300" s="216"/>
      <c r="SRD300" s="216"/>
      <c r="SRE300" s="216"/>
      <c r="SRF300" s="216"/>
      <c r="SRG300" s="216"/>
      <c r="SRH300" s="216"/>
      <c r="SRI300" s="216"/>
      <c r="SRJ300" s="216"/>
      <c r="SRK300" s="216"/>
      <c r="SRL300" s="216"/>
      <c r="SRM300" s="216"/>
      <c r="SRN300" s="216"/>
      <c r="SRO300" s="216"/>
      <c r="SRP300" s="216"/>
      <c r="SRQ300" s="216"/>
      <c r="SRR300" s="216"/>
      <c r="SRS300" s="216"/>
      <c r="SRT300" s="216"/>
      <c r="SRU300" s="216"/>
      <c r="SRV300" s="216"/>
      <c r="SRW300" s="216"/>
      <c r="SRX300" s="216"/>
      <c r="SRY300" s="216"/>
      <c r="SRZ300" s="216"/>
      <c r="SSA300" s="216"/>
      <c r="SSB300" s="216"/>
      <c r="SSC300" s="216"/>
      <c r="SSD300" s="216"/>
      <c r="SSE300" s="216"/>
      <c r="SSF300" s="216"/>
      <c r="SSG300" s="216"/>
      <c r="SSH300" s="216"/>
      <c r="SSI300" s="216"/>
      <c r="SSJ300" s="216"/>
      <c r="SSK300" s="216"/>
      <c r="SSL300" s="216"/>
      <c r="SSM300" s="216"/>
      <c r="SSN300" s="216"/>
      <c r="SSO300" s="216"/>
      <c r="SSP300" s="216"/>
      <c r="SSQ300" s="216"/>
      <c r="SSR300" s="216"/>
      <c r="SSS300" s="216"/>
      <c r="SST300" s="216"/>
      <c r="SSU300" s="216"/>
      <c r="SSV300" s="216"/>
      <c r="SSW300" s="216"/>
      <c r="SSX300" s="216"/>
      <c r="SSY300" s="216"/>
      <c r="SSZ300" s="216"/>
      <c r="STA300" s="216"/>
      <c r="STB300" s="216"/>
      <c r="STC300" s="216"/>
      <c r="STD300" s="216"/>
      <c r="STE300" s="216"/>
      <c r="STF300" s="216"/>
      <c r="STG300" s="216"/>
      <c r="STH300" s="216"/>
      <c r="STI300" s="216"/>
      <c r="STJ300" s="216"/>
      <c r="STK300" s="216"/>
      <c r="STL300" s="216"/>
      <c r="STM300" s="216"/>
      <c r="STN300" s="216"/>
      <c r="STO300" s="216"/>
      <c r="STP300" s="216"/>
      <c r="STQ300" s="216"/>
      <c r="STR300" s="216"/>
      <c r="STS300" s="216"/>
      <c r="STT300" s="216"/>
      <c r="STU300" s="216"/>
      <c r="STV300" s="216"/>
      <c r="STW300" s="216"/>
      <c r="STX300" s="216"/>
      <c r="STY300" s="216"/>
      <c r="STZ300" s="216"/>
      <c r="SUA300" s="216"/>
      <c r="SUB300" s="216"/>
      <c r="SUC300" s="216"/>
      <c r="SUD300" s="216"/>
      <c r="SUE300" s="216"/>
      <c r="SUF300" s="216"/>
      <c r="SUG300" s="216"/>
      <c r="SUH300" s="216"/>
      <c r="SUI300" s="216"/>
      <c r="SUJ300" s="216"/>
      <c r="SUK300" s="216"/>
      <c r="SUL300" s="216"/>
      <c r="SUM300" s="216"/>
      <c r="SUN300" s="216"/>
      <c r="SUO300" s="216"/>
      <c r="SUP300" s="216"/>
      <c r="SUQ300" s="216"/>
      <c r="SUR300" s="216"/>
      <c r="SUS300" s="216"/>
      <c r="SUT300" s="216"/>
      <c r="SUU300" s="216"/>
      <c r="SUV300" s="216"/>
      <c r="SUW300" s="216"/>
      <c r="SUX300" s="216"/>
      <c r="SUY300" s="216"/>
      <c r="SUZ300" s="216"/>
      <c r="SVA300" s="216"/>
      <c r="SVB300" s="216"/>
      <c r="SVC300" s="216"/>
      <c r="SVD300" s="216"/>
      <c r="SVE300" s="216"/>
      <c r="SVF300" s="216"/>
      <c r="SVG300" s="216"/>
      <c r="SVH300" s="216"/>
      <c r="SVI300" s="216"/>
      <c r="SVJ300" s="216"/>
      <c r="SVK300" s="216"/>
      <c r="SVL300" s="216"/>
      <c r="SVM300" s="216"/>
      <c r="SVN300" s="216"/>
      <c r="SVO300" s="216"/>
      <c r="SVP300" s="216"/>
      <c r="SVQ300" s="216"/>
      <c r="SVR300" s="216"/>
      <c r="SVS300" s="216"/>
      <c r="SVT300" s="216"/>
      <c r="SVU300" s="216"/>
      <c r="SVV300" s="216"/>
      <c r="SVW300" s="216"/>
      <c r="SVX300" s="216"/>
      <c r="SVY300" s="216"/>
      <c r="SVZ300" s="216"/>
      <c r="SWA300" s="216"/>
      <c r="SWB300" s="216"/>
      <c r="SWC300" s="216"/>
      <c r="SWD300" s="216"/>
      <c r="SWE300" s="216"/>
      <c r="SWF300" s="216"/>
      <c r="SWG300" s="216"/>
      <c r="SWH300" s="216"/>
      <c r="SWI300" s="216"/>
      <c r="SWJ300" s="216"/>
      <c r="SWK300" s="216"/>
      <c r="SWL300" s="216"/>
      <c r="SWM300" s="216"/>
      <c r="SWN300" s="216"/>
      <c r="SWO300" s="216"/>
      <c r="SWP300" s="216"/>
      <c r="SWQ300" s="216"/>
      <c r="SWR300" s="216"/>
      <c r="SWS300" s="216"/>
      <c r="SWT300" s="216"/>
      <c r="SWU300" s="216"/>
      <c r="SWV300" s="216"/>
      <c r="SWW300" s="216"/>
      <c r="SWX300" s="216"/>
      <c r="SWY300" s="216"/>
      <c r="SWZ300" s="216"/>
      <c r="SXA300" s="216"/>
      <c r="SXB300" s="216"/>
      <c r="SXC300" s="216"/>
      <c r="SXD300" s="216"/>
      <c r="SXE300" s="216"/>
      <c r="SXF300" s="216"/>
      <c r="SXG300" s="216"/>
      <c r="SXH300" s="216"/>
      <c r="SXI300" s="216"/>
      <c r="SXJ300" s="216"/>
      <c r="SXK300" s="216"/>
      <c r="SXL300" s="216"/>
      <c r="SXM300" s="216"/>
      <c r="SXN300" s="216"/>
      <c r="SXO300" s="216"/>
      <c r="SXP300" s="216"/>
      <c r="SXQ300" s="216"/>
      <c r="SXR300" s="216"/>
      <c r="SXS300" s="216"/>
      <c r="SXT300" s="216"/>
      <c r="SXU300" s="216"/>
      <c r="SXV300" s="216"/>
      <c r="SXW300" s="216"/>
      <c r="SXX300" s="216"/>
      <c r="SXY300" s="216"/>
      <c r="SXZ300" s="216"/>
      <c r="SYA300" s="216"/>
      <c r="SYB300" s="216"/>
      <c r="SYC300" s="216"/>
      <c r="SYD300" s="216"/>
      <c r="SYE300" s="216"/>
      <c r="SYF300" s="216"/>
      <c r="SYG300" s="216"/>
      <c r="SYH300" s="216"/>
      <c r="SYI300" s="216"/>
      <c r="SYJ300" s="216"/>
      <c r="SYK300" s="216"/>
      <c r="SYL300" s="216"/>
      <c r="SYM300" s="216"/>
      <c r="SYN300" s="216"/>
      <c r="SYO300" s="216"/>
      <c r="SYP300" s="216"/>
      <c r="SYQ300" s="216"/>
      <c r="SYR300" s="216"/>
      <c r="SYS300" s="216"/>
      <c r="SYT300" s="216"/>
      <c r="SYU300" s="216"/>
      <c r="SYV300" s="216"/>
      <c r="SYW300" s="216"/>
      <c r="SYX300" s="216"/>
      <c r="SYY300" s="216"/>
      <c r="SYZ300" s="216"/>
      <c r="SZA300" s="216"/>
      <c r="SZB300" s="216"/>
      <c r="SZC300" s="216"/>
      <c r="SZD300" s="216"/>
      <c r="SZE300" s="216"/>
      <c r="SZF300" s="216"/>
      <c r="SZG300" s="216"/>
      <c r="SZH300" s="216"/>
      <c r="SZI300" s="216"/>
      <c r="SZJ300" s="216"/>
      <c r="SZK300" s="216"/>
      <c r="SZL300" s="216"/>
      <c r="SZM300" s="216"/>
      <c r="SZN300" s="216"/>
      <c r="SZO300" s="216"/>
      <c r="SZP300" s="216"/>
      <c r="SZQ300" s="216"/>
      <c r="SZR300" s="216"/>
      <c r="SZS300" s="216"/>
      <c r="SZT300" s="216"/>
      <c r="SZU300" s="216"/>
      <c r="SZV300" s="216"/>
      <c r="SZW300" s="216"/>
      <c r="SZX300" s="216"/>
      <c r="SZY300" s="216"/>
      <c r="SZZ300" s="216"/>
      <c r="TAA300" s="216"/>
      <c r="TAB300" s="216"/>
      <c r="TAC300" s="216"/>
      <c r="TAD300" s="216"/>
      <c r="TAE300" s="216"/>
      <c r="TAF300" s="216"/>
      <c r="TAG300" s="216"/>
      <c r="TAH300" s="216"/>
      <c r="TAI300" s="216"/>
      <c r="TAJ300" s="216"/>
      <c r="TAK300" s="216"/>
      <c r="TAL300" s="216"/>
      <c r="TAM300" s="216"/>
      <c r="TAN300" s="216"/>
      <c r="TAO300" s="216"/>
      <c r="TAP300" s="216"/>
      <c r="TAQ300" s="216"/>
      <c r="TAR300" s="216"/>
      <c r="TAS300" s="216"/>
      <c r="TAT300" s="216"/>
      <c r="TAU300" s="216"/>
      <c r="TAV300" s="216"/>
      <c r="TAW300" s="216"/>
      <c r="TAX300" s="216"/>
      <c r="TAY300" s="216"/>
      <c r="TAZ300" s="216"/>
      <c r="TBA300" s="216"/>
      <c r="TBB300" s="216"/>
      <c r="TBC300" s="216"/>
      <c r="TBD300" s="216"/>
      <c r="TBE300" s="216"/>
      <c r="TBF300" s="216"/>
      <c r="TBG300" s="216"/>
      <c r="TBH300" s="216"/>
      <c r="TBI300" s="216"/>
      <c r="TBJ300" s="216"/>
      <c r="TBK300" s="216"/>
      <c r="TBL300" s="216"/>
      <c r="TBM300" s="216"/>
      <c r="TBN300" s="216"/>
      <c r="TBO300" s="216"/>
      <c r="TBP300" s="216"/>
      <c r="TBQ300" s="216"/>
      <c r="TBR300" s="216"/>
      <c r="TBS300" s="216"/>
      <c r="TBT300" s="216"/>
      <c r="TBU300" s="216"/>
      <c r="TBV300" s="216"/>
      <c r="TBW300" s="216"/>
      <c r="TBX300" s="216"/>
      <c r="TBY300" s="216"/>
      <c r="TBZ300" s="216"/>
      <c r="TCA300" s="216"/>
      <c r="TCB300" s="216"/>
      <c r="TCC300" s="216"/>
      <c r="TCD300" s="216"/>
      <c r="TCE300" s="216"/>
      <c r="TCF300" s="216"/>
      <c r="TCG300" s="216"/>
      <c r="TCH300" s="216"/>
      <c r="TCI300" s="216"/>
      <c r="TCJ300" s="216"/>
      <c r="TCK300" s="216"/>
      <c r="TCL300" s="216"/>
      <c r="TCM300" s="216"/>
      <c r="TCN300" s="216"/>
      <c r="TCO300" s="216"/>
      <c r="TCP300" s="216"/>
      <c r="TCQ300" s="216"/>
      <c r="TCR300" s="216"/>
      <c r="TCS300" s="216"/>
      <c r="TCT300" s="216"/>
      <c r="TCU300" s="216"/>
      <c r="TCV300" s="216"/>
      <c r="TCW300" s="216"/>
      <c r="TCX300" s="216"/>
      <c r="TCY300" s="216"/>
      <c r="TCZ300" s="216"/>
      <c r="TDA300" s="216"/>
      <c r="TDB300" s="216"/>
      <c r="TDC300" s="216"/>
      <c r="TDD300" s="216"/>
      <c r="TDE300" s="216"/>
      <c r="TDF300" s="216"/>
      <c r="TDG300" s="216"/>
      <c r="TDH300" s="216"/>
      <c r="TDI300" s="216"/>
      <c r="TDJ300" s="216"/>
      <c r="TDK300" s="216"/>
      <c r="TDL300" s="216"/>
      <c r="TDM300" s="216"/>
      <c r="TDN300" s="216"/>
      <c r="TDO300" s="216"/>
      <c r="TDP300" s="216"/>
      <c r="TDQ300" s="216"/>
      <c r="TDR300" s="216"/>
      <c r="TDS300" s="216"/>
      <c r="TDT300" s="216"/>
      <c r="TDU300" s="216"/>
      <c r="TDV300" s="216"/>
      <c r="TDW300" s="216"/>
      <c r="TDX300" s="216"/>
      <c r="TDY300" s="216"/>
      <c r="TDZ300" s="216"/>
      <c r="TEA300" s="216"/>
      <c r="TEB300" s="216"/>
      <c r="TEC300" s="216"/>
      <c r="TED300" s="216"/>
      <c r="TEE300" s="216"/>
      <c r="TEF300" s="216"/>
      <c r="TEG300" s="216"/>
      <c r="TEH300" s="216"/>
      <c r="TEI300" s="216"/>
      <c r="TEJ300" s="216"/>
      <c r="TEK300" s="216"/>
      <c r="TEL300" s="216"/>
      <c r="TEM300" s="216"/>
      <c r="TEN300" s="216"/>
      <c r="TEO300" s="216"/>
      <c r="TEP300" s="216"/>
      <c r="TEQ300" s="216"/>
      <c r="TER300" s="216"/>
      <c r="TES300" s="216"/>
      <c r="TET300" s="216"/>
      <c r="TEU300" s="216"/>
      <c r="TEV300" s="216"/>
      <c r="TEW300" s="216"/>
      <c r="TEX300" s="216"/>
      <c r="TEY300" s="216"/>
      <c r="TEZ300" s="216"/>
      <c r="TFA300" s="216"/>
      <c r="TFB300" s="216"/>
      <c r="TFC300" s="216"/>
      <c r="TFD300" s="216"/>
      <c r="TFE300" s="216"/>
      <c r="TFF300" s="216"/>
      <c r="TFG300" s="216"/>
      <c r="TFH300" s="216"/>
      <c r="TFI300" s="216"/>
      <c r="TFJ300" s="216"/>
      <c r="TFK300" s="216"/>
      <c r="TFL300" s="216"/>
      <c r="TFM300" s="216"/>
      <c r="TFN300" s="216"/>
      <c r="TFO300" s="216"/>
      <c r="TFP300" s="216"/>
      <c r="TFQ300" s="216"/>
      <c r="TFR300" s="216"/>
      <c r="TFS300" s="216"/>
      <c r="TFT300" s="216"/>
      <c r="TFU300" s="216"/>
      <c r="TFV300" s="216"/>
      <c r="TFW300" s="216"/>
      <c r="TFX300" s="216"/>
      <c r="TFY300" s="216"/>
      <c r="TFZ300" s="216"/>
      <c r="TGA300" s="216"/>
      <c r="TGB300" s="216"/>
      <c r="TGC300" s="216"/>
      <c r="TGD300" s="216"/>
      <c r="TGE300" s="216"/>
      <c r="TGF300" s="216"/>
      <c r="TGG300" s="216"/>
      <c r="TGH300" s="216"/>
      <c r="TGI300" s="216"/>
      <c r="TGJ300" s="216"/>
      <c r="TGK300" s="216"/>
      <c r="TGL300" s="216"/>
      <c r="TGM300" s="216"/>
      <c r="TGN300" s="216"/>
      <c r="TGO300" s="216"/>
      <c r="TGP300" s="216"/>
      <c r="TGQ300" s="216"/>
      <c r="TGR300" s="216"/>
      <c r="TGS300" s="216"/>
      <c r="TGT300" s="216"/>
      <c r="TGU300" s="216"/>
      <c r="TGV300" s="216"/>
      <c r="TGW300" s="216"/>
      <c r="TGX300" s="216"/>
      <c r="TGY300" s="216"/>
      <c r="TGZ300" s="216"/>
      <c r="THA300" s="216"/>
      <c r="THB300" s="216"/>
      <c r="THC300" s="216"/>
      <c r="THD300" s="216"/>
      <c r="THE300" s="216"/>
      <c r="THF300" s="216"/>
      <c r="THG300" s="216"/>
      <c r="THH300" s="216"/>
      <c r="THI300" s="216"/>
      <c r="THJ300" s="216"/>
      <c r="THK300" s="216"/>
      <c r="THL300" s="216"/>
      <c r="THM300" s="216"/>
      <c r="THN300" s="216"/>
      <c r="THO300" s="216"/>
      <c r="THP300" s="216"/>
      <c r="THQ300" s="216"/>
      <c r="THR300" s="216"/>
      <c r="THS300" s="216"/>
      <c r="THT300" s="216"/>
      <c r="THU300" s="216"/>
      <c r="THV300" s="216"/>
      <c r="THW300" s="216"/>
      <c r="THX300" s="216"/>
      <c r="THY300" s="216"/>
      <c r="THZ300" s="216"/>
      <c r="TIA300" s="216"/>
      <c r="TIB300" s="216"/>
      <c r="TIC300" s="216"/>
      <c r="TID300" s="216"/>
      <c r="TIE300" s="216"/>
      <c r="TIF300" s="216"/>
      <c r="TIG300" s="216"/>
      <c r="TIH300" s="216"/>
      <c r="TII300" s="216"/>
      <c r="TIJ300" s="216"/>
      <c r="TIK300" s="216"/>
      <c r="TIL300" s="216"/>
      <c r="TIM300" s="216"/>
      <c r="TIN300" s="216"/>
      <c r="TIO300" s="216"/>
      <c r="TIP300" s="216"/>
      <c r="TIQ300" s="216"/>
      <c r="TIR300" s="216"/>
      <c r="TIS300" s="216"/>
      <c r="TIT300" s="216"/>
      <c r="TIU300" s="216"/>
      <c r="TIV300" s="216"/>
      <c r="TIW300" s="216"/>
      <c r="TIX300" s="216"/>
      <c r="TIY300" s="216"/>
      <c r="TIZ300" s="216"/>
      <c r="TJA300" s="216"/>
      <c r="TJB300" s="216"/>
      <c r="TJC300" s="216"/>
      <c r="TJD300" s="216"/>
      <c r="TJE300" s="216"/>
      <c r="TJF300" s="216"/>
      <c r="TJG300" s="216"/>
      <c r="TJH300" s="216"/>
      <c r="TJI300" s="216"/>
      <c r="TJJ300" s="216"/>
      <c r="TJK300" s="216"/>
      <c r="TJL300" s="216"/>
      <c r="TJM300" s="216"/>
      <c r="TJN300" s="216"/>
      <c r="TJO300" s="216"/>
      <c r="TJP300" s="216"/>
      <c r="TJQ300" s="216"/>
      <c r="TJR300" s="216"/>
      <c r="TJS300" s="216"/>
      <c r="TJT300" s="216"/>
      <c r="TJU300" s="216"/>
      <c r="TJV300" s="216"/>
      <c r="TJW300" s="216"/>
      <c r="TJX300" s="216"/>
      <c r="TJY300" s="216"/>
      <c r="TJZ300" s="216"/>
      <c r="TKA300" s="216"/>
      <c r="TKB300" s="216"/>
      <c r="TKC300" s="216"/>
      <c r="TKD300" s="216"/>
      <c r="TKE300" s="216"/>
      <c r="TKF300" s="216"/>
      <c r="TKG300" s="216"/>
      <c r="TKH300" s="216"/>
      <c r="TKI300" s="216"/>
      <c r="TKJ300" s="216"/>
      <c r="TKK300" s="216"/>
      <c r="TKL300" s="216"/>
      <c r="TKM300" s="216"/>
      <c r="TKN300" s="216"/>
      <c r="TKO300" s="216"/>
      <c r="TKP300" s="216"/>
      <c r="TKQ300" s="216"/>
      <c r="TKR300" s="216"/>
      <c r="TKS300" s="216"/>
      <c r="TKT300" s="216"/>
      <c r="TKU300" s="216"/>
      <c r="TKV300" s="216"/>
      <c r="TKW300" s="216"/>
      <c r="TKX300" s="216"/>
      <c r="TKY300" s="216"/>
      <c r="TKZ300" s="216"/>
      <c r="TLA300" s="216"/>
      <c r="TLB300" s="216"/>
      <c r="TLC300" s="216"/>
      <c r="TLD300" s="216"/>
      <c r="TLE300" s="216"/>
      <c r="TLF300" s="216"/>
      <c r="TLG300" s="216"/>
      <c r="TLH300" s="216"/>
      <c r="TLI300" s="216"/>
      <c r="TLJ300" s="216"/>
      <c r="TLK300" s="216"/>
      <c r="TLL300" s="216"/>
      <c r="TLM300" s="216"/>
      <c r="TLN300" s="216"/>
      <c r="TLO300" s="216"/>
      <c r="TLP300" s="216"/>
      <c r="TLQ300" s="216"/>
      <c r="TLR300" s="216"/>
      <c r="TLS300" s="216"/>
      <c r="TLT300" s="216"/>
      <c r="TLU300" s="216"/>
      <c r="TLV300" s="216"/>
      <c r="TLW300" s="216"/>
      <c r="TLX300" s="216"/>
      <c r="TLY300" s="216"/>
      <c r="TLZ300" s="216"/>
      <c r="TMA300" s="216"/>
      <c r="TMB300" s="216"/>
      <c r="TMC300" s="216"/>
      <c r="TMD300" s="216"/>
      <c r="TME300" s="216"/>
      <c r="TMF300" s="216"/>
      <c r="TMG300" s="216"/>
      <c r="TMH300" s="216"/>
      <c r="TMI300" s="216"/>
      <c r="TMJ300" s="216"/>
      <c r="TMK300" s="216"/>
      <c r="TML300" s="216"/>
      <c r="TMM300" s="216"/>
      <c r="TMN300" s="216"/>
      <c r="TMO300" s="216"/>
      <c r="TMP300" s="216"/>
      <c r="TMQ300" s="216"/>
      <c r="TMR300" s="216"/>
      <c r="TMS300" s="216"/>
      <c r="TMT300" s="216"/>
      <c r="TMU300" s="216"/>
      <c r="TMV300" s="216"/>
      <c r="TMW300" s="216"/>
      <c r="TMX300" s="216"/>
      <c r="TMY300" s="216"/>
      <c r="TMZ300" s="216"/>
      <c r="TNA300" s="216"/>
      <c r="TNB300" s="216"/>
      <c r="TNC300" s="216"/>
      <c r="TND300" s="216"/>
      <c r="TNE300" s="216"/>
      <c r="TNF300" s="216"/>
      <c r="TNG300" s="216"/>
      <c r="TNH300" s="216"/>
      <c r="TNI300" s="216"/>
      <c r="TNJ300" s="216"/>
      <c r="TNK300" s="216"/>
      <c r="TNL300" s="216"/>
      <c r="TNM300" s="216"/>
      <c r="TNN300" s="216"/>
      <c r="TNO300" s="216"/>
      <c r="TNP300" s="216"/>
      <c r="TNQ300" s="216"/>
      <c r="TNR300" s="216"/>
      <c r="TNS300" s="216"/>
      <c r="TNT300" s="216"/>
      <c r="TNU300" s="216"/>
      <c r="TNV300" s="216"/>
      <c r="TNW300" s="216"/>
      <c r="TNX300" s="216"/>
      <c r="TNY300" s="216"/>
      <c r="TNZ300" s="216"/>
      <c r="TOA300" s="216"/>
      <c r="TOB300" s="216"/>
      <c r="TOC300" s="216"/>
      <c r="TOD300" s="216"/>
      <c r="TOE300" s="216"/>
      <c r="TOF300" s="216"/>
      <c r="TOG300" s="216"/>
      <c r="TOH300" s="216"/>
      <c r="TOI300" s="216"/>
      <c r="TOJ300" s="216"/>
      <c r="TOK300" s="216"/>
      <c r="TOL300" s="216"/>
      <c r="TOM300" s="216"/>
      <c r="TON300" s="216"/>
      <c r="TOO300" s="216"/>
      <c r="TOP300" s="216"/>
      <c r="TOQ300" s="216"/>
      <c r="TOR300" s="216"/>
      <c r="TOS300" s="216"/>
      <c r="TOT300" s="216"/>
      <c r="TOU300" s="216"/>
      <c r="TOV300" s="216"/>
      <c r="TOW300" s="216"/>
      <c r="TOX300" s="216"/>
      <c r="TOY300" s="216"/>
      <c r="TOZ300" s="216"/>
      <c r="TPA300" s="216"/>
      <c r="TPB300" s="216"/>
      <c r="TPC300" s="216"/>
      <c r="TPD300" s="216"/>
      <c r="TPE300" s="216"/>
      <c r="TPF300" s="216"/>
      <c r="TPG300" s="216"/>
      <c r="TPH300" s="216"/>
      <c r="TPI300" s="216"/>
      <c r="TPJ300" s="216"/>
      <c r="TPK300" s="216"/>
      <c r="TPL300" s="216"/>
      <c r="TPM300" s="216"/>
      <c r="TPN300" s="216"/>
      <c r="TPO300" s="216"/>
      <c r="TPP300" s="216"/>
      <c r="TPQ300" s="216"/>
      <c r="TPR300" s="216"/>
      <c r="TPS300" s="216"/>
      <c r="TPT300" s="216"/>
      <c r="TPU300" s="216"/>
      <c r="TPV300" s="216"/>
      <c r="TPW300" s="216"/>
      <c r="TPX300" s="216"/>
      <c r="TPY300" s="216"/>
      <c r="TPZ300" s="216"/>
      <c r="TQA300" s="216"/>
      <c r="TQB300" s="216"/>
      <c r="TQC300" s="216"/>
      <c r="TQD300" s="216"/>
      <c r="TQE300" s="216"/>
      <c r="TQF300" s="216"/>
      <c r="TQG300" s="216"/>
      <c r="TQH300" s="216"/>
      <c r="TQI300" s="216"/>
      <c r="TQJ300" s="216"/>
      <c r="TQK300" s="216"/>
      <c r="TQL300" s="216"/>
      <c r="TQM300" s="216"/>
      <c r="TQN300" s="216"/>
      <c r="TQO300" s="216"/>
      <c r="TQP300" s="216"/>
      <c r="TQQ300" s="216"/>
      <c r="TQR300" s="216"/>
      <c r="TQS300" s="216"/>
      <c r="TQT300" s="216"/>
      <c r="TQU300" s="216"/>
      <c r="TQV300" s="216"/>
      <c r="TQW300" s="216"/>
      <c r="TQX300" s="216"/>
      <c r="TQY300" s="216"/>
      <c r="TQZ300" s="216"/>
      <c r="TRA300" s="216"/>
      <c r="TRB300" s="216"/>
      <c r="TRC300" s="216"/>
      <c r="TRD300" s="216"/>
      <c r="TRE300" s="216"/>
      <c r="TRF300" s="216"/>
      <c r="TRG300" s="216"/>
      <c r="TRH300" s="216"/>
      <c r="TRI300" s="216"/>
      <c r="TRJ300" s="216"/>
      <c r="TRK300" s="216"/>
      <c r="TRL300" s="216"/>
      <c r="TRM300" s="216"/>
      <c r="TRN300" s="216"/>
      <c r="TRO300" s="216"/>
      <c r="TRP300" s="216"/>
      <c r="TRQ300" s="216"/>
      <c r="TRR300" s="216"/>
      <c r="TRS300" s="216"/>
      <c r="TRT300" s="216"/>
      <c r="TRU300" s="216"/>
      <c r="TRV300" s="216"/>
      <c r="TRW300" s="216"/>
      <c r="TRX300" s="216"/>
      <c r="TRY300" s="216"/>
      <c r="TRZ300" s="216"/>
      <c r="TSA300" s="216"/>
      <c r="TSB300" s="216"/>
      <c r="TSC300" s="216"/>
      <c r="TSD300" s="216"/>
      <c r="TSE300" s="216"/>
      <c r="TSF300" s="216"/>
      <c r="TSG300" s="216"/>
      <c r="TSH300" s="216"/>
      <c r="TSI300" s="216"/>
      <c r="TSJ300" s="216"/>
      <c r="TSK300" s="216"/>
      <c r="TSL300" s="216"/>
      <c r="TSM300" s="216"/>
      <c r="TSN300" s="216"/>
      <c r="TSO300" s="216"/>
      <c r="TSP300" s="216"/>
      <c r="TSQ300" s="216"/>
      <c r="TSR300" s="216"/>
      <c r="TSS300" s="216"/>
      <c r="TST300" s="216"/>
      <c r="TSU300" s="216"/>
      <c r="TSV300" s="216"/>
      <c r="TSW300" s="216"/>
      <c r="TSX300" s="216"/>
      <c r="TSY300" s="216"/>
      <c r="TSZ300" s="216"/>
      <c r="TTA300" s="216"/>
      <c r="TTB300" s="216"/>
      <c r="TTC300" s="216"/>
      <c r="TTD300" s="216"/>
      <c r="TTE300" s="216"/>
      <c r="TTF300" s="216"/>
      <c r="TTG300" s="216"/>
      <c r="TTH300" s="216"/>
      <c r="TTI300" s="216"/>
      <c r="TTJ300" s="216"/>
      <c r="TTK300" s="216"/>
      <c r="TTL300" s="216"/>
      <c r="TTM300" s="216"/>
      <c r="TTN300" s="216"/>
      <c r="TTO300" s="216"/>
      <c r="TTP300" s="216"/>
      <c r="TTQ300" s="216"/>
      <c r="TTR300" s="216"/>
      <c r="TTS300" s="216"/>
      <c r="TTT300" s="216"/>
      <c r="TTU300" s="216"/>
      <c r="TTV300" s="216"/>
      <c r="TTW300" s="216"/>
      <c r="TTX300" s="216"/>
      <c r="TTY300" s="216"/>
      <c r="TTZ300" s="216"/>
      <c r="TUA300" s="216"/>
      <c r="TUB300" s="216"/>
      <c r="TUC300" s="216"/>
      <c r="TUD300" s="216"/>
      <c r="TUE300" s="216"/>
      <c r="TUF300" s="216"/>
      <c r="TUG300" s="216"/>
      <c r="TUH300" s="216"/>
      <c r="TUI300" s="216"/>
      <c r="TUJ300" s="216"/>
      <c r="TUK300" s="216"/>
      <c r="TUL300" s="216"/>
      <c r="TUM300" s="216"/>
      <c r="TUN300" s="216"/>
      <c r="TUO300" s="216"/>
      <c r="TUP300" s="216"/>
      <c r="TUQ300" s="216"/>
      <c r="TUR300" s="216"/>
      <c r="TUS300" s="216"/>
      <c r="TUT300" s="216"/>
      <c r="TUU300" s="216"/>
      <c r="TUV300" s="216"/>
      <c r="TUW300" s="216"/>
      <c r="TUX300" s="216"/>
      <c r="TUY300" s="216"/>
      <c r="TUZ300" s="216"/>
      <c r="TVA300" s="216"/>
      <c r="TVB300" s="216"/>
      <c r="TVC300" s="216"/>
      <c r="TVD300" s="216"/>
      <c r="TVE300" s="216"/>
      <c r="TVF300" s="216"/>
      <c r="TVG300" s="216"/>
      <c r="TVH300" s="216"/>
      <c r="TVI300" s="216"/>
      <c r="TVJ300" s="216"/>
      <c r="TVK300" s="216"/>
      <c r="TVL300" s="216"/>
      <c r="TVM300" s="216"/>
      <c r="TVN300" s="216"/>
      <c r="TVO300" s="216"/>
      <c r="TVP300" s="216"/>
      <c r="TVQ300" s="216"/>
      <c r="TVR300" s="216"/>
      <c r="TVS300" s="216"/>
      <c r="TVT300" s="216"/>
      <c r="TVU300" s="216"/>
      <c r="TVV300" s="216"/>
      <c r="TVW300" s="216"/>
      <c r="TVX300" s="216"/>
      <c r="TVY300" s="216"/>
      <c r="TVZ300" s="216"/>
      <c r="TWA300" s="216"/>
      <c r="TWB300" s="216"/>
      <c r="TWC300" s="216"/>
      <c r="TWD300" s="216"/>
      <c r="TWE300" s="216"/>
      <c r="TWF300" s="216"/>
      <c r="TWG300" s="216"/>
      <c r="TWH300" s="216"/>
      <c r="TWI300" s="216"/>
      <c r="TWJ300" s="216"/>
      <c r="TWK300" s="216"/>
      <c r="TWL300" s="216"/>
      <c r="TWM300" s="216"/>
      <c r="TWN300" s="216"/>
      <c r="TWO300" s="216"/>
      <c r="TWP300" s="216"/>
      <c r="TWQ300" s="216"/>
      <c r="TWR300" s="216"/>
      <c r="TWS300" s="216"/>
      <c r="TWT300" s="216"/>
      <c r="TWU300" s="216"/>
      <c r="TWV300" s="216"/>
      <c r="TWW300" s="216"/>
      <c r="TWX300" s="216"/>
      <c r="TWY300" s="216"/>
      <c r="TWZ300" s="216"/>
      <c r="TXA300" s="216"/>
      <c r="TXB300" s="216"/>
      <c r="TXC300" s="216"/>
      <c r="TXD300" s="216"/>
      <c r="TXE300" s="216"/>
      <c r="TXF300" s="216"/>
      <c r="TXG300" s="216"/>
      <c r="TXH300" s="216"/>
      <c r="TXI300" s="216"/>
      <c r="TXJ300" s="216"/>
      <c r="TXK300" s="216"/>
      <c r="TXL300" s="216"/>
      <c r="TXM300" s="216"/>
      <c r="TXN300" s="216"/>
      <c r="TXO300" s="216"/>
      <c r="TXP300" s="216"/>
      <c r="TXQ300" s="216"/>
      <c r="TXR300" s="216"/>
      <c r="TXS300" s="216"/>
      <c r="TXT300" s="216"/>
      <c r="TXU300" s="216"/>
      <c r="TXV300" s="216"/>
      <c r="TXW300" s="216"/>
      <c r="TXX300" s="216"/>
      <c r="TXY300" s="216"/>
      <c r="TXZ300" s="216"/>
      <c r="TYA300" s="216"/>
      <c r="TYB300" s="216"/>
      <c r="TYC300" s="216"/>
      <c r="TYD300" s="216"/>
      <c r="TYE300" s="216"/>
      <c r="TYF300" s="216"/>
      <c r="TYG300" s="216"/>
      <c r="TYH300" s="216"/>
      <c r="TYI300" s="216"/>
      <c r="TYJ300" s="216"/>
      <c r="TYK300" s="216"/>
      <c r="TYL300" s="216"/>
      <c r="TYM300" s="216"/>
      <c r="TYN300" s="216"/>
      <c r="TYO300" s="216"/>
      <c r="TYP300" s="216"/>
      <c r="TYQ300" s="216"/>
      <c r="TYR300" s="216"/>
      <c r="TYS300" s="216"/>
      <c r="TYT300" s="216"/>
      <c r="TYU300" s="216"/>
      <c r="TYV300" s="216"/>
      <c r="TYW300" s="216"/>
      <c r="TYX300" s="216"/>
      <c r="TYY300" s="216"/>
      <c r="TYZ300" s="216"/>
      <c r="TZA300" s="216"/>
      <c r="TZB300" s="216"/>
      <c r="TZC300" s="216"/>
      <c r="TZD300" s="216"/>
      <c r="TZE300" s="216"/>
      <c r="TZF300" s="216"/>
      <c r="TZG300" s="216"/>
      <c r="TZH300" s="216"/>
      <c r="TZI300" s="216"/>
      <c r="TZJ300" s="216"/>
      <c r="TZK300" s="216"/>
      <c r="TZL300" s="216"/>
      <c r="TZM300" s="216"/>
      <c r="TZN300" s="216"/>
      <c r="TZO300" s="216"/>
      <c r="TZP300" s="216"/>
      <c r="TZQ300" s="216"/>
      <c r="TZR300" s="216"/>
      <c r="TZS300" s="216"/>
      <c r="TZT300" s="216"/>
      <c r="TZU300" s="216"/>
      <c r="TZV300" s="216"/>
      <c r="TZW300" s="216"/>
      <c r="TZX300" s="216"/>
      <c r="TZY300" s="216"/>
      <c r="TZZ300" s="216"/>
      <c r="UAA300" s="216"/>
      <c r="UAB300" s="216"/>
      <c r="UAC300" s="216"/>
      <c r="UAD300" s="216"/>
      <c r="UAE300" s="216"/>
      <c r="UAF300" s="216"/>
      <c r="UAG300" s="216"/>
      <c r="UAH300" s="216"/>
      <c r="UAI300" s="216"/>
      <c r="UAJ300" s="216"/>
      <c r="UAK300" s="216"/>
      <c r="UAL300" s="216"/>
      <c r="UAM300" s="216"/>
      <c r="UAN300" s="216"/>
      <c r="UAO300" s="216"/>
      <c r="UAP300" s="216"/>
      <c r="UAQ300" s="216"/>
      <c r="UAR300" s="216"/>
      <c r="UAS300" s="216"/>
      <c r="UAT300" s="216"/>
      <c r="UAU300" s="216"/>
      <c r="UAV300" s="216"/>
      <c r="UAW300" s="216"/>
      <c r="UAX300" s="216"/>
      <c r="UAY300" s="216"/>
      <c r="UAZ300" s="216"/>
      <c r="UBA300" s="216"/>
      <c r="UBB300" s="216"/>
      <c r="UBC300" s="216"/>
      <c r="UBD300" s="216"/>
      <c r="UBE300" s="216"/>
      <c r="UBF300" s="216"/>
      <c r="UBG300" s="216"/>
      <c r="UBH300" s="216"/>
      <c r="UBI300" s="216"/>
      <c r="UBJ300" s="216"/>
      <c r="UBK300" s="216"/>
      <c r="UBL300" s="216"/>
      <c r="UBM300" s="216"/>
      <c r="UBN300" s="216"/>
      <c r="UBO300" s="216"/>
      <c r="UBP300" s="216"/>
      <c r="UBQ300" s="216"/>
      <c r="UBR300" s="216"/>
      <c r="UBS300" s="216"/>
      <c r="UBT300" s="216"/>
      <c r="UBU300" s="216"/>
      <c r="UBV300" s="216"/>
      <c r="UBW300" s="216"/>
      <c r="UBX300" s="216"/>
      <c r="UBY300" s="216"/>
      <c r="UBZ300" s="216"/>
      <c r="UCA300" s="216"/>
      <c r="UCB300" s="216"/>
      <c r="UCC300" s="216"/>
      <c r="UCD300" s="216"/>
      <c r="UCE300" s="216"/>
      <c r="UCF300" s="216"/>
      <c r="UCG300" s="216"/>
      <c r="UCH300" s="216"/>
      <c r="UCI300" s="216"/>
      <c r="UCJ300" s="216"/>
      <c r="UCK300" s="216"/>
      <c r="UCL300" s="216"/>
      <c r="UCM300" s="216"/>
      <c r="UCN300" s="216"/>
      <c r="UCO300" s="216"/>
      <c r="UCP300" s="216"/>
      <c r="UCQ300" s="216"/>
      <c r="UCR300" s="216"/>
      <c r="UCS300" s="216"/>
      <c r="UCT300" s="216"/>
      <c r="UCU300" s="216"/>
      <c r="UCV300" s="216"/>
      <c r="UCW300" s="216"/>
      <c r="UCX300" s="216"/>
      <c r="UCY300" s="216"/>
      <c r="UCZ300" s="216"/>
      <c r="UDA300" s="216"/>
      <c r="UDB300" s="216"/>
      <c r="UDC300" s="216"/>
      <c r="UDD300" s="216"/>
      <c r="UDE300" s="216"/>
      <c r="UDF300" s="216"/>
      <c r="UDG300" s="216"/>
      <c r="UDH300" s="216"/>
      <c r="UDI300" s="216"/>
      <c r="UDJ300" s="216"/>
      <c r="UDK300" s="216"/>
      <c r="UDL300" s="216"/>
      <c r="UDM300" s="216"/>
      <c r="UDN300" s="216"/>
      <c r="UDO300" s="216"/>
      <c r="UDP300" s="216"/>
      <c r="UDQ300" s="216"/>
      <c r="UDR300" s="216"/>
      <c r="UDS300" s="216"/>
      <c r="UDT300" s="216"/>
      <c r="UDU300" s="216"/>
      <c r="UDV300" s="216"/>
      <c r="UDW300" s="216"/>
      <c r="UDX300" s="216"/>
      <c r="UDY300" s="216"/>
      <c r="UDZ300" s="216"/>
      <c r="UEA300" s="216"/>
      <c r="UEB300" s="216"/>
      <c r="UEC300" s="216"/>
      <c r="UED300" s="216"/>
      <c r="UEE300" s="216"/>
      <c r="UEF300" s="216"/>
      <c r="UEG300" s="216"/>
      <c r="UEH300" s="216"/>
      <c r="UEI300" s="216"/>
      <c r="UEJ300" s="216"/>
      <c r="UEK300" s="216"/>
      <c r="UEL300" s="216"/>
      <c r="UEM300" s="216"/>
      <c r="UEN300" s="216"/>
      <c r="UEO300" s="216"/>
      <c r="UEP300" s="216"/>
      <c r="UEQ300" s="216"/>
      <c r="UER300" s="216"/>
      <c r="UES300" s="216"/>
      <c r="UET300" s="216"/>
      <c r="UEU300" s="216"/>
      <c r="UEV300" s="216"/>
      <c r="UEW300" s="216"/>
      <c r="UEX300" s="216"/>
      <c r="UEY300" s="216"/>
      <c r="UEZ300" s="216"/>
      <c r="UFA300" s="216"/>
      <c r="UFB300" s="216"/>
      <c r="UFC300" s="216"/>
      <c r="UFD300" s="216"/>
      <c r="UFE300" s="216"/>
      <c r="UFF300" s="216"/>
      <c r="UFG300" s="216"/>
      <c r="UFH300" s="216"/>
      <c r="UFI300" s="216"/>
      <c r="UFJ300" s="216"/>
      <c r="UFK300" s="216"/>
      <c r="UFL300" s="216"/>
      <c r="UFM300" s="216"/>
      <c r="UFN300" s="216"/>
      <c r="UFO300" s="216"/>
      <c r="UFP300" s="216"/>
      <c r="UFQ300" s="216"/>
      <c r="UFR300" s="216"/>
      <c r="UFS300" s="216"/>
      <c r="UFT300" s="216"/>
      <c r="UFU300" s="216"/>
      <c r="UFV300" s="216"/>
      <c r="UFW300" s="216"/>
      <c r="UFX300" s="216"/>
      <c r="UFY300" s="216"/>
      <c r="UFZ300" s="216"/>
      <c r="UGA300" s="216"/>
      <c r="UGB300" s="216"/>
      <c r="UGC300" s="216"/>
      <c r="UGD300" s="216"/>
      <c r="UGE300" s="216"/>
      <c r="UGF300" s="216"/>
      <c r="UGG300" s="216"/>
      <c r="UGH300" s="216"/>
      <c r="UGI300" s="216"/>
      <c r="UGJ300" s="216"/>
      <c r="UGK300" s="216"/>
      <c r="UGL300" s="216"/>
      <c r="UGM300" s="216"/>
      <c r="UGN300" s="216"/>
      <c r="UGO300" s="216"/>
      <c r="UGP300" s="216"/>
      <c r="UGQ300" s="216"/>
      <c r="UGR300" s="216"/>
      <c r="UGS300" s="216"/>
      <c r="UGT300" s="216"/>
      <c r="UGU300" s="216"/>
      <c r="UGV300" s="216"/>
      <c r="UGW300" s="216"/>
      <c r="UGX300" s="216"/>
      <c r="UGY300" s="216"/>
      <c r="UGZ300" s="216"/>
      <c r="UHA300" s="216"/>
      <c r="UHB300" s="216"/>
      <c r="UHC300" s="216"/>
      <c r="UHD300" s="216"/>
      <c r="UHE300" s="216"/>
      <c r="UHF300" s="216"/>
      <c r="UHG300" s="216"/>
      <c r="UHH300" s="216"/>
      <c r="UHI300" s="216"/>
      <c r="UHJ300" s="216"/>
      <c r="UHK300" s="216"/>
      <c r="UHL300" s="216"/>
      <c r="UHM300" s="216"/>
      <c r="UHN300" s="216"/>
      <c r="UHO300" s="216"/>
      <c r="UHP300" s="216"/>
      <c r="UHQ300" s="216"/>
      <c r="UHR300" s="216"/>
      <c r="UHS300" s="216"/>
      <c r="UHT300" s="216"/>
      <c r="UHU300" s="216"/>
      <c r="UHV300" s="216"/>
      <c r="UHW300" s="216"/>
      <c r="UHX300" s="216"/>
      <c r="UHY300" s="216"/>
      <c r="UHZ300" s="216"/>
      <c r="UIA300" s="216"/>
      <c r="UIB300" s="216"/>
      <c r="UIC300" s="216"/>
      <c r="UID300" s="216"/>
      <c r="UIE300" s="216"/>
      <c r="UIF300" s="216"/>
      <c r="UIG300" s="216"/>
      <c r="UIH300" s="216"/>
      <c r="UII300" s="216"/>
      <c r="UIJ300" s="216"/>
      <c r="UIK300" s="216"/>
      <c r="UIL300" s="216"/>
      <c r="UIM300" s="216"/>
      <c r="UIN300" s="216"/>
      <c r="UIO300" s="216"/>
      <c r="UIP300" s="216"/>
      <c r="UIQ300" s="216"/>
      <c r="UIR300" s="216"/>
      <c r="UIS300" s="216"/>
      <c r="UIT300" s="216"/>
      <c r="UIU300" s="216"/>
      <c r="UIV300" s="216"/>
      <c r="UIW300" s="216"/>
      <c r="UIX300" s="216"/>
      <c r="UIY300" s="216"/>
      <c r="UIZ300" s="216"/>
      <c r="UJA300" s="216"/>
      <c r="UJB300" s="216"/>
      <c r="UJC300" s="216"/>
      <c r="UJD300" s="216"/>
      <c r="UJE300" s="216"/>
      <c r="UJF300" s="216"/>
      <c r="UJG300" s="216"/>
      <c r="UJH300" s="216"/>
      <c r="UJI300" s="216"/>
      <c r="UJJ300" s="216"/>
      <c r="UJK300" s="216"/>
      <c r="UJL300" s="216"/>
      <c r="UJM300" s="216"/>
      <c r="UJN300" s="216"/>
      <c r="UJO300" s="216"/>
      <c r="UJP300" s="216"/>
      <c r="UJQ300" s="216"/>
      <c r="UJR300" s="216"/>
      <c r="UJS300" s="216"/>
      <c r="UJT300" s="216"/>
      <c r="UJU300" s="216"/>
      <c r="UJV300" s="216"/>
      <c r="UJW300" s="216"/>
      <c r="UJX300" s="216"/>
      <c r="UJY300" s="216"/>
      <c r="UJZ300" s="216"/>
      <c r="UKA300" s="216"/>
      <c r="UKB300" s="216"/>
      <c r="UKC300" s="216"/>
      <c r="UKD300" s="216"/>
      <c r="UKE300" s="216"/>
      <c r="UKF300" s="216"/>
      <c r="UKG300" s="216"/>
      <c r="UKH300" s="216"/>
      <c r="UKI300" s="216"/>
      <c r="UKJ300" s="216"/>
      <c r="UKK300" s="216"/>
      <c r="UKL300" s="216"/>
      <c r="UKM300" s="216"/>
      <c r="UKN300" s="216"/>
      <c r="UKO300" s="216"/>
      <c r="UKP300" s="216"/>
      <c r="UKQ300" s="216"/>
      <c r="UKR300" s="216"/>
      <c r="UKS300" s="216"/>
      <c r="UKT300" s="216"/>
      <c r="UKU300" s="216"/>
      <c r="UKV300" s="216"/>
      <c r="UKW300" s="216"/>
      <c r="UKX300" s="216"/>
      <c r="UKY300" s="216"/>
      <c r="UKZ300" s="216"/>
      <c r="ULA300" s="216"/>
      <c r="ULB300" s="216"/>
      <c r="ULC300" s="216"/>
      <c r="ULD300" s="216"/>
      <c r="ULE300" s="216"/>
      <c r="ULF300" s="216"/>
      <c r="ULG300" s="216"/>
      <c r="ULH300" s="216"/>
      <c r="ULI300" s="216"/>
      <c r="ULJ300" s="216"/>
      <c r="ULK300" s="216"/>
      <c r="ULL300" s="216"/>
      <c r="ULM300" s="216"/>
      <c r="ULN300" s="216"/>
      <c r="ULO300" s="216"/>
      <c r="ULP300" s="216"/>
      <c r="ULQ300" s="216"/>
      <c r="ULR300" s="216"/>
      <c r="ULS300" s="216"/>
      <c r="ULT300" s="216"/>
      <c r="ULU300" s="216"/>
      <c r="ULV300" s="216"/>
      <c r="ULW300" s="216"/>
      <c r="ULX300" s="216"/>
      <c r="ULY300" s="216"/>
      <c r="ULZ300" s="216"/>
      <c r="UMA300" s="216"/>
      <c r="UMB300" s="216"/>
      <c r="UMC300" s="216"/>
      <c r="UMD300" s="216"/>
      <c r="UME300" s="216"/>
      <c r="UMF300" s="216"/>
      <c r="UMG300" s="216"/>
      <c r="UMH300" s="216"/>
      <c r="UMI300" s="216"/>
      <c r="UMJ300" s="216"/>
      <c r="UMK300" s="216"/>
      <c r="UML300" s="216"/>
      <c r="UMM300" s="216"/>
      <c r="UMN300" s="216"/>
      <c r="UMO300" s="216"/>
      <c r="UMP300" s="216"/>
      <c r="UMQ300" s="216"/>
      <c r="UMR300" s="216"/>
      <c r="UMS300" s="216"/>
      <c r="UMT300" s="216"/>
      <c r="UMU300" s="216"/>
      <c r="UMV300" s="216"/>
      <c r="UMW300" s="216"/>
      <c r="UMX300" s="216"/>
      <c r="UMY300" s="216"/>
      <c r="UMZ300" s="216"/>
      <c r="UNA300" s="216"/>
      <c r="UNB300" s="216"/>
      <c r="UNC300" s="216"/>
      <c r="UND300" s="216"/>
      <c r="UNE300" s="216"/>
      <c r="UNF300" s="216"/>
      <c r="UNG300" s="216"/>
      <c r="UNH300" s="216"/>
      <c r="UNI300" s="216"/>
      <c r="UNJ300" s="216"/>
      <c r="UNK300" s="216"/>
      <c r="UNL300" s="216"/>
      <c r="UNM300" s="216"/>
      <c r="UNN300" s="216"/>
      <c r="UNO300" s="216"/>
      <c r="UNP300" s="216"/>
      <c r="UNQ300" s="216"/>
      <c r="UNR300" s="216"/>
      <c r="UNS300" s="216"/>
      <c r="UNT300" s="216"/>
      <c r="UNU300" s="216"/>
      <c r="UNV300" s="216"/>
      <c r="UNW300" s="216"/>
      <c r="UNX300" s="216"/>
      <c r="UNY300" s="216"/>
      <c r="UNZ300" s="216"/>
      <c r="UOA300" s="216"/>
      <c r="UOB300" s="216"/>
      <c r="UOC300" s="216"/>
      <c r="UOD300" s="216"/>
      <c r="UOE300" s="216"/>
      <c r="UOF300" s="216"/>
      <c r="UOG300" s="216"/>
      <c r="UOH300" s="216"/>
      <c r="UOI300" s="216"/>
      <c r="UOJ300" s="216"/>
      <c r="UOK300" s="216"/>
      <c r="UOL300" s="216"/>
      <c r="UOM300" s="216"/>
      <c r="UON300" s="216"/>
      <c r="UOO300" s="216"/>
      <c r="UOP300" s="216"/>
      <c r="UOQ300" s="216"/>
      <c r="UOR300" s="216"/>
      <c r="UOS300" s="216"/>
      <c r="UOT300" s="216"/>
      <c r="UOU300" s="216"/>
      <c r="UOV300" s="216"/>
      <c r="UOW300" s="216"/>
      <c r="UOX300" s="216"/>
      <c r="UOY300" s="216"/>
      <c r="UOZ300" s="216"/>
      <c r="UPA300" s="216"/>
      <c r="UPB300" s="216"/>
      <c r="UPC300" s="216"/>
      <c r="UPD300" s="216"/>
      <c r="UPE300" s="216"/>
      <c r="UPF300" s="216"/>
      <c r="UPG300" s="216"/>
      <c r="UPH300" s="216"/>
      <c r="UPI300" s="216"/>
      <c r="UPJ300" s="216"/>
      <c r="UPK300" s="216"/>
      <c r="UPL300" s="216"/>
      <c r="UPM300" s="216"/>
      <c r="UPN300" s="216"/>
      <c r="UPO300" s="216"/>
      <c r="UPP300" s="216"/>
      <c r="UPQ300" s="216"/>
      <c r="UPR300" s="216"/>
      <c r="UPS300" s="216"/>
      <c r="UPT300" s="216"/>
      <c r="UPU300" s="216"/>
      <c r="UPV300" s="216"/>
      <c r="UPW300" s="216"/>
      <c r="UPX300" s="216"/>
      <c r="UPY300" s="216"/>
      <c r="UPZ300" s="216"/>
      <c r="UQA300" s="216"/>
      <c r="UQB300" s="216"/>
      <c r="UQC300" s="216"/>
      <c r="UQD300" s="216"/>
      <c r="UQE300" s="216"/>
      <c r="UQF300" s="216"/>
      <c r="UQG300" s="216"/>
      <c r="UQH300" s="216"/>
      <c r="UQI300" s="216"/>
      <c r="UQJ300" s="216"/>
      <c r="UQK300" s="216"/>
      <c r="UQL300" s="216"/>
      <c r="UQM300" s="216"/>
      <c r="UQN300" s="216"/>
      <c r="UQO300" s="216"/>
      <c r="UQP300" s="216"/>
      <c r="UQQ300" s="216"/>
      <c r="UQR300" s="216"/>
      <c r="UQS300" s="216"/>
      <c r="UQT300" s="216"/>
      <c r="UQU300" s="216"/>
      <c r="UQV300" s="216"/>
      <c r="UQW300" s="216"/>
      <c r="UQX300" s="216"/>
      <c r="UQY300" s="216"/>
      <c r="UQZ300" s="216"/>
      <c r="URA300" s="216"/>
      <c r="URB300" s="216"/>
      <c r="URC300" s="216"/>
      <c r="URD300" s="216"/>
      <c r="URE300" s="216"/>
      <c r="URF300" s="216"/>
      <c r="URG300" s="216"/>
      <c r="URH300" s="216"/>
      <c r="URI300" s="216"/>
      <c r="URJ300" s="216"/>
      <c r="URK300" s="216"/>
      <c r="URL300" s="216"/>
      <c r="URM300" s="216"/>
      <c r="URN300" s="216"/>
      <c r="URO300" s="216"/>
      <c r="URP300" s="216"/>
      <c r="URQ300" s="216"/>
      <c r="URR300" s="216"/>
      <c r="URS300" s="216"/>
      <c r="URT300" s="216"/>
      <c r="URU300" s="216"/>
      <c r="URV300" s="216"/>
      <c r="URW300" s="216"/>
      <c r="URX300" s="216"/>
      <c r="URY300" s="216"/>
      <c r="URZ300" s="216"/>
      <c r="USA300" s="216"/>
      <c r="USB300" s="216"/>
      <c r="USC300" s="216"/>
      <c r="USD300" s="216"/>
      <c r="USE300" s="216"/>
      <c r="USF300" s="216"/>
      <c r="USG300" s="216"/>
      <c r="USH300" s="216"/>
      <c r="USI300" s="216"/>
      <c r="USJ300" s="216"/>
      <c r="USK300" s="216"/>
      <c r="USL300" s="216"/>
      <c r="USM300" s="216"/>
      <c r="USN300" s="216"/>
      <c r="USO300" s="216"/>
      <c r="USP300" s="216"/>
      <c r="USQ300" s="216"/>
      <c r="USR300" s="216"/>
      <c r="USS300" s="216"/>
      <c r="UST300" s="216"/>
      <c r="USU300" s="216"/>
      <c r="USV300" s="216"/>
      <c r="USW300" s="216"/>
      <c r="USX300" s="216"/>
      <c r="USY300" s="216"/>
      <c r="USZ300" s="216"/>
      <c r="UTA300" s="216"/>
      <c r="UTB300" s="216"/>
      <c r="UTC300" s="216"/>
      <c r="UTD300" s="216"/>
      <c r="UTE300" s="216"/>
      <c r="UTF300" s="216"/>
      <c r="UTG300" s="216"/>
      <c r="UTH300" s="216"/>
      <c r="UTI300" s="216"/>
      <c r="UTJ300" s="216"/>
      <c r="UTK300" s="216"/>
      <c r="UTL300" s="216"/>
      <c r="UTM300" s="216"/>
      <c r="UTN300" s="216"/>
      <c r="UTO300" s="216"/>
      <c r="UTP300" s="216"/>
      <c r="UTQ300" s="216"/>
      <c r="UTR300" s="216"/>
      <c r="UTS300" s="216"/>
      <c r="UTT300" s="216"/>
      <c r="UTU300" s="216"/>
      <c r="UTV300" s="216"/>
      <c r="UTW300" s="216"/>
      <c r="UTX300" s="216"/>
      <c r="UTY300" s="216"/>
      <c r="UTZ300" s="216"/>
      <c r="UUA300" s="216"/>
      <c r="UUB300" s="216"/>
      <c r="UUC300" s="216"/>
      <c r="UUD300" s="216"/>
      <c r="UUE300" s="216"/>
      <c r="UUF300" s="216"/>
      <c r="UUG300" s="216"/>
      <c r="UUH300" s="216"/>
      <c r="UUI300" s="216"/>
      <c r="UUJ300" s="216"/>
      <c r="UUK300" s="216"/>
      <c r="UUL300" s="216"/>
      <c r="UUM300" s="216"/>
      <c r="UUN300" s="216"/>
      <c r="UUO300" s="216"/>
      <c r="UUP300" s="216"/>
      <c r="UUQ300" s="216"/>
      <c r="UUR300" s="216"/>
      <c r="UUS300" s="216"/>
      <c r="UUT300" s="216"/>
      <c r="UUU300" s="216"/>
      <c r="UUV300" s="216"/>
      <c r="UUW300" s="216"/>
      <c r="UUX300" s="216"/>
      <c r="UUY300" s="216"/>
      <c r="UUZ300" s="216"/>
      <c r="UVA300" s="216"/>
      <c r="UVB300" s="216"/>
      <c r="UVC300" s="216"/>
      <c r="UVD300" s="216"/>
      <c r="UVE300" s="216"/>
      <c r="UVF300" s="216"/>
      <c r="UVG300" s="216"/>
      <c r="UVH300" s="216"/>
      <c r="UVI300" s="216"/>
      <c r="UVJ300" s="216"/>
      <c r="UVK300" s="216"/>
      <c r="UVL300" s="216"/>
      <c r="UVM300" s="216"/>
      <c r="UVN300" s="216"/>
      <c r="UVO300" s="216"/>
      <c r="UVP300" s="216"/>
      <c r="UVQ300" s="216"/>
      <c r="UVR300" s="216"/>
      <c r="UVS300" s="216"/>
      <c r="UVT300" s="216"/>
      <c r="UVU300" s="216"/>
      <c r="UVV300" s="216"/>
      <c r="UVW300" s="216"/>
      <c r="UVX300" s="216"/>
      <c r="UVY300" s="216"/>
      <c r="UVZ300" s="216"/>
      <c r="UWA300" s="216"/>
      <c r="UWB300" s="216"/>
      <c r="UWC300" s="216"/>
      <c r="UWD300" s="216"/>
      <c r="UWE300" s="216"/>
      <c r="UWF300" s="216"/>
      <c r="UWG300" s="216"/>
      <c r="UWH300" s="216"/>
      <c r="UWI300" s="216"/>
      <c r="UWJ300" s="216"/>
      <c r="UWK300" s="216"/>
      <c r="UWL300" s="216"/>
      <c r="UWM300" s="216"/>
      <c r="UWN300" s="216"/>
      <c r="UWO300" s="216"/>
      <c r="UWP300" s="216"/>
      <c r="UWQ300" s="216"/>
      <c r="UWR300" s="216"/>
      <c r="UWS300" s="216"/>
      <c r="UWT300" s="216"/>
      <c r="UWU300" s="216"/>
      <c r="UWV300" s="216"/>
      <c r="UWW300" s="216"/>
      <c r="UWX300" s="216"/>
      <c r="UWY300" s="216"/>
      <c r="UWZ300" s="216"/>
      <c r="UXA300" s="216"/>
      <c r="UXB300" s="216"/>
      <c r="UXC300" s="216"/>
      <c r="UXD300" s="216"/>
      <c r="UXE300" s="216"/>
      <c r="UXF300" s="216"/>
      <c r="UXG300" s="216"/>
      <c r="UXH300" s="216"/>
      <c r="UXI300" s="216"/>
      <c r="UXJ300" s="216"/>
      <c r="UXK300" s="216"/>
      <c r="UXL300" s="216"/>
      <c r="UXM300" s="216"/>
      <c r="UXN300" s="216"/>
      <c r="UXO300" s="216"/>
      <c r="UXP300" s="216"/>
      <c r="UXQ300" s="216"/>
      <c r="UXR300" s="216"/>
      <c r="UXS300" s="216"/>
      <c r="UXT300" s="216"/>
      <c r="UXU300" s="216"/>
      <c r="UXV300" s="216"/>
      <c r="UXW300" s="216"/>
      <c r="UXX300" s="216"/>
      <c r="UXY300" s="216"/>
      <c r="UXZ300" s="216"/>
      <c r="UYA300" s="216"/>
      <c r="UYB300" s="216"/>
      <c r="UYC300" s="216"/>
      <c r="UYD300" s="216"/>
      <c r="UYE300" s="216"/>
      <c r="UYF300" s="216"/>
      <c r="UYG300" s="216"/>
      <c r="UYH300" s="216"/>
      <c r="UYI300" s="216"/>
      <c r="UYJ300" s="216"/>
      <c r="UYK300" s="216"/>
      <c r="UYL300" s="216"/>
      <c r="UYM300" s="216"/>
      <c r="UYN300" s="216"/>
      <c r="UYO300" s="216"/>
      <c r="UYP300" s="216"/>
      <c r="UYQ300" s="216"/>
      <c r="UYR300" s="216"/>
      <c r="UYS300" s="216"/>
      <c r="UYT300" s="216"/>
      <c r="UYU300" s="216"/>
      <c r="UYV300" s="216"/>
      <c r="UYW300" s="216"/>
      <c r="UYX300" s="216"/>
      <c r="UYY300" s="216"/>
      <c r="UYZ300" s="216"/>
      <c r="UZA300" s="216"/>
      <c r="UZB300" s="216"/>
      <c r="UZC300" s="216"/>
      <c r="UZD300" s="216"/>
      <c r="UZE300" s="216"/>
      <c r="UZF300" s="216"/>
      <c r="UZG300" s="216"/>
      <c r="UZH300" s="216"/>
      <c r="UZI300" s="216"/>
      <c r="UZJ300" s="216"/>
      <c r="UZK300" s="216"/>
      <c r="UZL300" s="216"/>
      <c r="UZM300" s="216"/>
      <c r="UZN300" s="216"/>
      <c r="UZO300" s="216"/>
      <c r="UZP300" s="216"/>
      <c r="UZQ300" s="216"/>
      <c r="UZR300" s="216"/>
      <c r="UZS300" s="216"/>
      <c r="UZT300" s="216"/>
      <c r="UZU300" s="216"/>
      <c r="UZV300" s="216"/>
      <c r="UZW300" s="216"/>
      <c r="UZX300" s="216"/>
      <c r="UZY300" s="216"/>
      <c r="UZZ300" s="216"/>
      <c r="VAA300" s="216"/>
      <c r="VAB300" s="216"/>
      <c r="VAC300" s="216"/>
      <c r="VAD300" s="216"/>
      <c r="VAE300" s="216"/>
      <c r="VAF300" s="216"/>
      <c r="VAG300" s="216"/>
      <c r="VAH300" s="216"/>
      <c r="VAI300" s="216"/>
      <c r="VAJ300" s="216"/>
      <c r="VAK300" s="216"/>
      <c r="VAL300" s="216"/>
      <c r="VAM300" s="216"/>
      <c r="VAN300" s="216"/>
      <c r="VAO300" s="216"/>
      <c r="VAP300" s="216"/>
      <c r="VAQ300" s="216"/>
      <c r="VAR300" s="216"/>
      <c r="VAS300" s="216"/>
      <c r="VAT300" s="216"/>
      <c r="VAU300" s="216"/>
      <c r="VAV300" s="216"/>
      <c r="VAW300" s="216"/>
      <c r="VAX300" s="216"/>
      <c r="VAY300" s="216"/>
      <c r="VAZ300" s="216"/>
      <c r="VBA300" s="216"/>
      <c r="VBB300" s="216"/>
      <c r="VBC300" s="216"/>
      <c r="VBD300" s="216"/>
      <c r="VBE300" s="216"/>
      <c r="VBF300" s="216"/>
      <c r="VBG300" s="216"/>
      <c r="VBH300" s="216"/>
      <c r="VBI300" s="216"/>
      <c r="VBJ300" s="216"/>
      <c r="VBK300" s="216"/>
      <c r="VBL300" s="216"/>
      <c r="VBM300" s="216"/>
      <c r="VBN300" s="216"/>
      <c r="VBO300" s="216"/>
      <c r="VBP300" s="216"/>
      <c r="VBQ300" s="216"/>
      <c r="VBR300" s="216"/>
      <c r="VBS300" s="216"/>
      <c r="VBT300" s="216"/>
      <c r="VBU300" s="216"/>
      <c r="VBV300" s="216"/>
      <c r="VBW300" s="216"/>
      <c r="VBX300" s="216"/>
      <c r="VBY300" s="216"/>
      <c r="VBZ300" s="216"/>
      <c r="VCA300" s="216"/>
      <c r="VCB300" s="216"/>
      <c r="VCC300" s="216"/>
      <c r="VCD300" s="216"/>
      <c r="VCE300" s="216"/>
      <c r="VCF300" s="216"/>
      <c r="VCG300" s="216"/>
      <c r="VCH300" s="216"/>
      <c r="VCI300" s="216"/>
      <c r="VCJ300" s="216"/>
      <c r="VCK300" s="216"/>
      <c r="VCL300" s="216"/>
      <c r="VCM300" s="216"/>
      <c r="VCN300" s="216"/>
      <c r="VCO300" s="216"/>
      <c r="VCP300" s="216"/>
      <c r="VCQ300" s="216"/>
      <c r="VCR300" s="216"/>
      <c r="VCS300" s="216"/>
      <c r="VCT300" s="216"/>
      <c r="VCU300" s="216"/>
      <c r="VCV300" s="216"/>
      <c r="VCW300" s="216"/>
      <c r="VCX300" s="216"/>
      <c r="VCY300" s="216"/>
      <c r="VCZ300" s="216"/>
      <c r="VDA300" s="216"/>
      <c r="VDB300" s="216"/>
      <c r="VDC300" s="216"/>
      <c r="VDD300" s="216"/>
      <c r="VDE300" s="216"/>
      <c r="VDF300" s="216"/>
      <c r="VDG300" s="216"/>
      <c r="VDH300" s="216"/>
      <c r="VDI300" s="216"/>
      <c r="VDJ300" s="216"/>
      <c r="VDK300" s="216"/>
      <c r="VDL300" s="216"/>
      <c r="VDM300" s="216"/>
      <c r="VDN300" s="216"/>
      <c r="VDO300" s="216"/>
      <c r="VDP300" s="216"/>
      <c r="VDQ300" s="216"/>
      <c r="VDR300" s="216"/>
      <c r="VDS300" s="216"/>
      <c r="VDT300" s="216"/>
      <c r="VDU300" s="216"/>
      <c r="VDV300" s="216"/>
      <c r="VDW300" s="216"/>
      <c r="VDX300" s="216"/>
      <c r="VDY300" s="216"/>
      <c r="VDZ300" s="216"/>
      <c r="VEA300" s="216"/>
      <c r="VEB300" s="216"/>
      <c r="VEC300" s="216"/>
      <c r="VED300" s="216"/>
      <c r="VEE300" s="216"/>
      <c r="VEF300" s="216"/>
      <c r="VEG300" s="216"/>
      <c r="VEH300" s="216"/>
      <c r="VEI300" s="216"/>
      <c r="VEJ300" s="216"/>
      <c r="VEK300" s="216"/>
      <c r="VEL300" s="216"/>
      <c r="VEM300" s="216"/>
      <c r="VEN300" s="216"/>
      <c r="VEO300" s="216"/>
      <c r="VEP300" s="216"/>
      <c r="VEQ300" s="216"/>
      <c r="VER300" s="216"/>
      <c r="VES300" s="216"/>
      <c r="VET300" s="216"/>
      <c r="VEU300" s="216"/>
      <c r="VEV300" s="216"/>
      <c r="VEW300" s="216"/>
      <c r="VEX300" s="216"/>
      <c r="VEY300" s="216"/>
      <c r="VEZ300" s="216"/>
      <c r="VFA300" s="216"/>
      <c r="VFB300" s="216"/>
      <c r="VFC300" s="216"/>
      <c r="VFD300" s="216"/>
      <c r="VFE300" s="216"/>
      <c r="VFF300" s="216"/>
      <c r="VFG300" s="216"/>
      <c r="VFH300" s="216"/>
      <c r="VFI300" s="216"/>
      <c r="VFJ300" s="216"/>
      <c r="VFK300" s="216"/>
      <c r="VFL300" s="216"/>
      <c r="VFM300" s="216"/>
      <c r="VFN300" s="216"/>
      <c r="VFO300" s="216"/>
      <c r="VFP300" s="216"/>
      <c r="VFQ300" s="216"/>
      <c r="VFR300" s="216"/>
      <c r="VFS300" s="216"/>
      <c r="VFT300" s="216"/>
      <c r="VFU300" s="216"/>
      <c r="VFV300" s="216"/>
      <c r="VFW300" s="216"/>
      <c r="VFX300" s="216"/>
      <c r="VFY300" s="216"/>
      <c r="VFZ300" s="216"/>
      <c r="VGA300" s="216"/>
      <c r="VGB300" s="216"/>
      <c r="VGC300" s="216"/>
      <c r="VGD300" s="216"/>
      <c r="VGE300" s="216"/>
      <c r="VGF300" s="216"/>
      <c r="VGG300" s="216"/>
      <c r="VGH300" s="216"/>
      <c r="VGI300" s="216"/>
      <c r="VGJ300" s="216"/>
      <c r="VGK300" s="216"/>
      <c r="VGL300" s="216"/>
      <c r="VGM300" s="216"/>
      <c r="VGN300" s="216"/>
      <c r="VGO300" s="216"/>
      <c r="VGP300" s="216"/>
      <c r="VGQ300" s="216"/>
      <c r="VGR300" s="216"/>
      <c r="VGS300" s="216"/>
      <c r="VGT300" s="216"/>
      <c r="VGU300" s="216"/>
      <c r="VGV300" s="216"/>
      <c r="VGW300" s="216"/>
      <c r="VGX300" s="216"/>
      <c r="VGY300" s="216"/>
      <c r="VGZ300" s="216"/>
      <c r="VHA300" s="216"/>
      <c r="VHB300" s="216"/>
      <c r="VHC300" s="216"/>
      <c r="VHD300" s="216"/>
      <c r="VHE300" s="216"/>
      <c r="VHF300" s="216"/>
      <c r="VHG300" s="216"/>
      <c r="VHH300" s="216"/>
      <c r="VHI300" s="216"/>
      <c r="VHJ300" s="216"/>
      <c r="VHK300" s="216"/>
      <c r="VHL300" s="216"/>
      <c r="VHM300" s="216"/>
      <c r="VHN300" s="216"/>
      <c r="VHO300" s="216"/>
      <c r="VHP300" s="216"/>
      <c r="VHQ300" s="216"/>
      <c r="VHR300" s="216"/>
      <c r="VHS300" s="216"/>
      <c r="VHT300" s="216"/>
      <c r="VHU300" s="216"/>
      <c r="VHV300" s="216"/>
      <c r="VHW300" s="216"/>
      <c r="VHX300" s="216"/>
      <c r="VHY300" s="216"/>
      <c r="VHZ300" s="216"/>
      <c r="VIA300" s="216"/>
      <c r="VIB300" s="216"/>
      <c r="VIC300" s="216"/>
      <c r="VID300" s="216"/>
      <c r="VIE300" s="216"/>
      <c r="VIF300" s="216"/>
      <c r="VIG300" s="216"/>
      <c r="VIH300" s="216"/>
      <c r="VII300" s="216"/>
      <c r="VIJ300" s="216"/>
      <c r="VIK300" s="216"/>
      <c r="VIL300" s="216"/>
      <c r="VIM300" s="216"/>
      <c r="VIN300" s="216"/>
      <c r="VIO300" s="216"/>
      <c r="VIP300" s="216"/>
      <c r="VIQ300" s="216"/>
      <c r="VIR300" s="216"/>
      <c r="VIS300" s="216"/>
      <c r="VIT300" s="216"/>
      <c r="VIU300" s="216"/>
      <c r="VIV300" s="216"/>
      <c r="VIW300" s="216"/>
      <c r="VIX300" s="216"/>
      <c r="VIY300" s="216"/>
      <c r="VIZ300" s="216"/>
      <c r="VJA300" s="216"/>
      <c r="VJB300" s="216"/>
      <c r="VJC300" s="216"/>
      <c r="VJD300" s="216"/>
      <c r="VJE300" s="216"/>
      <c r="VJF300" s="216"/>
      <c r="VJG300" s="216"/>
      <c r="VJH300" s="216"/>
      <c r="VJI300" s="216"/>
      <c r="VJJ300" s="216"/>
      <c r="VJK300" s="216"/>
      <c r="VJL300" s="216"/>
      <c r="VJM300" s="216"/>
      <c r="VJN300" s="216"/>
      <c r="VJO300" s="216"/>
      <c r="VJP300" s="216"/>
      <c r="VJQ300" s="216"/>
      <c r="VJR300" s="216"/>
      <c r="VJS300" s="216"/>
      <c r="VJT300" s="216"/>
      <c r="VJU300" s="216"/>
      <c r="VJV300" s="216"/>
      <c r="VJW300" s="216"/>
      <c r="VJX300" s="216"/>
      <c r="VJY300" s="216"/>
      <c r="VJZ300" s="216"/>
      <c r="VKA300" s="216"/>
      <c r="VKB300" s="216"/>
      <c r="VKC300" s="216"/>
      <c r="VKD300" s="216"/>
      <c r="VKE300" s="216"/>
      <c r="VKF300" s="216"/>
      <c r="VKG300" s="216"/>
      <c r="VKH300" s="216"/>
      <c r="VKI300" s="216"/>
      <c r="VKJ300" s="216"/>
      <c r="VKK300" s="216"/>
      <c r="VKL300" s="216"/>
      <c r="VKM300" s="216"/>
      <c r="VKN300" s="216"/>
      <c r="VKO300" s="216"/>
      <c r="VKP300" s="216"/>
      <c r="VKQ300" s="216"/>
      <c r="VKR300" s="216"/>
      <c r="VKS300" s="216"/>
      <c r="VKT300" s="216"/>
      <c r="VKU300" s="216"/>
      <c r="VKV300" s="216"/>
      <c r="VKW300" s="216"/>
      <c r="VKX300" s="216"/>
      <c r="VKY300" s="216"/>
      <c r="VKZ300" s="216"/>
      <c r="VLA300" s="216"/>
      <c r="VLB300" s="216"/>
      <c r="VLC300" s="216"/>
      <c r="VLD300" s="216"/>
      <c r="VLE300" s="216"/>
      <c r="VLF300" s="216"/>
      <c r="VLG300" s="216"/>
      <c r="VLH300" s="216"/>
      <c r="VLI300" s="216"/>
      <c r="VLJ300" s="216"/>
      <c r="VLK300" s="216"/>
      <c r="VLL300" s="216"/>
      <c r="VLM300" s="216"/>
      <c r="VLN300" s="216"/>
      <c r="VLO300" s="216"/>
      <c r="VLP300" s="216"/>
      <c r="VLQ300" s="216"/>
      <c r="VLR300" s="216"/>
      <c r="VLS300" s="216"/>
      <c r="VLT300" s="216"/>
      <c r="VLU300" s="216"/>
      <c r="VLV300" s="216"/>
      <c r="VLW300" s="216"/>
      <c r="VLX300" s="216"/>
      <c r="VLY300" s="216"/>
      <c r="VLZ300" s="216"/>
      <c r="VMA300" s="216"/>
      <c r="VMB300" s="216"/>
      <c r="VMC300" s="216"/>
      <c r="VMD300" s="216"/>
      <c r="VME300" s="216"/>
      <c r="VMF300" s="216"/>
      <c r="VMG300" s="216"/>
      <c r="VMH300" s="216"/>
      <c r="VMI300" s="216"/>
      <c r="VMJ300" s="216"/>
      <c r="VMK300" s="216"/>
      <c r="VML300" s="216"/>
      <c r="VMM300" s="216"/>
      <c r="VMN300" s="216"/>
      <c r="VMO300" s="216"/>
      <c r="VMP300" s="216"/>
      <c r="VMQ300" s="216"/>
      <c r="VMR300" s="216"/>
      <c r="VMS300" s="216"/>
      <c r="VMT300" s="216"/>
      <c r="VMU300" s="216"/>
      <c r="VMV300" s="216"/>
      <c r="VMW300" s="216"/>
      <c r="VMX300" s="216"/>
      <c r="VMY300" s="216"/>
      <c r="VMZ300" s="216"/>
      <c r="VNA300" s="216"/>
      <c r="VNB300" s="216"/>
      <c r="VNC300" s="216"/>
      <c r="VND300" s="216"/>
      <c r="VNE300" s="216"/>
      <c r="VNF300" s="216"/>
      <c r="VNG300" s="216"/>
      <c r="VNH300" s="216"/>
      <c r="VNI300" s="216"/>
      <c r="VNJ300" s="216"/>
      <c r="VNK300" s="216"/>
      <c r="VNL300" s="216"/>
      <c r="VNM300" s="216"/>
      <c r="VNN300" s="216"/>
      <c r="VNO300" s="216"/>
      <c r="VNP300" s="216"/>
      <c r="VNQ300" s="216"/>
      <c r="VNR300" s="216"/>
      <c r="VNS300" s="216"/>
      <c r="VNT300" s="216"/>
      <c r="VNU300" s="216"/>
      <c r="VNV300" s="216"/>
      <c r="VNW300" s="216"/>
      <c r="VNX300" s="216"/>
      <c r="VNY300" s="216"/>
      <c r="VNZ300" s="216"/>
      <c r="VOA300" s="216"/>
      <c r="VOB300" s="216"/>
      <c r="VOC300" s="216"/>
      <c r="VOD300" s="216"/>
      <c r="VOE300" s="216"/>
      <c r="VOF300" s="216"/>
      <c r="VOG300" s="216"/>
      <c r="VOH300" s="216"/>
      <c r="VOI300" s="216"/>
      <c r="VOJ300" s="216"/>
      <c r="VOK300" s="216"/>
      <c r="VOL300" s="216"/>
      <c r="VOM300" s="216"/>
      <c r="VON300" s="216"/>
      <c r="VOO300" s="216"/>
      <c r="VOP300" s="216"/>
      <c r="VOQ300" s="216"/>
      <c r="VOR300" s="216"/>
      <c r="VOS300" s="216"/>
      <c r="VOT300" s="216"/>
      <c r="VOU300" s="216"/>
      <c r="VOV300" s="216"/>
      <c r="VOW300" s="216"/>
      <c r="VOX300" s="216"/>
      <c r="VOY300" s="216"/>
      <c r="VOZ300" s="216"/>
      <c r="VPA300" s="216"/>
      <c r="VPB300" s="216"/>
      <c r="VPC300" s="216"/>
      <c r="VPD300" s="216"/>
      <c r="VPE300" s="216"/>
      <c r="VPF300" s="216"/>
      <c r="VPG300" s="216"/>
      <c r="VPH300" s="216"/>
      <c r="VPI300" s="216"/>
      <c r="VPJ300" s="216"/>
      <c r="VPK300" s="216"/>
      <c r="VPL300" s="216"/>
      <c r="VPM300" s="216"/>
      <c r="VPN300" s="216"/>
      <c r="VPO300" s="216"/>
      <c r="VPP300" s="216"/>
      <c r="VPQ300" s="216"/>
      <c r="VPR300" s="216"/>
      <c r="VPS300" s="216"/>
      <c r="VPT300" s="216"/>
      <c r="VPU300" s="216"/>
      <c r="VPV300" s="216"/>
      <c r="VPW300" s="216"/>
      <c r="VPX300" s="216"/>
      <c r="VPY300" s="216"/>
      <c r="VPZ300" s="216"/>
      <c r="VQA300" s="216"/>
      <c r="VQB300" s="216"/>
      <c r="VQC300" s="216"/>
      <c r="VQD300" s="216"/>
      <c r="VQE300" s="216"/>
      <c r="VQF300" s="216"/>
      <c r="VQG300" s="216"/>
      <c r="VQH300" s="216"/>
      <c r="VQI300" s="216"/>
      <c r="VQJ300" s="216"/>
      <c r="VQK300" s="216"/>
      <c r="VQL300" s="216"/>
      <c r="VQM300" s="216"/>
      <c r="VQN300" s="216"/>
      <c r="VQO300" s="216"/>
      <c r="VQP300" s="216"/>
      <c r="VQQ300" s="216"/>
      <c r="VQR300" s="216"/>
      <c r="VQS300" s="216"/>
      <c r="VQT300" s="216"/>
      <c r="VQU300" s="216"/>
      <c r="VQV300" s="216"/>
      <c r="VQW300" s="216"/>
      <c r="VQX300" s="216"/>
      <c r="VQY300" s="216"/>
      <c r="VQZ300" s="216"/>
      <c r="VRA300" s="216"/>
      <c r="VRB300" s="216"/>
      <c r="VRC300" s="216"/>
      <c r="VRD300" s="216"/>
      <c r="VRE300" s="216"/>
      <c r="VRF300" s="216"/>
      <c r="VRG300" s="216"/>
      <c r="VRH300" s="216"/>
      <c r="VRI300" s="216"/>
      <c r="VRJ300" s="216"/>
      <c r="VRK300" s="216"/>
      <c r="VRL300" s="216"/>
      <c r="VRM300" s="216"/>
      <c r="VRN300" s="216"/>
      <c r="VRO300" s="216"/>
      <c r="VRP300" s="216"/>
      <c r="VRQ300" s="216"/>
      <c r="VRR300" s="216"/>
      <c r="VRS300" s="216"/>
      <c r="VRT300" s="216"/>
      <c r="VRU300" s="216"/>
      <c r="VRV300" s="216"/>
      <c r="VRW300" s="216"/>
      <c r="VRX300" s="216"/>
      <c r="VRY300" s="216"/>
      <c r="VRZ300" s="216"/>
      <c r="VSA300" s="216"/>
      <c r="VSB300" s="216"/>
      <c r="VSC300" s="216"/>
      <c r="VSD300" s="216"/>
      <c r="VSE300" s="216"/>
      <c r="VSF300" s="216"/>
      <c r="VSG300" s="216"/>
      <c r="VSH300" s="216"/>
      <c r="VSI300" s="216"/>
      <c r="VSJ300" s="216"/>
      <c r="VSK300" s="216"/>
      <c r="VSL300" s="216"/>
      <c r="VSM300" s="216"/>
      <c r="VSN300" s="216"/>
      <c r="VSO300" s="216"/>
      <c r="VSP300" s="216"/>
      <c r="VSQ300" s="216"/>
      <c r="VSR300" s="216"/>
      <c r="VSS300" s="216"/>
      <c r="VST300" s="216"/>
      <c r="VSU300" s="216"/>
      <c r="VSV300" s="216"/>
      <c r="VSW300" s="216"/>
      <c r="VSX300" s="216"/>
      <c r="VSY300" s="216"/>
      <c r="VSZ300" s="216"/>
      <c r="VTA300" s="216"/>
      <c r="VTB300" s="216"/>
      <c r="VTC300" s="216"/>
      <c r="VTD300" s="216"/>
      <c r="VTE300" s="216"/>
      <c r="VTF300" s="216"/>
      <c r="VTG300" s="216"/>
      <c r="VTH300" s="216"/>
      <c r="VTI300" s="216"/>
      <c r="VTJ300" s="216"/>
      <c r="VTK300" s="216"/>
      <c r="VTL300" s="216"/>
      <c r="VTM300" s="216"/>
      <c r="VTN300" s="216"/>
      <c r="VTO300" s="216"/>
      <c r="VTP300" s="216"/>
      <c r="VTQ300" s="216"/>
      <c r="VTR300" s="216"/>
      <c r="VTS300" s="216"/>
      <c r="VTT300" s="216"/>
      <c r="VTU300" s="216"/>
      <c r="VTV300" s="216"/>
      <c r="VTW300" s="216"/>
      <c r="VTX300" s="216"/>
      <c r="VTY300" s="216"/>
      <c r="VTZ300" s="216"/>
      <c r="VUA300" s="216"/>
      <c r="VUB300" s="216"/>
      <c r="VUC300" s="216"/>
      <c r="VUD300" s="216"/>
      <c r="VUE300" s="216"/>
      <c r="VUF300" s="216"/>
      <c r="VUG300" s="216"/>
      <c r="VUH300" s="216"/>
      <c r="VUI300" s="216"/>
      <c r="VUJ300" s="216"/>
      <c r="VUK300" s="216"/>
      <c r="VUL300" s="216"/>
      <c r="VUM300" s="216"/>
      <c r="VUN300" s="216"/>
      <c r="VUO300" s="216"/>
      <c r="VUP300" s="216"/>
      <c r="VUQ300" s="216"/>
      <c r="VUR300" s="216"/>
      <c r="VUS300" s="216"/>
      <c r="VUT300" s="216"/>
      <c r="VUU300" s="216"/>
      <c r="VUV300" s="216"/>
      <c r="VUW300" s="216"/>
      <c r="VUX300" s="216"/>
      <c r="VUY300" s="216"/>
      <c r="VUZ300" s="216"/>
      <c r="VVA300" s="216"/>
      <c r="VVB300" s="216"/>
      <c r="VVC300" s="216"/>
      <c r="VVD300" s="216"/>
      <c r="VVE300" s="216"/>
      <c r="VVF300" s="216"/>
      <c r="VVG300" s="216"/>
      <c r="VVH300" s="216"/>
      <c r="VVI300" s="216"/>
      <c r="VVJ300" s="216"/>
      <c r="VVK300" s="216"/>
      <c r="VVL300" s="216"/>
      <c r="VVM300" s="216"/>
      <c r="VVN300" s="216"/>
      <c r="VVO300" s="216"/>
      <c r="VVP300" s="216"/>
      <c r="VVQ300" s="216"/>
      <c r="VVR300" s="216"/>
      <c r="VVS300" s="216"/>
      <c r="VVT300" s="216"/>
      <c r="VVU300" s="216"/>
      <c r="VVV300" s="216"/>
      <c r="VVW300" s="216"/>
      <c r="VVX300" s="216"/>
      <c r="VVY300" s="216"/>
      <c r="VVZ300" s="216"/>
      <c r="VWA300" s="216"/>
      <c r="VWB300" s="216"/>
      <c r="VWC300" s="216"/>
      <c r="VWD300" s="216"/>
      <c r="VWE300" s="216"/>
      <c r="VWF300" s="216"/>
      <c r="VWG300" s="216"/>
      <c r="VWH300" s="216"/>
      <c r="VWI300" s="216"/>
      <c r="VWJ300" s="216"/>
      <c r="VWK300" s="216"/>
      <c r="VWL300" s="216"/>
      <c r="VWM300" s="216"/>
      <c r="VWN300" s="216"/>
      <c r="VWO300" s="216"/>
      <c r="VWP300" s="216"/>
      <c r="VWQ300" s="216"/>
      <c r="VWR300" s="216"/>
      <c r="VWS300" s="216"/>
      <c r="VWT300" s="216"/>
      <c r="VWU300" s="216"/>
      <c r="VWV300" s="216"/>
      <c r="VWW300" s="216"/>
      <c r="VWX300" s="216"/>
      <c r="VWY300" s="216"/>
      <c r="VWZ300" s="216"/>
      <c r="VXA300" s="216"/>
      <c r="VXB300" s="216"/>
      <c r="VXC300" s="216"/>
      <c r="VXD300" s="216"/>
      <c r="VXE300" s="216"/>
      <c r="VXF300" s="216"/>
      <c r="VXG300" s="216"/>
      <c r="VXH300" s="216"/>
      <c r="VXI300" s="216"/>
      <c r="VXJ300" s="216"/>
      <c r="VXK300" s="216"/>
      <c r="VXL300" s="216"/>
      <c r="VXM300" s="216"/>
      <c r="VXN300" s="216"/>
      <c r="VXO300" s="216"/>
      <c r="VXP300" s="216"/>
      <c r="VXQ300" s="216"/>
      <c r="VXR300" s="216"/>
      <c r="VXS300" s="216"/>
      <c r="VXT300" s="216"/>
      <c r="VXU300" s="216"/>
      <c r="VXV300" s="216"/>
      <c r="VXW300" s="216"/>
      <c r="VXX300" s="216"/>
      <c r="VXY300" s="216"/>
      <c r="VXZ300" s="216"/>
      <c r="VYA300" s="216"/>
      <c r="VYB300" s="216"/>
      <c r="VYC300" s="216"/>
      <c r="VYD300" s="216"/>
      <c r="VYE300" s="216"/>
      <c r="VYF300" s="216"/>
      <c r="VYG300" s="216"/>
      <c r="VYH300" s="216"/>
      <c r="VYI300" s="216"/>
      <c r="VYJ300" s="216"/>
      <c r="VYK300" s="216"/>
      <c r="VYL300" s="216"/>
      <c r="VYM300" s="216"/>
      <c r="VYN300" s="216"/>
      <c r="VYO300" s="216"/>
      <c r="VYP300" s="216"/>
      <c r="VYQ300" s="216"/>
      <c r="VYR300" s="216"/>
      <c r="VYS300" s="216"/>
      <c r="VYT300" s="216"/>
      <c r="VYU300" s="216"/>
      <c r="VYV300" s="216"/>
      <c r="VYW300" s="216"/>
      <c r="VYX300" s="216"/>
      <c r="VYY300" s="216"/>
      <c r="VYZ300" s="216"/>
      <c r="VZA300" s="216"/>
      <c r="VZB300" s="216"/>
      <c r="VZC300" s="216"/>
      <c r="VZD300" s="216"/>
      <c r="VZE300" s="216"/>
      <c r="VZF300" s="216"/>
      <c r="VZG300" s="216"/>
      <c r="VZH300" s="216"/>
      <c r="VZI300" s="216"/>
      <c r="VZJ300" s="216"/>
      <c r="VZK300" s="216"/>
      <c r="VZL300" s="216"/>
      <c r="VZM300" s="216"/>
      <c r="VZN300" s="216"/>
      <c r="VZO300" s="216"/>
      <c r="VZP300" s="216"/>
      <c r="VZQ300" s="216"/>
      <c r="VZR300" s="216"/>
      <c r="VZS300" s="216"/>
      <c r="VZT300" s="216"/>
      <c r="VZU300" s="216"/>
      <c r="VZV300" s="216"/>
      <c r="VZW300" s="216"/>
      <c r="VZX300" s="216"/>
      <c r="VZY300" s="216"/>
      <c r="VZZ300" s="216"/>
      <c r="WAA300" s="216"/>
      <c r="WAB300" s="216"/>
      <c r="WAC300" s="216"/>
      <c r="WAD300" s="216"/>
      <c r="WAE300" s="216"/>
      <c r="WAF300" s="216"/>
      <c r="WAG300" s="216"/>
      <c r="WAH300" s="216"/>
      <c r="WAI300" s="216"/>
      <c r="WAJ300" s="216"/>
      <c r="WAK300" s="216"/>
      <c r="WAL300" s="216"/>
      <c r="WAM300" s="216"/>
      <c r="WAN300" s="216"/>
      <c r="WAO300" s="216"/>
      <c r="WAP300" s="216"/>
      <c r="WAQ300" s="216"/>
      <c r="WAR300" s="216"/>
      <c r="WAS300" s="216"/>
      <c r="WAT300" s="216"/>
      <c r="WAU300" s="216"/>
      <c r="WAV300" s="216"/>
      <c r="WAW300" s="216"/>
      <c r="WAX300" s="216"/>
      <c r="WAY300" s="216"/>
      <c r="WAZ300" s="216"/>
      <c r="WBA300" s="216"/>
      <c r="WBB300" s="216"/>
      <c r="WBC300" s="216"/>
      <c r="WBD300" s="216"/>
      <c r="WBE300" s="216"/>
      <c r="WBF300" s="216"/>
      <c r="WBG300" s="216"/>
      <c r="WBH300" s="216"/>
      <c r="WBI300" s="216"/>
      <c r="WBJ300" s="216"/>
      <c r="WBK300" s="216"/>
      <c r="WBL300" s="216"/>
      <c r="WBM300" s="216"/>
      <c r="WBN300" s="216"/>
      <c r="WBO300" s="216"/>
      <c r="WBP300" s="216"/>
      <c r="WBQ300" s="216"/>
      <c r="WBR300" s="216"/>
      <c r="WBS300" s="216"/>
      <c r="WBT300" s="216"/>
      <c r="WBU300" s="216"/>
      <c r="WBV300" s="216"/>
      <c r="WBW300" s="216"/>
      <c r="WBX300" s="216"/>
      <c r="WBY300" s="216"/>
      <c r="WBZ300" s="216"/>
      <c r="WCA300" s="216"/>
      <c r="WCB300" s="216"/>
      <c r="WCC300" s="216"/>
      <c r="WCD300" s="216"/>
      <c r="WCE300" s="216"/>
      <c r="WCF300" s="216"/>
      <c r="WCG300" s="216"/>
      <c r="WCH300" s="216"/>
      <c r="WCI300" s="216"/>
      <c r="WCJ300" s="216"/>
      <c r="WCK300" s="216"/>
      <c r="WCL300" s="216"/>
      <c r="WCM300" s="216"/>
      <c r="WCN300" s="216"/>
      <c r="WCO300" s="216"/>
      <c r="WCP300" s="216"/>
      <c r="WCQ300" s="216"/>
      <c r="WCR300" s="216"/>
      <c r="WCS300" s="216"/>
      <c r="WCT300" s="216"/>
      <c r="WCU300" s="216"/>
      <c r="WCV300" s="216"/>
      <c r="WCW300" s="216"/>
      <c r="WCX300" s="216"/>
      <c r="WCY300" s="216"/>
      <c r="WCZ300" s="216"/>
      <c r="WDA300" s="216"/>
      <c r="WDB300" s="216"/>
      <c r="WDC300" s="216"/>
      <c r="WDD300" s="216"/>
      <c r="WDE300" s="216"/>
      <c r="WDF300" s="216"/>
      <c r="WDG300" s="216"/>
      <c r="WDH300" s="216"/>
      <c r="WDI300" s="216"/>
      <c r="WDJ300" s="216"/>
      <c r="WDK300" s="216"/>
      <c r="WDL300" s="216"/>
      <c r="WDM300" s="216"/>
      <c r="WDN300" s="216"/>
      <c r="WDO300" s="216"/>
      <c r="WDP300" s="216"/>
      <c r="WDQ300" s="216"/>
      <c r="WDR300" s="216"/>
      <c r="WDS300" s="216"/>
      <c r="WDT300" s="216"/>
      <c r="WDU300" s="216"/>
      <c r="WDV300" s="216"/>
      <c r="WDW300" s="216"/>
      <c r="WDX300" s="216"/>
      <c r="WDY300" s="216"/>
      <c r="WDZ300" s="216"/>
      <c r="WEA300" s="216"/>
      <c r="WEB300" s="216"/>
      <c r="WEC300" s="216"/>
      <c r="WED300" s="216"/>
      <c r="WEE300" s="216"/>
      <c r="WEF300" s="216"/>
      <c r="WEG300" s="216"/>
      <c r="WEH300" s="216"/>
      <c r="WEI300" s="216"/>
      <c r="WEJ300" s="216"/>
      <c r="WEK300" s="216"/>
      <c r="WEL300" s="216"/>
      <c r="WEM300" s="216"/>
      <c r="WEN300" s="216"/>
      <c r="WEO300" s="216"/>
      <c r="WEP300" s="216"/>
      <c r="WEQ300" s="216"/>
      <c r="WER300" s="216"/>
      <c r="WES300" s="216"/>
      <c r="WET300" s="216"/>
      <c r="WEU300" s="216"/>
      <c r="WEV300" s="216"/>
      <c r="WEW300" s="216"/>
      <c r="WEX300" s="216"/>
      <c r="WEY300" s="216"/>
      <c r="WEZ300" s="216"/>
      <c r="WFA300" s="216"/>
      <c r="WFB300" s="216"/>
      <c r="WFC300" s="216"/>
      <c r="WFD300" s="216"/>
      <c r="WFE300" s="216"/>
      <c r="WFF300" s="216"/>
      <c r="WFG300" s="216"/>
      <c r="WFH300" s="216"/>
      <c r="WFI300" s="216"/>
      <c r="WFJ300" s="216"/>
      <c r="WFK300" s="216"/>
      <c r="WFL300" s="216"/>
      <c r="WFM300" s="216"/>
      <c r="WFN300" s="216"/>
      <c r="WFO300" s="216"/>
      <c r="WFP300" s="216"/>
      <c r="WFQ300" s="216"/>
      <c r="WFR300" s="216"/>
      <c r="WFS300" s="216"/>
      <c r="WFT300" s="216"/>
      <c r="WFU300" s="216"/>
      <c r="WFV300" s="216"/>
      <c r="WFW300" s="216"/>
      <c r="WFX300" s="216"/>
      <c r="WFY300" s="216"/>
      <c r="WFZ300" s="216"/>
      <c r="WGA300" s="216"/>
      <c r="WGB300" s="216"/>
      <c r="WGC300" s="216"/>
      <c r="WGD300" s="216"/>
      <c r="WGE300" s="216"/>
      <c r="WGF300" s="216"/>
      <c r="WGG300" s="216"/>
      <c r="WGH300" s="216"/>
      <c r="WGI300" s="216"/>
      <c r="WGJ300" s="216"/>
      <c r="WGK300" s="216"/>
      <c r="WGL300" s="216"/>
      <c r="WGM300" s="216"/>
      <c r="WGN300" s="216"/>
      <c r="WGO300" s="216"/>
      <c r="WGP300" s="216"/>
      <c r="WGQ300" s="216"/>
      <c r="WGR300" s="216"/>
      <c r="WGS300" s="216"/>
      <c r="WGT300" s="216"/>
      <c r="WGU300" s="216"/>
      <c r="WGV300" s="216"/>
      <c r="WGW300" s="216"/>
      <c r="WGX300" s="216"/>
      <c r="WGY300" s="216"/>
      <c r="WGZ300" s="216"/>
      <c r="WHA300" s="216"/>
      <c r="WHB300" s="216"/>
      <c r="WHC300" s="216"/>
      <c r="WHD300" s="216"/>
      <c r="WHE300" s="216"/>
      <c r="WHF300" s="216"/>
      <c r="WHG300" s="216"/>
      <c r="WHH300" s="216"/>
      <c r="WHI300" s="216"/>
      <c r="WHJ300" s="216"/>
      <c r="WHK300" s="216"/>
      <c r="WHL300" s="216"/>
      <c r="WHM300" s="216"/>
      <c r="WHN300" s="216"/>
      <c r="WHO300" s="216"/>
      <c r="WHP300" s="216"/>
      <c r="WHQ300" s="216"/>
      <c r="WHR300" s="216"/>
      <c r="WHS300" s="216"/>
      <c r="WHT300" s="216"/>
      <c r="WHU300" s="216"/>
      <c r="WHV300" s="216"/>
      <c r="WHW300" s="216"/>
      <c r="WHX300" s="216"/>
      <c r="WHY300" s="216"/>
      <c r="WHZ300" s="216"/>
      <c r="WIA300" s="216"/>
      <c r="WIB300" s="216"/>
      <c r="WIC300" s="216"/>
      <c r="WID300" s="216"/>
      <c r="WIE300" s="216"/>
      <c r="WIF300" s="216"/>
      <c r="WIG300" s="216"/>
      <c r="WIH300" s="216"/>
      <c r="WII300" s="216"/>
      <c r="WIJ300" s="216"/>
      <c r="WIK300" s="216"/>
      <c r="WIL300" s="216"/>
      <c r="WIM300" s="216"/>
      <c r="WIN300" s="216"/>
      <c r="WIO300" s="216"/>
      <c r="WIP300" s="216"/>
      <c r="WIQ300" s="216"/>
      <c r="WIR300" s="216"/>
      <c r="WIS300" s="216"/>
      <c r="WIT300" s="216"/>
      <c r="WIU300" s="216"/>
      <c r="WIV300" s="216"/>
      <c r="WIW300" s="216"/>
      <c r="WIX300" s="216"/>
      <c r="WIY300" s="216"/>
      <c r="WIZ300" s="216"/>
      <c r="WJA300" s="216"/>
      <c r="WJB300" s="216"/>
      <c r="WJC300" s="216"/>
      <c r="WJD300" s="216"/>
      <c r="WJE300" s="216"/>
      <c r="WJF300" s="216"/>
      <c r="WJG300" s="216"/>
      <c r="WJH300" s="216"/>
      <c r="WJI300" s="216"/>
      <c r="WJJ300" s="216"/>
      <c r="WJK300" s="216"/>
      <c r="WJL300" s="216"/>
      <c r="WJM300" s="216"/>
      <c r="WJN300" s="216"/>
      <c r="WJO300" s="216"/>
      <c r="WJP300" s="216"/>
      <c r="WJQ300" s="216"/>
      <c r="WJR300" s="216"/>
      <c r="WJS300" s="216"/>
      <c r="WJT300" s="216"/>
      <c r="WJU300" s="216"/>
      <c r="WJV300" s="216"/>
      <c r="WJW300" s="216"/>
      <c r="WJX300" s="216"/>
      <c r="WJY300" s="216"/>
      <c r="WJZ300" s="216"/>
      <c r="WKA300" s="216"/>
      <c r="WKB300" s="216"/>
      <c r="WKC300" s="216"/>
      <c r="WKD300" s="216"/>
      <c r="WKE300" s="216"/>
      <c r="WKF300" s="216"/>
      <c r="WKG300" s="216"/>
      <c r="WKH300" s="216"/>
      <c r="WKI300" s="216"/>
      <c r="WKJ300" s="216"/>
      <c r="WKK300" s="216"/>
      <c r="WKL300" s="216"/>
      <c r="WKM300" s="216"/>
      <c r="WKN300" s="216"/>
      <c r="WKO300" s="216"/>
      <c r="WKP300" s="216"/>
      <c r="WKQ300" s="216"/>
      <c r="WKR300" s="216"/>
      <c r="WKS300" s="216"/>
      <c r="WKT300" s="216"/>
      <c r="WKU300" s="216"/>
      <c r="WKV300" s="216"/>
      <c r="WKW300" s="216"/>
      <c r="WKX300" s="216"/>
      <c r="WKY300" s="216"/>
      <c r="WKZ300" s="216"/>
      <c r="WLA300" s="216"/>
      <c r="WLB300" s="216"/>
      <c r="WLC300" s="216"/>
      <c r="WLD300" s="216"/>
      <c r="WLE300" s="216"/>
      <c r="WLF300" s="216"/>
      <c r="WLG300" s="216"/>
      <c r="WLH300" s="216"/>
      <c r="WLI300" s="216"/>
      <c r="WLJ300" s="216"/>
      <c r="WLK300" s="216"/>
      <c r="WLL300" s="216"/>
      <c r="WLM300" s="216"/>
      <c r="WLN300" s="216"/>
      <c r="WLO300" s="216"/>
      <c r="WLP300" s="216"/>
      <c r="WLQ300" s="216"/>
      <c r="WLR300" s="216"/>
      <c r="WLS300" s="216"/>
      <c r="WLT300" s="216"/>
      <c r="WLU300" s="216"/>
      <c r="WLV300" s="216"/>
      <c r="WLW300" s="216"/>
      <c r="WLX300" s="216"/>
      <c r="WLY300" s="216"/>
      <c r="WLZ300" s="216"/>
      <c r="WMA300" s="216"/>
      <c r="WMB300" s="216"/>
      <c r="WMC300" s="216"/>
      <c r="WMD300" s="216"/>
      <c r="WME300" s="216"/>
      <c r="WMF300" s="216"/>
      <c r="WMG300" s="216"/>
      <c r="WMH300" s="216"/>
      <c r="WMI300" s="216"/>
      <c r="WMJ300" s="216"/>
      <c r="WMK300" s="216"/>
      <c r="WML300" s="216"/>
      <c r="WMM300" s="216"/>
      <c r="WMN300" s="216"/>
      <c r="WMO300" s="216"/>
      <c r="WMP300" s="216"/>
      <c r="WMQ300" s="216"/>
      <c r="WMR300" s="216"/>
      <c r="WMS300" s="216"/>
      <c r="WMT300" s="216"/>
      <c r="WMU300" s="216"/>
      <c r="WMV300" s="216"/>
      <c r="WMW300" s="216"/>
      <c r="WMX300" s="216"/>
      <c r="WMY300" s="216"/>
      <c r="WMZ300" s="216"/>
      <c r="WNA300" s="216"/>
      <c r="WNB300" s="216"/>
      <c r="WNC300" s="216"/>
      <c r="WND300" s="216"/>
      <c r="WNE300" s="216"/>
      <c r="WNF300" s="216"/>
      <c r="WNG300" s="216"/>
      <c r="WNH300" s="216"/>
      <c r="WNI300" s="216"/>
      <c r="WNJ300" s="216"/>
      <c r="WNK300" s="216"/>
      <c r="WNL300" s="216"/>
      <c r="WNM300" s="216"/>
      <c r="WNN300" s="216"/>
      <c r="WNO300" s="216"/>
      <c r="WNP300" s="216"/>
      <c r="WNQ300" s="216"/>
      <c r="WNR300" s="216"/>
      <c r="WNS300" s="216"/>
      <c r="WNT300" s="216"/>
      <c r="WNU300" s="216"/>
      <c r="WNV300" s="216"/>
      <c r="WNW300" s="216"/>
      <c r="WNX300" s="216"/>
      <c r="WNY300" s="216"/>
      <c r="WNZ300" s="216"/>
      <c r="WOA300" s="216"/>
      <c r="WOB300" s="216"/>
      <c r="WOC300" s="216"/>
      <c r="WOD300" s="216"/>
      <c r="WOE300" s="216"/>
      <c r="WOF300" s="216"/>
      <c r="WOG300" s="216"/>
      <c r="WOH300" s="216"/>
      <c r="WOI300" s="216"/>
      <c r="WOJ300" s="216"/>
      <c r="WOK300" s="216"/>
      <c r="WOL300" s="216"/>
      <c r="WOM300" s="216"/>
      <c r="WON300" s="216"/>
      <c r="WOO300" s="216"/>
      <c r="WOP300" s="216"/>
      <c r="WOQ300" s="216"/>
      <c r="WOR300" s="216"/>
      <c r="WOS300" s="216"/>
      <c r="WOT300" s="216"/>
      <c r="WOU300" s="216"/>
      <c r="WOV300" s="216"/>
      <c r="WOW300" s="216"/>
      <c r="WOX300" s="216"/>
      <c r="WOY300" s="216"/>
      <c r="WOZ300" s="216"/>
      <c r="WPA300" s="216"/>
      <c r="WPB300" s="216"/>
      <c r="WPC300" s="216"/>
      <c r="WPD300" s="216"/>
      <c r="WPE300" s="216"/>
      <c r="WPF300" s="216"/>
      <c r="WPG300" s="216"/>
      <c r="WPH300" s="216"/>
      <c r="WPI300" s="216"/>
      <c r="WPJ300" s="216"/>
      <c r="WPK300" s="216"/>
      <c r="WPL300" s="216"/>
      <c r="WPM300" s="216"/>
      <c r="WPN300" s="216"/>
      <c r="WPO300" s="216"/>
      <c r="WPP300" s="216"/>
      <c r="WPQ300" s="216"/>
      <c r="WPR300" s="216"/>
      <c r="WPS300" s="216"/>
      <c r="WPT300" s="216"/>
      <c r="WPU300" s="216"/>
      <c r="WPV300" s="216"/>
      <c r="WPW300" s="216"/>
      <c r="WPX300" s="216"/>
      <c r="WPY300" s="216"/>
      <c r="WPZ300" s="216"/>
      <c r="WQA300" s="216"/>
      <c r="WQB300" s="216"/>
      <c r="WQC300" s="216"/>
      <c r="WQD300" s="216"/>
      <c r="WQE300" s="216"/>
      <c r="WQF300" s="216"/>
      <c r="WQG300" s="216"/>
      <c r="WQH300" s="216"/>
      <c r="WQI300" s="216"/>
      <c r="WQJ300" s="216"/>
      <c r="WQK300" s="216"/>
      <c r="WQL300" s="216"/>
      <c r="WQM300" s="216"/>
      <c r="WQN300" s="216"/>
      <c r="WQO300" s="216"/>
      <c r="WQP300" s="216"/>
      <c r="WQQ300" s="216"/>
      <c r="WQR300" s="216"/>
      <c r="WQS300" s="216"/>
      <c r="WQT300" s="216"/>
      <c r="WQU300" s="216"/>
      <c r="WQV300" s="216"/>
      <c r="WQW300" s="216"/>
      <c r="WQX300" s="216"/>
      <c r="WQY300" s="216"/>
      <c r="WQZ300" s="216"/>
      <c r="WRA300" s="216"/>
      <c r="WRB300" s="216"/>
      <c r="WRC300" s="216"/>
      <c r="WRD300" s="216"/>
      <c r="WRE300" s="216"/>
      <c r="WRF300" s="216"/>
      <c r="WRG300" s="216"/>
      <c r="WRH300" s="216"/>
      <c r="WRI300" s="216"/>
      <c r="WRJ300" s="216"/>
      <c r="WRK300" s="216"/>
      <c r="WRL300" s="216"/>
      <c r="WRM300" s="216"/>
      <c r="WRN300" s="216"/>
      <c r="WRO300" s="216"/>
      <c r="WRP300" s="216"/>
      <c r="WRQ300" s="216"/>
      <c r="WRR300" s="216"/>
      <c r="WRS300" s="216"/>
      <c r="WRT300" s="216"/>
      <c r="WRU300" s="216"/>
      <c r="WRV300" s="216"/>
      <c r="WRW300" s="216"/>
      <c r="WRX300" s="216"/>
      <c r="WRY300" s="216"/>
      <c r="WRZ300" s="216"/>
      <c r="WSA300" s="216"/>
      <c r="WSB300" s="216"/>
      <c r="WSC300" s="216"/>
      <c r="WSD300" s="216"/>
      <c r="WSE300" s="216"/>
      <c r="WSF300" s="216"/>
      <c r="WSG300" s="216"/>
      <c r="WSH300" s="216"/>
      <c r="WSI300" s="216"/>
      <c r="WSJ300" s="216"/>
      <c r="WSK300" s="216"/>
      <c r="WSL300" s="216"/>
      <c r="WSM300" s="216"/>
      <c r="WSN300" s="216"/>
      <c r="WSO300" s="216"/>
      <c r="WSP300" s="216"/>
      <c r="WSQ300" s="216"/>
      <c r="WSR300" s="216"/>
      <c r="WSS300" s="216"/>
      <c r="WST300" s="216"/>
      <c r="WSU300" s="216"/>
      <c r="WSV300" s="216"/>
      <c r="WSW300" s="216"/>
      <c r="WSX300" s="216"/>
      <c r="WSY300" s="216"/>
      <c r="WSZ300" s="216"/>
      <c r="WTA300" s="216"/>
      <c r="WTB300" s="216"/>
      <c r="WTC300" s="216"/>
      <c r="WTD300" s="216"/>
      <c r="WTE300" s="216"/>
      <c r="WTF300" s="216"/>
      <c r="WTG300" s="216"/>
      <c r="WTH300" s="216"/>
      <c r="WTI300" s="216"/>
      <c r="WTJ300" s="216"/>
      <c r="WTK300" s="216"/>
      <c r="WTL300" s="216"/>
      <c r="WTM300" s="216"/>
      <c r="WTN300" s="216"/>
      <c r="WTO300" s="216"/>
      <c r="WTP300" s="216"/>
      <c r="WTQ300" s="216"/>
      <c r="WTR300" s="216"/>
      <c r="WTS300" s="216"/>
      <c r="WTT300" s="216"/>
      <c r="WTU300" s="216"/>
      <c r="WTV300" s="216"/>
      <c r="WTW300" s="216"/>
      <c r="WTX300" s="216"/>
      <c r="WTY300" s="216"/>
      <c r="WTZ300" s="216"/>
      <c r="WUA300" s="216"/>
      <c r="WUB300" s="216"/>
      <c r="WUC300" s="216"/>
      <c r="WUD300" s="216"/>
      <c r="WUE300" s="216"/>
      <c r="WUF300" s="216"/>
      <c r="WUG300" s="216"/>
      <c r="WUH300" s="216"/>
      <c r="WUI300" s="216"/>
      <c r="WUJ300" s="216"/>
      <c r="WUK300" s="216"/>
      <c r="WUL300" s="216"/>
      <c r="WUM300" s="216"/>
      <c r="WUN300" s="216"/>
      <c r="WUO300" s="216"/>
      <c r="WUP300" s="216"/>
      <c r="WUQ300" s="216"/>
      <c r="WUR300" s="216"/>
      <c r="WUS300" s="216"/>
      <c r="WUT300" s="216"/>
      <c r="WUU300" s="216"/>
      <c r="WUV300" s="216"/>
      <c r="WUW300" s="216"/>
      <c r="WUX300" s="216"/>
      <c r="WUY300" s="216"/>
      <c r="WUZ300" s="216"/>
      <c r="WVA300" s="216"/>
      <c r="WVB300" s="216"/>
      <c r="WVC300" s="216"/>
      <c r="WVD300" s="216"/>
      <c r="WVE300" s="216"/>
      <c r="WVF300" s="216"/>
      <c r="WVG300" s="216"/>
      <c r="WVH300" s="216"/>
      <c r="WVI300" s="216"/>
      <c r="WVJ300" s="216"/>
      <c r="WVK300" s="216"/>
      <c r="WVL300" s="216"/>
      <c r="WVM300" s="216"/>
      <c r="WVN300" s="216"/>
      <c r="WVO300" s="216"/>
      <c r="WVP300" s="216"/>
      <c r="WVQ300" s="216"/>
      <c r="WVR300" s="216"/>
      <c r="WVS300" s="216"/>
      <c r="WVT300" s="216"/>
      <c r="WVU300" s="216"/>
      <c r="WVV300" s="216"/>
      <c r="WVW300" s="216"/>
      <c r="WVX300" s="216"/>
      <c r="WVY300" s="216"/>
      <c r="WVZ300" s="216"/>
      <c r="WWA300" s="216"/>
      <c r="WWB300" s="216"/>
      <c r="WWC300" s="216"/>
      <c r="WWD300" s="216"/>
      <c r="WWE300" s="216"/>
      <c r="WWF300" s="216"/>
      <c r="WWG300" s="216"/>
      <c r="WWH300" s="216"/>
      <c r="WWI300" s="216"/>
      <c r="WWJ300" s="216"/>
      <c r="WWK300" s="216"/>
      <c r="WWL300" s="216"/>
      <c r="WWM300" s="216"/>
      <c r="WWN300" s="216"/>
      <c r="WWO300" s="216"/>
      <c r="WWP300" s="216"/>
      <c r="WWQ300" s="216"/>
      <c r="WWR300" s="216"/>
      <c r="WWS300" s="216"/>
      <c r="WWT300" s="216"/>
      <c r="WWU300" s="216"/>
      <c r="WWV300" s="216"/>
      <c r="WWW300" s="216"/>
      <c r="WWX300" s="216"/>
      <c r="WWY300" s="216"/>
      <c r="WWZ300" s="216"/>
      <c r="WXA300" s="216"/>
      <c r="WXB300" s="216"/>
      <c r="WXC300" s="216"/>
      <c r="WXD300" s="216"/>
      <c r="WXE300" s="216"/>
      <c r="WXF300" s="216"/>
      <c r="WXG300" s="216"/>
      <c r="WXH300" s="216"/>
      <c r="WXI300" s="216"/>
      <c r="WXJ300" s="216"/>
      <c r="WXK300" s="216"/>
      <c r="WXL300" s="216"/>
      <c r="WXM300" s="216"/>
      <c r="WXN300" s="216"/>
      <c r="WXO300" s="216"/>
      <c r="WXP300" s="216"/>
      <c r="WXQ300" s="216"/>
      <c r="WXR300" s="216"/>
      <c r="WXS300" s="216"/>
      <c r="WXT300" s="216"/>
      <c r="WXU300" s="216"/>
      <c r="WXV300" s="216"/>
      <c r="WXW300" s="216"/>
      <c r="WXX300" s="216"/>
      <c r="WXY300" s="216"/>
      <c r="WXZ300" s="216"/>
      <c r="WYA300" s="216"/>
      <c r="WYB300" s="216"/>
      <c r="WYC300" s="216"/>
      <c r="WYD300" s="216"/>
      <c r="WYE300" s="216"/>
      <c r="WYF300" s="216"/>
      <c r="WYG300" s="216"/>
      <c r="WYH300" s="216"/>
      <c r="WYI300" s="216"/>
      <c r="WYJ300" s="216"/>
      <c r="WYK300" s="216"/>
      <c r="WYL300" s="216"/>
      <c r="WYM300" s="216"/>
      <c r="WYN300" s="216"/>
      <c r="WYO300" s="216"/>
      <c r="WYP300" s="216"/>
      <c r="WYQ300" s="216"/>
      <c r="WYR300" s="216"/>
      <c r="WYS300" s="216"/>
      <c r="WYT300" s="216"/>
      <c r="WYU300" s="216"/>
      <c r="WYV300" s="216"/>
      <c r="WYW300" s="216"/>
      <c r="WYX300" s="216"/>
      <c r="WYY300" s="216"/>
      <c r="WYZ300" s="216"/>
      <c r="WZA300" s="216"/>
      <c r="WZB300" s="216"/>
      <c r="WZC300" s="216"/>
      <c r="WZD300" s="216"/>
      <c r="WZE300" s="216"/>
      <c r="WZF300" s="216"/>
      <c r="WZG300" s="216"/>
      <c r="WZH300" s="216"/>
      <c r="WZI300" s="216"/>
      <c r="WZJ300" s="216"/>
      <c r="WZK300" s="216"/>
      <c r="WZL300" s="216"/>
      <c r="WZM300" s="216"/>
      <c r="WZN300" s="216"/>
      <c r="WZO300" s="216"/>
      <c r="WZP300" s="216"/>
      <c r="WZQ300" s="216"/>
      <c r="WZR300" s="216"/>
      <c r="WZS300" s="216"/>
      <c r="WZT300" s="216"/>
      <c r="WZU300" s="216"/>
      <c r="WZV300" s="216"/>
      <c r="WZW300" s="216"/>
      <c r="WZX300" s="216"/>
      <c r="WZY300" s="216"/>
      <c r="WZZ300" s="216"/>
      <c r="XAA300" s="216"/>
      <c r="XAB300" s="216"/>
      <c r="XAC300" s="216"/>
      <c r="XAD300" s="216"/>
      <c r="XAE300" s="216"/>
      <c r="XAF300" s="216"/>
      <c r="XAG300" s="216"/>
      <c r="XAH300" s="216"/>
      <c r="XAI300" s="216"/>
      <c r="XAJ300" s="216"/>
      <c r="XAK300" s="216"/>
      <c r="XAL300" s="216"/>
      <c r="XAM300" s="216"/>
      <c r="XAN300" s="216"/>
      <c r="XAO300" s="216"/>
      <c r="XAP300" s="216"/>
      <c r="XAQ300" s="216"/>
      <c r="XAR300" s="216"/>
      <c r="XAS300" s="216"/>
      <c r="XAT300" s="216"/>
      <c r="XAU300" s="216"/>
      <c r="XAV300" s="216"/>
      <c r="XAW300" s="216"/>
      <c r="XAX300" s="216"/>
      <c r="XAY300" s="216"/>
      <c r="XAZ300" s="216"/>
      <c r="XBA300" s="216"/>
      <c r="XBB300" s="216"/>
      <c r="XBC300" s="216"/>
      <c r="XBD300" s="216"/>
      <c r="XBE300" s="216"/>
      <c r="XBF300" s="216"/>
      <c r="XBG300" s="216"/>
      <c r="XBH300" s="216"/>
      <c r="XBI300" s="216"/>
      <c r="XBJ300" s="216"/>
      <c r="XBK300" s="216"/>
      <c r="XBL300" s="216"/>
      <c r="XBM300" s="216"/>
      <c r="XBN300" s="216"/>
      <c r="XBO300" s="216"/>
      <c r="XBP300" s="216"/>
      <c r="XBQ300" s="216"/>
      <c r="XBR300" s="216"/>
      <c r="XBS300" s="216"/>
      <c r="XBT300" s="216"/>
      <c r="XBU300" s="216"/>
      <c r="XBV300" s="216"/>
      <c r="XBW300" s="216"/>
      <c r="XBX300" s="216"/>
      <c r="XBY300" s="216"/>
      <c r="XBZ300" s="216"/>
      <c r="XCA300" s="216"/>
      <c r="XCB300" s="216"/>
      <c r="XCC300" s="216"/>
      <c r="XCD300" s="216"/>
      <c r="XCE300" s="216"/>
      <c r="XCF300" s="216"/>
      <c r="XCG300" s="216"/>
      <c r="XCH300" s="216"/>
      <c r="XCI300" s="216"/>
      <c r="XCJ300" s="216"/>
      <c r="XCK300" s="216"/>
      <c r="XCL300" s="216"/>
      <c r="XCM300" s="216"/>
      <c r="XCN300" s="216"/>
      <c r="XCO300" s="216"/>
      <c r="XCP300" s="216"/>
      <c r="XCQ300" s="216"/>
      <c r="XCR300" s="216"/>
      <c r="XCS300" s="216"/>
      <c r="XCT300" s="216"/>
      <c r="XCU300" s="216"/>
      <c r="XCV300" s="216"/>
      <c r="XCW300" s="216"/>
      <c r="XCX300" s="216"/>
      <c r="XCY300" s="216"/>
      <c r="XCZ300" s="216"/>
      <c r="XDA300" s="216"/>
      <c r="XDB300" s="216"/>
      <c r="XDC300" s="216"/>
      <c r="XDD300" s="216"/>
      <c r="XDE300" s="216"/>
      <c r="XDF300" s="216"/>
      <c r="XDG300" s="216"/>
      <c r="XDH300" s="216"/>
      <c r="XDI300" s="216"/>
      <c r="XDJ300" s="216"/>
      <c r="XDK300" s="216"/>
      <c r="XDL300" s="216"/>
      <c r="XDM300" s="216"/>
      <c r="XDN300" s="216"/>
      <c r="XDO300" s="216"/>
      <c r="XDP300" s="216"/>
      <c r="XDQ300" s="216"/>
      <c r="XDR300" s="216"/>
      <c r="XDS300" s="216"/>
      <c r="XDT300" s="216"/>
      <c r="XDU300" s="216"/>
      <c r="XDV300" s="216"/>
      <c r="XDW300" s="216"/>
      <c r="XDX300" s="216"/>
      <c r="XDY300" s="216"/>
      <c r="XDZ300" s="216"/>
      <c r="XEA300" s="216"/>
      <c r="XEB300" s="216"/>
      <c r="XEC300" s="216"/>
      <c r="XED300" s="216"/>
      <c r="XEE300" s="216"/>
      <c r="XEF300" s="216"/>
      <c r="XEG300" s="216"/>
      <c r="XEH300" s="216"/>
      <c r="XEI300" s="216"/>
      <c r="XEJ300" s="216"/>
      <c r="XEK300" s="216"/>
      <c r="XEL300" s="216"/>
      <c r="XEM300" s="216"/>
      <c r="XEN300" s="216"/>
      <c r="XEO300" s="216"/>
      <c r="XEP300" s="216"/>
      <c r="XEQ300" s="216"/>
      <c r="XER300" s="216"/>
      <c r="XES300" s="216"/>
      <c r="XET300" s="216"/>
      <c r="XEU300" s="216"/>
      <c r="XEV300" s="216"/>
      <c r="XEW300" s="216"/>
      <c r="XEX300" s="216"/>
      <c r="XEY300" s="216"/>
      <c r="XEZ300" s="216"/>
      <c r="XFA300" s="216"/>
      <c r="XFB300" s="216"/>
      <c r="XFC300" s="216"/>
    </row>
    <row r="301" spans="1:16383" s="87" customFormat="1" x14ac:dyDescent="0.2">
      <c r="A301" s="124"/>
      <c r="B301" s="125"/>
      <c r="C301" s="125"/>
      <c r="D301" s="126"/>
      <c r="E301" s="109" t="s">
        <v>12</v>
      </c>
      <c r="F301" s="110">
        <f t="shared" ref="F301:L304" si="16">F261+F266+F271+F276+F281+F286+F291+F296</f>
        <v>0</v>
      </c>
      <c r="G301" s="110">
        <f t="shared" si="16"/>
        <v>0</v>
      </c>
      <c r="H301" s="110">
        <f t="shared" si="16"/>
        <v>0</v>
      </c>
      <c r="I301" s="110">
        <f t="shared" si="16"/>
        <v>0</v>
      </c>
      <c r="J301" s="110">
        <f t="shared" si="16"/>
        <v>0</v>
      </c>
      <c r="K301" s="110">
        <f t="shared" si="16"/>
        <v>0</v>
      </c>
      <c r="L301" s="110">
        <f t="shared" si="16"/>
        <v>0</v>
      </c>
      <c r="M301" s="156"/>
      <c r="P301" s="216"/>
      <c r="Q301" s="216"/>
      <c r="R301" s="216"/>
      <c r="S301" s="216"/>
      <c r="T301" s="216"/>
      <c r="U301" s="216"/>
      <c r="V301" s="216"/>
      <c r="W301" s="216"/>
      <c r="X301" s="216"/>
      <c r="Y301" s="216"/>
      <c r="Z301" s="216"/>
      <c r="AA301" s="216"/>
      <c r="AB301" s="216"/>
      <c r="AC301" s="216"/>
      <c r="AD301" s="216"/>
      <c r="AE301" s="216"/>
      <c r="AF301" s="216"/>
      <c r="AG301" s="216"/>
      <c r="AH301" s="216"/>
      <c r="AI301" s="216"/>
      <c r="AJ301" s="216"/>
      <c r="AK301" s="216"/>
      <c r="AL301" s="216"/>
      <c r="AM301" s="216"/>
      <c r="AN301" s="216"/>
      <c r="AO301" s="216"/>
      <c r="AP301" s="216"/>
      <c r="AQ301" s="216"/>
      <c r="AR301" s="216"/>
      <c r="AS301" s="216"/>
      <c r="AT301" s="216"/>
      <c r="AU301" s="216"/>
      <c r="AV301" s="216"/>
      <c r="AW301" s="216"/>
      <c r="AX301" s="216"/>
      <c r="AY301" s="216"/>
      <c r="AZ301" s="216"/>
      <c r="BA301" s="216"/>
      <c r="BB301" s="216"/>
      <c r="BC301" s="216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6"/>
      <c r="BW301" s="216"/>
      <c r="BX301" s="216"/>
      <c r="BY301" s="216"/>
      <c r="BZ301" s="216"/>
      <c r="CA301" s="216"/>
      <c r="CB301" s="216"/>
      <c r="CC301" s="216"/>
      <c r="CD301" s="216"/>
      <c r="CE301" s="216"/>
      <c r="CF301" s="216"/>
      <c r="CG301" s="216"/>
      <c r="CH301" s="216"/>
      <c r="CI301" s="216"/>
      <c r="CJ301" s="216"/>
      <c r="CK301" s="216"/>
      <c r="CL301" s="216"/>
      <c r="CM301" s="216"/>
      <c r="CN301" s="216"/>
      <c r="CO301" s="216"/>
      <c r="CP301" s="216"/>
      <c r="CQ301" s="216"/>
      <c r="CR301" s="216"/>
      <c r="CS301" s="216"/>
      <c r="CT301" s="216"/>
      <c r="CU301" s="216"/>
      <c r="CV301" s="216"/>
      <c r="CW301" s="216"/>
      <c r="CX301" s="216"/>
      <c r="CY301" s="216"/>
      <c r="CZ301" s="216"/>
      <c r="DA301" s="216"/>
      <c r="DB301" s="216"/>
      <c r="DC301" s="216"/>
      <c r="DD301" s="216"/>
      <c r="DE301" s="216"/>
      <c r="DF301" s="216"/>
      <c r="DG301" s="216"/>
      <c r="DH301" s="216"/>
      <c r="DI301" s="216"/>
      <c r="DJ301" s="216"/>
      <c r="DK301" s="216"/>
      <c r="DL301" s="216"/>
      <c r="DM301" s="216"/>
      <c r="DN301" s="216"/>
      <c r="DO301" s="216"/>
      <c r="DP301" s="216"/>
      <c r="DQ301" s="216"/>
      <c r="DR301" s="216"/>
      <c r="DS301" s="216"/>
      <c r="DT301" s="216"/>
      <c r="DU301" s="216"/>
      <c r="DV301" s="216"/>
      <c r="DW301" s="216"/>
      <c r="DX301" s="216"/>
      <c r="DY301" s="216"/>
      <c r="DZ301" s="216"/>
      <c r="EA301" s="216"/>
      <c r="EB301" s="216"/>
      <c r="EC301" s="216"/>
      <c r="ED301" s="216"/>
      <c r="EE301" s="216"/>
      <c r="EF301" s="216"/>
      <c r="EG301" s="216"/>
      <c r="EH301" s="216"/>
      <c r="EI301" s="216"/>
      <c r="EJ301" s="216"/>
      <c r="EK301" s="216"/>
      <c r="EL301" s="216"/>
      <c r="EM301" s="216"/>
      <c r="EN301" s="216"/>
      <c r="EO301" s="216"/>
      <c r="EP301" s="216"/>
      <c r="EQ301" s="216"/>
      <c r="ER301" s="216"/>
      <c r="ES301" s="216"/>
      <c r="ET301" s="216"/>
      <c r="EU301" s="216"/>
      <c r="EV301" s="216"/>
      <c r="EW301" s="216"/>
      <c r="EX301" s="216"/>
      <c r="EY301" s="216"/>
      <c r="EZ301" s="216"/>
      <c r="FA301" s="216"/>
      <c r="FB301" s="216"/>
      <c r="FC301" s="216"/>
      <c r="FD301" s="216"/>
      <c r="FE301" s="216"/>
      <c r="FF301" s="216"/>
      <c r="FG301" s="216"/>
      <c r="FH301" s="216"/>
      <c r="FI301" s="216"/>
      <c r="FJ301" s="216"/>
      <c r="FK301" s="216"/>
      <c r="FL301" s="216"/>
      <c r="FM301" s="216"/>
      <c r="FN301" s="216"/>
      <c r="FO301" s="216"/>
      <c r="FP301" s="216"/>
      <c r="FQ301" s="216"/>
      <c r="FR301" s="216"/>
      <c r="FS301" s="216"/>
      <c r="FT301" s="216"/>
      <c r="FU301" s="216"/>
      <c r="FV301" s="216"/>
      <c r="FW301" s="216"/>
      <c r="FX301" s="216"/>
      <c r="FY301" s="216"/>
      <c r="FZ301" s="216"/>
      <c r="GA301" s="216"/>
      <c r="GB301" s="216"/>
      <c r="GC301" s="216"/>
      <c r="GD301" s="216"/>
      <c r="GE301" s="216"/>
      <c r="GF301" s="216"/>
      <c r="GG301" s="216"/>
      <c r="GH301" s="216"/>
      <c r="GI301" s="216"/>
      <c r="GJ301" s="216"/>
      <c r="GK301" s="216"/>
      <c r="GL301" s="216"/>
      <c r="GM301" s="216"/>
      <c r="GN301" s="216"/>
      <c r="GO301" s="216"/>
      <c r="GP301" s="216"/>
      <c r="GQ301" s="216"/>
      <c r="GR301" s="216"/>
      <c r="GS301" s="216"/>
      <c r="GT301" s="216"/>
      <c r="GU301" s="216"/>
      <c r="GV301" s="216"/>
      <c r="GW301" s="216"/>
      <c r="GX301" s="216"/>
      <c r="GY301" s="216"/>
      <c r="GZ301" s="216"/>
      <c r="HA301" s="216"/>
      <c r="HB301" s="216"/>
      <c r="HC301" s="216"/>
      <c r="HD301" s="216"/>
      <c r="HE301" s="216"/>
      <c r="HF301" s="216"/>
      <c r="HG301" s="216"/>
      <c r="HH301" s="216"/>
      <c r="HI301" s="216"/>
      <c r="HJ301" s="216"/>
      <c r="HK301" s="216"/>
      <c r="HL301" s="216"/>
      <c r="HM301" s="216"/>
      <c r="HN301" s="216"/>
      <c r="HO301" s="216"/>
      <c r="HP301" s="216"/>
      <c r="HQ301" s="216"/>
      <c r="HR301" s="216"/>
      <c r="HS301" s="216"/>
      <c r="HT301" s="216"/>
      <c r="HU301" s="216"/>
      <c r="HV301" s="216"/>
      <c r="HW301" s="216"/>
      <c r="HX301" s="216"/>
      <c r="HY301" s="216"/>
      <c r="HZ301" s="216"/>
      <c r="IA301" s="216"/>
      <c r="IB301" s="216"/>
      <c r="IC301" s="216"/>
      <c r="ID301" s="216"/>
      <c r="IE301" s="216"/>
      <c r="IF301" s="216"/>
      <c r="IG301" s="216"/>
      <c r="IH301" s="216"/>
      <c r="II301" s="216"/>
      <c r="IJ301" s="216"/>
      <c r="IK301" s="216"/>
      <c r="IL301" s="216"/>
      <c r="IM301" s="216"/>
      <c r="IN301" s="216"/>
      <c r="IO301" s="216"/>
      <c r="IP301" s="216"/>
      <c r="IQ301" s="216"/>
      <c r="IR301" s="216"/>
      <c r="IS301" s="216"/>
      <c r="IT301" s="216"/>
      <c r="IU301" s="216"/>
      <c r="IV301" s="216"/>
      <c r="IW301" s="216"/>
      <c r="IX301" s="216"/>
      <c r="IY301" s="216"/>
      <c r="IZ301" s="216"/>
      <c r="JA301" s="216"/>
      <c r="JB301" s="216"/>
      <c r="JC301" s="216"/>
      <c r="JD301" s="216"/>
      <c r="JE301" s="216"/>
      <c r="JF301" s="216"/>
      <c r="JG301" s="216"/>
      <c r="JH301" s="216"/>
      <c r="JI301" s="216"/>
      <c r="JJ301" s="216"/>
      <c r="JK301" s="216"/>
      <c r="JL301" s="216"/>
      <c r="JM301" s="216"/>
      <c r="JN301" s="216"/>
      <c r="JO301" s="216"/>
      <c r="JP301" s="216"/>
      <c r="JQ301" s="216"/>
      <c r="JR301" s="216"/>
      <c r="JS301" s="216"/>
      <c r="JT301" s="216"/>
      <c r="JU301" s="216"/>
      <c r="JV301" s="216"/>
      <c r="JW301" s="216"/>
      <c r="JX301" s="216"/>
      <c r="JY301" s="216"/>
      <c r="JZ301" s="216"/>
      <c r="KA301" s="216"/>
      <c r="KB301" s="216"/>
      <c r="KC301" s="216"/>
      <c r="KD301" s="216"/>
      <c r="KE301" s="216"/>
      <c r="KF301" s="216"/>
      <c r="KG301" s="216"/>
      <c r="KH301" s="216"/>
      <c r="KI301" s="216"/>
      <c r="KJ301" s="216"/>
      <c r="KK301" s="216"/>
      <c r="KL301" s="216"/>
      <c r="KM301" s="216"/>
      <c r="KN301" s="216"/>
      <c r="KO301" s="216"/>
      <c r="KP301" s="216"/>
      <c r="KQ301" s="216"/>
      <c r="KR301" s="216"/>
      <c r="KS301" s="216"/>
      <c r="KT301" s="216"/>
      <c r="KU301" s="216"/>
      <c r="KV301" s="216"/>
      <c r="KW301" s="216"/>
      <c r="KX301" s="216"/>
      <c r="KY301" s="216"/>
      <c r="KZ301" s="216"/>
      <c r="LA301" s="216"/>
      <c r="LB301" s="216"/>
      <c r="LC301" s="216"/>
      <c r="LD301" s="216"/>
      <c r="LE301" s="216"/>
      <c r="LF301" s="216"/>
      <c r="LG301" s="216"/>
      <c r="LH301" s="216"/>
      <c r="LI301" s="216"/>
      <c r="LJ301" s="216"/>
      <c r="LK301" s="216"/>
      <c r="LL301" s="216"/>
      <c r="LM301" s="216"/>
      <c r="LN301" s="216"/>
      <c r="LO301" s="216"/>
      <c r="LP301" s="216"/>
      <c r="LQ301" s="216"/>
      <c r="LR301" s="216"/>
      <c r="LS301" s="216"/>
      <c r="LT301" s="216"/>
      <c r="LU301" s="216"/>
      <c r="LV301" s="216"/>
      <c r="LW301" s="216"/>
      <c r="LX301" s="216"/>
      <c r="LY301" s="216"/>
      <c r="LZ301" s="216"/>
      <c r="MA301" s="216"/>
      <c r="MB301" s="216"/>
      <c r="MC301" s="216"/>
      <c r="MD301" s="216"/>
      <c r="ME301" s="216"/>
      <c r="MF301" s="216"/>
      <c r="MG301" s="216"/>
      <c r="MH301" s="216"/>
      <c r="MI301" s="216"/>
      <c r="MJ301" s="216"/>
      <c r="MK301" s="216"/>
      <c r="ML301" s="216"/>
      <c r="MM301" s="216"/>
      <c r="MN301" s="216"/>
      <c r="MO301" s="216"/>
      <c r="MP301" s="216"/>
      <c r="MQ301" s="216"/>
      <c r="MR301" s="216"/>
      <c r="MS301" s="216"/>
      <c r="MT301" s="216"/>
      <c r="MU301" s="216"/>
      <c r="MV301" s="216"/>
      <c r="MW301" s="216"/>
      <c r="MX301" s="216"/>
      <c r="MY301" s="216"/>
      <c r="MZ301" s="216"/>
      <c r="NA301" s="216"/>
      <c r="NB301" s="216"/>
      <c r="NC301" s="216"/>
      <c r="ND301" s="216"/>
      <c r="NE301" s="216"/>
      <c r="NF301" s="216"/>
      <c r="NG301" s="216"/>
      <c r="NH301" s="216"/>
      <c r="NI301" s="216"/>
      <c r="NJ301" s="216"/>
      <c r="NK301" s="216"/>
      <c r="NL301" s="216"/>
      <c r="NM301" s="216"/>
      <c r="NN301" s="216"/>
      <c r="NO301" s="216"/>
      <c r="NP301" s="216"/>
      <c r="NQ301" s="216"/>
      <c r="NR301" s="216"/>
      <c r="NS301" s="216"/>
      <c r="NT301" s="216"/>
      <c r="NU301" s="216"/>
      <c r="NV301" s="216"/>
      <c r="NW301" s="216"/>
      <c r="NX301" s="216"/>
      <c r="NY301" s="216"/>
      <c r="NZ301" s="216"/>
      <c r="OA301" s="216"/>
      <c r="OB301" s="216"/>
      <c r="OC301" s="216"/>
      <c r="OD301" s="216"/>
      <c r="OE301" s="216"/>
      <c r="OF301" s="216"/>
      <c r="OG301" s="216"/>
      <c r="OH301" s="216"/>
      <c r="OI301" s="216"/>
      <c r="OJ301" s="216"/>
      <c r="OK301" s="216"/>
      <c r="OL301" s="216"/>
      <c r="OM301" s="216"/>
      <c r="ON301" s="216"/>
      <c r="OO301" s="216"/>
      <c r="OP301" s="216"/>
      <c r="OQ301" s="216"/>
      <c r="OR301" s="216"/>
      <c r="OS301" s="216"/>
      <c r="OT301" s="216"/>
      <c r="OU301" s="216"/>
      <c r="OV301" s="216"/>
      <c r="OW301" s="216"/>
      <c r="OX301" s="216"/>
      <c r="OY301" s="216"/>
      <c r="OZ301" s="216"/>
      <c r="PA301" s="216"/>
      <c r="PB301" s="216"/>
      <c r="PC301" s="216"/>
      <c r="PD301" s="216"/>
      <c r="PE301" s="216"/>
      <c r="PF301" s="216"/>
      <c r="PG301" s="216"/>
      <c r="PH301" s="216"/>
      <c r="PI301" s="216"/>
      <c r="PJ301" s="216"/>
      <c r="PK301" s="216"/>
      <c r="PL301" s="216"/>
      <c r="PM301" s="216"/>
      <c r="PN301" s="216"/>
      <c r="PO301" s="216"/>
      <c r="PP301" s="216"/>
      <c r="PQ301" s="216"/>
      <c r="PR301" s="216"/>
      <c r="PS301" s="216"/>
      <c r="PT301" s="216"/>
      <c r="PU301" s="216"/>
      <c r="PV301" s="216"/>
      <c r="PW301" s="216"/>
      <c r="PX301" s="216"/>
      <c r="PY301" s="216"/>
      <c r="PZ301" s="216"/>
      <c r="QA301" s="216"/>
      <c r="QB301" s="216"/>
      <c r="QC301" s="216"/>
      <c r="QD301" s="216"/>
      <c r="QE301" s="216"/>
      <c r="QF301" s="216"/>
      <c r="QG301" s="216"/>
      <c r="QH301" s="216"/>
      <c r="QI301" s="216"/>
      <c r="QJ301" s="216"/>
      <c r="QK301" s="216"/>
      <c r="QL301" s="216"/>
      <c r="QM301" s="216"/>
      <c r="QN301" s="216"/>
      <c r="QO301" s="216"/>
      <c r="QP301" s="216"/>
      <c r="QQ301" s="216"/>
      <c r="QR301" s="216"/>
      <c r="QS301" s="216"/>
      <c r="QT301" s="216"/>
      <c r="QU301" s="216"/>
      <c r="QV301" s="216"/>
      <c r="QW301" s="216"/>
      <c r="QX301" s="216"/>
      <c r="QY301" s="216"/>
      <c r="QZ301" s="216"/>
      <c r="RA301" s="216"/>
      <c r="RB301" s="216"/>
      <c r="RC301" s="216"/>
      <c r="RD301" s="216"/>
      <c r="RE301" s="216"/>
      <c r="RF301" s="216"/>
      <c r="RG301" s="216"/>
      <c r="RH301" s="216"/>
      <c r="RI301" s="216"/>
      <c r="RJ301" s="216"/>
      <c r="RK301" s="216"/>
      <c r="RL301" s="216"/>
      <c r="RM301" s="216"/>
      <c r="RN301" s="216"/>
      <c r="RO301" s="216"/>
      <c r="RP301" s="216"/>
      <c r="RQ301" s="216"/>
      <c r="RR301" s="216"/>
      <c r="RS301" s="216"/>
      <c r="RT301" s="216"/>
      <c r="RU301" s="216"/>
      <c r="RV301" s="216"/>
      <c r="RW301" s="216"/>
      <c r="RX301" s="216"/>
      <c r="RY301" s="216"/>
      <c r="RZ301" s="216"/>
      <c r="SA301" s="216"/>
      <c r="SB301" s="216"/>
      <c r="SC301" s="216"/>
      <c r="SD301" s="216"/>
      <c r="SE301" s="216"/>
      <c r="SF301" s="216"/>
      <c r="SG301" s="216"/>
      <c r="SH301" s="216"/>
      <c r="SI301" s="216"/>
      <c r="SJ301" s="216"/>
      <c r="SK301" s="216"/>
      <c r="SL301" s="216"/>
      <c r="SM301" s="216"/>
      <c r="SN301" s="216"/>
      <c r="SO301" s="216"/>
      <c r="SP301" s="216"/>
      <c r="SQ301" s="216"/>
      <c r="SR301" s="216"/>
      <c r="SS301" s="216"/>
      <c r="ST301" s="216"/>
      <c r="SU301" s="216"/>
      <c r="SV301" s="216"/>
      <c r="SW301" s="216"/>
      <c r="SX301" s="216"/>
      <c r="SY301" s="216"/>
      <c r="SZ301" s="216"/>
      <c r="TA301" s="216"/>
      <c r="TB301" s="216"/>
      <c r="TC301" s="216"/>
      <c r="TD301" s="216"/>
      <c r="TE301" s="216"/>
      <c r="TF301" s="216"/>
      <c r="TG301" s="216"/>
      <c r="TH301" s="216"/>
      <c r="TI301" s="216"/>
      <c r="TJ301" s="216"/>
      <c r="TK301" s="216"/>
      <c r="TL301" s="216"/>
      <c r="TM301" s="216"/>
      <c r="TN301" s="216"/>
      <c r="TO301" s="216"/>
      <c r="TP301" s="216"/>
      <c r="TQ301" s="216"/>
      <c r="TR301" s="216"/>
      <c r="TS301" s="216"/>
      <c r="TT301" s="216"/>
      <c r="TU301" s="216"/>
      <c r="TV301" s="216"/>
      <c r="TW301" s="216"/>
      <c r="TX301" s="216"/>
      <c r="TY301" s="216"/>
      <c r="TZ301" s="216"/>
      <c r="UA301" s="216"/>
      <c r="UB301" s="216"/>
      <c r="UC301" s="216"/>
      <c r="UD301" s="216"/>
      <c r="UE301" s="216"/>
      <c r="UF301" s="216"/>
      <c r="UG301" s="216"/>
      <c r="UH301" s="216"/>
      <c r="UI301" s="216"/>
      <c r="UJ301" s="216"/>
      <c r="UK301" s="216"/>
      <c r="UL301" s="216"/>
      <c r="UM301" s="216"/>
      <c r="UN301" s="216"/>
      <c r="UO301" s="216"/>
      <c r="UP301" s="216"/>
      <c r="UQ301" s="216"/>
      <c r="UR301" s="216"/>
      <c r="US301" s="216"/>
      <c r="UT301" s="216"/>
      <c r="UU301" s="216"/>
      <c r="UV301" s="216"/>
      <c r="UW301" s="216"/>
      <c r="UX301" s="216"/>
      <c r="UY301" s="216"/>
      <c r="UZ301" s="216"/>
      <c r="VA301" s="216"/>
      <c r="VB301" s="216"/>
      <c r="VC301" s="216"/>
      <c r="VD301" s="216"/>
      <c r="VE301" s="216"/>
      <c r="VF301" s="216"/>
      <c r="VG301" s="216"/>
      <c r="VH301" s="216"/>
      <c r="VI301" s="216"/>
      <c r="VJ301" s="216"/>
      <c r="VK301" s="216"/>
      <c r="VL301" s="216"/>
      <c r="VM301" s="216"/>
      <c r="VN301" s="216"/>
      <c r="VO301" s="216"/>
      <c r="VP301" s="216"/>
      <c r="VQ301" s="216"/>
      <c r="VR301" s="216"/>
      <c r="VS301" s="216"/>
      <c r="VT301" s="216"/>
      <c r="VU301" s="216"/>
      <c r="VV301" s="216"/>
      <c r="VW301" s="216"/>
      <c r="VX301" s="216"/>
      <c r="VY301" s="216"/>
      <c r="VZ301" s="216"/>
      <c r="WA301" s="216"/>
      <c r="WB301" s="216"/>
      <c r="WC301" s="216"/>
      <c r="WD301" s="216"/>
      <c r="WE301" s="216"/>
      <c r="WF301" s="216"/>
      <c r="WG301" s="216"/>
      <c r="WH301" s="216"/>
      <c r="WI301" s="216"/>
      <c r="WJ301" s="216"/>
      <c r="WK301" s="216"/>
      <c r="WL301" s="216"/>
      <c r="WM301" s="216"/>
      <c r="WN301" s="216"/>
      <c r="WO301" s="216"/>
      <c r="WP301" s="216"/>
      <c r="WQ301" s="216"/>
      <c r="WR301" s="216"/>
      <c r="WS301" s="216"/>
      <c r="WT301" s="216"/>
      <c r="WU301" s="216"/>
      <c r="WV301" s="216"/>
      <c r="WW301" s="216"/>
      <c r="WX301" s="216"/>
      <c r="WY301" s="216"/>
      <c r="WZ301" s="216"/>
      <c r="XA301" s="216"/>
      <c r="XB301" s="216"/>
      <c r="XC301" s="216"/>
      <c r="XD301" s="216"/>
      <c r="XE301" s="216"/>
      <c r="XF301" s="216"/>
      <c r="XG301" s="216"/>
      <c r="XH301" s="216"/>
      <c r="XI301" s="216"/>
      <c r="XJ301" s="216"/>
      <c r="XK301" s="216"/>
      <c r="XL301" s="216"/>
      <c r="XM301" s="216"/>
      <c r="XN301" s="216"/>
      <c r="XO301" s="216"/>
      <c r="XP301" s="216"/>
      <c r="XQ301" s="216"/>
      <c r="XR301" s="216"/>
      <c r="XS301" s="216"/>
      <c r="XT301" s="216"/>
      <c r="XU301" s="216"/>
      <c r="XV301" s="216"/>
      <c r="XW301" s="216"/>
      <c r="XX301" s="216"/>
      <c r="XY301" s="216"/>
      <c r="XZ301" s="216"/>
      <c r="YA301" s="216"/>
      <c r="YB301" s="216"/>
      <c r="YC301" s="216"/>
      <c r="YD301" s="216"/>
      <c r="YE301" s="216"/>
      <c r="YF301" s="216"/>
      <c r="YG301" s="216"/>
      <c r="YH301" s="216"/>
      <c r="YI301" s="216"/>
      <c r="YJ301" s="216"/>
      <c r="YK301" s="216"/>
      <c r="YL301" s="216"/>
      <c r="YM301" s="216"/>
      <c r="YN301" s="216"/>
      <c r="YO301" s="216"/>
      <c r="YP301" s="216"/>
      <c r="YQ301" s="216"/>
      <c r="YR301" s="216"/>
      <c r="YS301" s="216"/>
      <c r="YT301" s="216"/>
      <c r="YU301" s="216"/>
      <c r="YV301" s="216"/>
      <c r="YW301" s="216"/>
      <c r="YX301" s="216"/>
      <c r="YY301" s="216"/>
      <c r="YZ301" s="216"/>
      <c r="ZA301" s="216"/>
      <c r="ZB301" s="216"/>
      <c r="ZC301" s="216"/>
      <c r="ZD301" s="216"/>
      <c r="ZE301" s="216"/>
      <c r="ZF301" s="216"/>
      <c r="ZG301" s="216"/>
      <c r="ZH301" s="216"/>
      <c r="ZI301" s="216"/>
      <c r="ZJ301" s="216"/>
      <c r="ZK301" s="216"/>
      <c r="ZL301" s="216"/>
      <c r="ZM301" s="216"/>
      <c r="ZN301" s="216"/>
      <c r="ZO301" s="216"/>
      <c r="ZP301" s="216"/>
      <c r="ZQ301" s="216"/>
      <c r="ZR301" s="216"/>
      <c r="ZS301" s="216"/>
      <c r="ZT301" s="216"/>
      <c r="ZU301" s="216"/>
      <c r="ZV301" s="216"/>
      <c r="ZW301" s="216"/>
      <c r="ZX301" s="216"/>
      <c r="ZY301" s="216"/>
      <c r="ZZ301" s="216"/>
      <c r="AAA301" s="216"/>
      <c r="AAB301" s="216"/>
      <c r="AAC301" s="216"/>
      <c r="AAD301" s="216"/>
      <c r="AAE301" s="216"/>
      <c r="AAF301" s="216"/>
      <c r="AAG301" s="216"/>
      <c r="AAH301" s="216"/>
      <c r="AAI301" s="216"/>
      <c r="AAJ301" s="216"/>
      <c r="AAK301" s="216"/>
      <c r="AAL301" s="216"/>
      <c r="AAM301" s="216"/>
      <c r="AAN301" s="216"/>
      <c r="AAO301" s="216"/>
      <c r="AAP301" s="216"/>
      <c r="AAQ301" s="216"/>
      <c r="AAR301" s="216"/>
      <c r="AAS301" s="216"/>
      <c r="AAT301" s="216"/>
      <c r="AAU301" s="216"/>
      <c r="AAV301" s="216"/>
      <c r="AAW301" s="216"/>
      <c r="AAX301" s="216"/>
      <c r="AAY301" s="216"/>
      <c r="AAZ301" s="216"/>
      <c r="ABA301" s="216"/>
      <c r="ABB301" s="216"/>
      <c r="ABC301" s="216"/>
      <c r="ABD301" s="216"/>
      <c r="ABE301" s="216"/>
      <c r="ABF301" s="216"/>
      <c r="ABG301" s="216"/>
      <c r="ABH301" s="216"/>
      <c r="ABI301" s="216"/>
      <c r="ABJ301" s="216"/>
      <c r="ABK301" s="216"/>
      <c r="ABL301" s="216"/>
      <c r="ABM301" s="216"/>
      <c r="ABN301" s="216"/>
      <c r="ABO301" s="216"/>
      <c r="ABP301" s="216"/>
      <c r="ABQ301" s="216"/>
      <c r="ABR301" s="216"/>
      <c r="ABS301" s="216"/>
      <c r="ABT301" s="216"/>
      <c r="ABU301" s="216"/>
      <c r="ABV301" s="216"/>
      <c r="ABW301" s="216"/>
      <c r="ABX301" s="216"/>
      <c r="ABY301" s="216"/>
      <c r="ABZ301" s="216"/>
      <c r="ACA301" s="216"/>
      <c r="ACB301" s="216"/>
      <c r="ACC301" s="216"/>
      <c r="ACD301" s="216"/>
      <c r="ACE301" s="216"/>
      <c r="ACF301" s="216"/>
      <c r="ACG301" s="216"/>
      <c r="ACH301" s="216"/>
      <c r="ACI301" s="216"/>
      <c r="ACJ301" s="216"/>
      <c r="ACK301" s="216"/>
      <c r="ACL301" s="216"/>
      <c r="ACM301" s="216"/>
      <c r="ACN301" s="216"/>
      <c r="ACO301" s="216"/>
      <c r="ACP301" s="216"/>
      <c r="ACQ301" s="216"/>
      <c r="ACR301" s="216"/>
      <c r="ACS301" s="216"/>
      <c r="ACT301" s="216"/>
      <c r="ACU301" s="216"/>
      <c r="ACV301" s="216"/>
      <c r="ACW301" s="216"/>
      <c r="ACX301" s="216"/>
      <c r="ACY301" s="216"/>
      <c r="ACZ301" s="216"/>
      <c r="ADA301" s="216"/>
      <c r="ADB301" s="216"/>
      <c r="ADC301" s="216"/>
      <c r="ADD301" s="216"/>
      <c r="ADE301" s="216"/>
      <c r="ADF301" s="216"/>
      <c r="ADG301" s="216"/>
      <c r="ADH301" s="216"/>
      <c r="ADI301" s="216"/>
      <c r="ADJ301" s="216"/>
      <c r="ADK301" s="216"/>
      <c r="ADL301" s="216"/>
      <c r="ADM301" s="216"/>
      <c r="ADN301" s="216"/>
      <c r="ADO301" s="216"/>
      <c r="ADP301" s="216"/>
      <c r="ADQ301" s="216"/>
      <c r="ADR301" s="216"/>
      <c r="ADS301" s="216"/>
      <c r="ADT301" s="216"/>
      <c r="ADU301" s="216"/>
      <c r="ADV301" s="216"/>
      <c r="ADW301" s="216"/>
      <c r="ADX301" s="216"/>
      <c r="ADY301" s="216"/>
      <c r="ADZ301" s="216"/>
      <c r="AEA301" s="216"/>
      <c r="AEB301" s="216"/>
      <c r="AEC301" s="216"/>
      <c r="AED301" s="216"/>
      <c r="AEE301" s="216"/>
      <c r="AEF301" s="216"/>
      <c r="AEG301" s="216"/>
      <c r="AEH301" s="216"/>
      <c r="AEI301" s="216"/>
      <c r="AEJ301" s="216"/>
      <c r="AEK301" s="216"/>
      <c r="AEL301" s="216"/>
      <c r="AEM301" s="216"/>
      <c r="AEN301" s="216"/>
      <c r="AEO301" s="216"/>
      <c r="AEP301" s="216"/>
      <c r="AEQ301" s="216"/>
      <c r="AER301" s="216"/>
      <c r="AES301" s="216"/>
      <c r="AET301" s="216"/>
      <c r="AEU301" s="216"/>
      <c r="AEV301" s="216"/>
      <c r="AEW301" s="216"/>
      <c r="AEX301" s="216"/>
      <c r="AEY301" s="216"/>
      <c r="AEZ301" s="216"/>
      <c r="AFA301" s="216"/>
      <c r="AFB301" s="216"/>
      <c r="AFC301" s="216"/>
      <c r="AFD301" s="216"/>
      <c r="AFE301" s="216"/>
      <c r="AFF301" s="216"/>
      <c r="AFG301" s="216"/>
      <c r="AFH301" s="216"/>
      <c r="AFI301" s="216"/>
      <c r="AFJ301" s="216"/>
      <c r="AFK301" s="216"/>
      <c r="AFL301" s="216"/>
      <c r="AFM301" s="216"/>
      <c r="AFN301" s="216"/>
      <c r="AFO301" s="216"/>
      <c r="AFP301" s="216"/>
      <c r="AFQ301" s="216"/>
      <c r="AFR301" s="216"/>
      <c r="AFS301" s="216"/>
      <c r="AFT301" s="216"/>
      <c r="AFU301" s="216"/>
      <c r="AFV301" s="216"/>
      <c r="AFW301" s="216"/>
      <c r="AFX301" s="216"/>
      <c r="AFY301" s="216"/>
      <c r="AFZ301" s="216"/>
      <c r="AGA301" s="216"/>
      <c r="AGB301" s="216"/>
      <c r="AGC301" s="216"/>
      <c r="AGD301" s="216"/>
      <c r="AGE301" s="216"/>
      <c r="AGF301" s="216"/>
      <c r="AGG301" s="216"/>
      <c r="AGH301" s="216"/>
      <c r="AGI301" s="216"/>
      <c r="AGJ301" s="216"/>
      <c r="AGK301" s="216"/>
      <c r="AGL301" s="216"/>
      <c r="AGM301" s="216"/>
      <c r="AGN301" s="216"/>
      <c r="AGO301" s="216"/>
      <c r="AGP301" s="216"/>
      <c r="AGQ301" s="216"/>
      <c r="AGR301" s="216"/>
      <c r="AGS301" s="216"/>
      <c r="AGT301" s="216"/>
      <c r="AGU301" s="216"/>
      <c r="AGV301" s="216"/>
      <c r="AGW301" s="216"/>
      <c r="AGX301" s="216"/>
      <c r="AGY301" s="216"/>
      <c r="AGZ301" s="216"/>
      <c r="AHA301" s="216"/>
      <c r="AHB301" s="216"/>
      <c r="AHC301" s="216"/>
      <c r="AHD301" s="216"/>
      <c r="AHE301" s="216"/>
      <c r="AHF301" s="216"/>
      <c r="AHG301" s="216"/>
      <c r="AHH301" s="216"/>
      <c r="AHI301" s="216"/>
      <c r="AHJ301" s="216"/>
      <c r="AHK301" s="216"/>
      <c r="AHL301" s="216"/>
      <c r="AHM301" s="216"/>
      <c r="AHN301" s="216"/>
      <c r="AHO301" s="216"/>
      <c r="AHP301" s="216"/>
      <c r="AHQ301" s="216"/>
      <c r="AHR301" s="216"/>
      <c r="AHS301" s="216"/>
      <c r="AHT301" s="216"/>
      <c r="AHU301" s="216"/>
      <c r="AHV301" s="216"/>
      <c r="AHW301" s="216"/>
      <c r="AHX301" s="216"/>
      <c r="AHY301" s="216"/>
      <c r="AHZ301" s="216"/>
      <c r="AIA301" s="216"/>
      <c r="AIB301" s="216"/>
      <c r="AIC301" s="216"/>
      <c r="AID301" s="216"/>
      <c r="AIE301" s="216"/>
      <c r="AIF301" s="216"/>
      <c r="AIG301" s="216"/>
      <c r="AIH301" s="216"/>
      <c r="AII301" s="216"/>
      <c r="AIJ301" s="216"/>
      <c r="AIK301" s="216"/>
      <c r="AIL301" s="216"/>
      <c r="AIM301" s="216"/>
      <c r="AIN301" s="216"/>
      <c r="AIO301" s="216"/>
      <c r="AIP301" s="216"/>
      <c r="AIQ301" s="216"/>
      <c r="AIR301" s="216"/>
      <c r="AIS301" s="216"/>
      <c r="AIT301" s="216"/>
      <c r="AIU301" s="216"/>
      <c r="AIV301" s="216"/>
      <c r="AIW301" s="216"/>
      <c r="AIX301" s="216"/>
      <c r="AIY301" s="216"/>
      <c r="AIZ301" s="216"/>
      <c r="AJA301" s="216"/>
      <c r="AJB301" s="216"/>
      <c r="AJC301" s="216"/>
      <c r="AJD301" s="216"/>
      <c r="AJE301" s="216"/>
      <c r="AJF301" s="216"/>
      <c r="AJG301" s="216"/>
      <c r="AJH301" s="216"/>
      <c r="AJI301" s="216"/>
      <c r="AJJ301" s="216"/>
      <c r="AJK301" s="216"/>
      <c r="AJL301" s="216"/>
      <c r="AJM301" s="216"/>
      <c r="AJN301" s="216"/>
      <c r="AJO301" s="216"/>
      <c r="AJP301" s="216"/>
      <c r="AJQ301" s="216"/>
      <c r="AJR301" s="216"/>
      <c r="AJS301" s="216"/>
      <c r="AJT301" s="216"/>
      <c r="AJU301" s="216"/>
      <c r="AJV301" s="216"/>
      <c r="AJW301" s="216"/>
      <c r="AJX301" s="216"/>
      <c r="AJY301" s="216"/>
      <c r="AJZ301" s="216"/>
      <c r="AKA301" s="216"/>
      <c r="AKB301" s="216"/>
      <c r="AKC301" s="216"/>
      <c r="AKD301" s="216"/>
      <c r="AKE301" s="216"/>
      <c r="AKF301" s="216"/>
      <c r="AKG301" s="216"/>
      <c r="AKH301" s="216"/>
      <c r="AKI301" s="216"/>
      <c r="AKJ301" s="216"/>
      <c r="AKK301" s="216"/>
      <c r="AKL301" s="216"/>
      <c r="AKM301" s="216"/>
      <c r="AKN301" s="216"/>
      <c r="AKO301" s="216"/>
      <c r="AKP301" s="216"/>
      <c r="AKQ301" s="216"/>
      <c r="AKR301" s="216"/>
      <c r="AKS301" s="216"/>
      <c r="AKT301" s="216"/>
      <c r="AKU301" s="216"/>
      <c r="AKV301" s="216"/>
      <c r="AKW301" s="216"/>
      <c r="AKX301" s="216"/>
      <c r="AKY301" s="216"/>
      <c r="AKZ301" s="216"/>
      <c r="ALA301" s="216"/>
      <c r="ALB301" s="216"/>
      <c r="ALC301" s="216"/>
      <c r="ALD301" s="216"/>
      <c r="ALE301" s="216"/>
      <c r="ALF301" s="216"/>
      <c r="ALG301" s="216"/>
      <c r="ALH301" s="216"/>
      <c r="ALI301" s="216"/>
      <c r="ALJ301" s="216"/>
      <c r="ALK301" s="216"/>
      <c r="ALL301" s="216"/>
      <c r="ALM301" s="216"/>
      <c r="ALN301" s="216"/>
      <c r="ALO301" s="216"/>
      <c r="ALP301" s="216"/>
      <c r="ALQ301" s="216"/>
      <c r="ALR301" s="216"/>
      <c r="ALS301" s="216"/>
      <c r="ALT301" s="216"/>
      <c r="ALU301" s="216"/>
      <c r="ALV301" s="216"/>
      <c r="ALW301" s="216"/>
      <c r="ALX301" s="216"/>
      <c r="ALY301" s="216"/>
      <c r="ALZ301" s="216"/>
      <c r="AMA301" s="216"/>
      <c r="AMB301" s="216"/>
      <c r="AMC301" s="216"/>
      <c r="AMD301" s="216"/>
      <c r="AME301" s="216"/>
      <c r="AMF301" s="216"/>
      <c r="AMG301" s="216"/>
      <c r="AMH301" s="216"/>
      <c r="AMI301" s="216"/>
      <c r="AMJ301" s="216"/>
      <c r="AMK301" s="216"/>
      <c r="AML301" s="216"/>
      <c r="AMM301" s="216"/>
      <c r="AMN301" s="216"/>
      <c r="AMO301" s="216"/>
      <c r="AMP301" s="216"/>
      <c r="AMQ301" s="216"/>
      <c r="AMR301" s="216"/>
      <c r="AMS301" s="216"/>
      <c r="AMT301" s="216"/>
      <c r="AMU301" s="216"/>
      <c r="AMV301" s="216"/>
      <c r="AMW301" s="216"/>
      <c r="AMX301" s="216"/>
      <c r="AMY301" s="216"/>
      <c r="AMZ301" s="216"/>
      <c r="ANA301" s="216"/>
      <c r="ANB301" s="216"/>
      <c r="ANC301" s="216"/>
      <c r="AND301" s="216"/>
      <c r="ANE301" s="216"/>
      <c r="ANF301" s="216"/>
      <c r="ANG301" s="216"/>
      <c r="ANH301" s="216"/>
      <c r="ANI301" s="216"/>
      <c r="ANJ301" s="216"/>
      <c r="ANK301" s="216"/>
      <c r="ANL301" s="216"/>
      <c r="ANM301" s="216"/>
      <c r="ANN301" s="216"/>
      <c r="ANO301" s="216"/>
      <c r="ANP301" s="216"/>
      <c r="ANQ301" s="216"/>
      <c r="ANR301" s="216"/>
      <c r="ANS301" s="216"/>
      <c r="ANT301" s="216"/>
      <c r="ANU301" s="216"/>
      <c r="ANV301" s="216"/>
      <c r="ANW301" s="216"/>
      <c r="ANX301" s="216"/>
      <c r="ANY301" s="216"/>
      <c r="ANZ301" s="216"/>
      <c r="AOA301" s="216"/>
      <c r="AOB301" s="216"/>
      <c r="AOC301" s="216"/>
      <c r="AOD301" s="216"/>
      <c r="AOE301" s="216"/>
      <c r="AOF301" s="216"/>
      <c r="AOG301" s="216"/>
      <c r="AOH301" s="216"/>
      <c r="AOI301" s="216"/>
      <c r="AOJ301" s="216"/>
      <c r="AOK301" s="216"/>
      <c r="AOL301" s="216"/>
      <c r="AOM301" s="216"/>
      <c r="AON301" s="216"/>
      <c r="AOO301" s="216"/>
      <c r="AOP301" s="216"/>
      <c r="AOQ301" s="216"/>
      <c r="AOR301" s="216"/>
      <c r="AOS301" s="216"/>
      <c r="AOT301" s="216"/>
      <c r="AOU301" s="216"/>
      <c r="AOV301" s="216"/>
      <c r="AOW301" s="216"/>
      <c r="AOX301" s="216"/>
      <c r="AOY301" s="216"/>
      <c r="AOZ301" s="216"/>
      <c r="APA301" s="216"/>
      <c r="APB301" s="216"/>
      <c r="APC301" s="216"/>
      <c r="APD301" s="216"/>
      <c r="APE301" s="216"/>
      <c r="APF301" s="216"/>
      <c r="APG301" s="216"/>
      <c r="APH301" s="216"/>
      <c r="API301" s="216"/>
      <c r="APJ301" s="216"/>
      <c r="APK301" s="216"/>
      <c r="APL301" s="216"/>
      <c r="APM301" s="216"/>
      <c r="APN301" s="216"/>
      <c r="APO301" s="216"/>
      <c r="APP301" s="216"/>
      <c r="APQ301" s="216"/>
      <c r="APR301" s="216"/>
      <c r="APS301" s="216"/>
      <c r="APT301" s="216"/>
      <c r="APU301" s="216"/>
      <c r="APV301" s="216"/>
      <c r="APW301" s="216"/>
      <c r="APX301" s="216"/>
      <c r="APY301" s="216"/>
      <c r="APZ301" s="216"/>
      <c r="AQA301" s="216"/>
      <c r="AQB301" s="216"/>
      <c r="AQC301" s="216"/>
      <c r="AQD301" s="216"/>
      <c r="AQE301" s="216"/>
      <c r="AQF301" s="216"/>
      <c r="AQG301" s="216"/>
      <c r="AQH301" s="216"/>
      <c r="AQI301" s="216"/>
      <c r="AQJ301" s="216"/>
      <c r="AQK301" s="216"/>
      <c r="AQL301" s="216"/>
      <c r="AQM301" s="216"/>
      <c r="AQN301" s="216"/>
      <c r="AQO301" s="216"/>
      <c r="AQP301" s="216"/>
      <c r="AQQ301" s="216"/>
      <c r="AQR301" s="216"/>
      <c r="AQS301" s="216"/>
      <c r="AQT301" s="216"/>
      <c r="AQU301" s="216"/>
      <c r="AQV301" s="216"/>
      <c r="AQW301" s="216"/>
      <c r="AQX301" s="216"/>
      <c r="AQY301" s="216"/>
      <c r="AQZ301" s="216"/>
      <c r="ARA301" s="216"/>
      <c r="ARB301" s="216"/>
      <c r="ARC301" s="216"/>
      <c r="ARD301" s="216"/>
      <c r="ARE301" s="216"/>
      <c r="ARF301" s="216"/>
      <c r="ARG301" s="216"/>
      <c r="ARH301" s="216"/>
      <c r="ARI301" s="216"/>
      <c r="ARJ301" s="216"/>
      <c r="ARK301" s="216"/>
      <c r="ARL301" s="216"/>
      <c r="ARM301" s="216"/>
      <c r="ARN301" s="216"/>
      <c r="ARO301" s="216"/>
      <c r="ARP301" s="216"/>
      <c r="ARQ301" s="216"/>
      <c r="ARR301" s="216"/>
      <c r="ARS301" s="216"/>
      <c r="ART301" s="216"/>
      <c r="ARU301" s="216"/>
      <c r="ARV301" s="216"/>
      <c r="ARW301" s="216"/>
      <c r="ARX301" s="216"/>
      <c r="ARY301" s="216"/>
      <c r="ARZ301" s="216"/>
      <c r="ASA301" s="216"/>
      <c r="ASB301" s="216"/>
      <c r="ASC301" s="216"/>
      <c r="ASD301" s="216"/>
      <c r="ASE301" s="216"/>
      <c r="ASF301" s="216"/>
      <c r="ASG301" s="216"/>
      <c r="ASH301" s="216"/>
      <c r="ASI301" s="216"/>
      <c r="ASJ301" s="216"/>
      <c r="ASK301" s="216"/>
      <c r="ASL301" s="216"/>
      <c r="ASM301" s="216"/>
      <c r="ASN301" s="216"/>
      <c r="ASO301" s="216"/>
      <c r="ASP301" s="216"/>
      <c r="ASQ301" s="216"/>
      <c r="ASR301" s="216"/>
      <c r="ASS301" s="216"/>
      <c r="AST301" s="216"/>
      <c r="ASU301" s="216"/>
      <c r="ASV301" s="216"/>
      <c r="ASW301" s="216"/>
      <c r="ASX301" s="216"/>
      <c r="ASY301" s="216"/>
      <c r="ASZ301" s="216"/>
      <c r="ATA301" s="216"/>
      <c r="ATB301" s="216"/>
      <c r="ATC301" s="216"/>
      <c r="ATD301" s="216"/>
      <c r="ATE301" s="216"/>
      <c r="ATF301" s="216"/>
      <c r="ATG301" s="216"/>
      <c r="ATH301" s="216"/>
      <c r="ATI301" s="216"/>
      <c r="ATJ301" s="216"/>
      <c r="ATK301" s="216"/>
      <c r="ATL301" s="216"/>
      <c r="ATM301" s="216"/>
      <c r="ATN301" s="216"/>
      <c r="ATO301" s="216"/>
      <c r="ATP301" s="216"/>
      <c r="ATQ301" s="216"/>
      <c r="ATR301" s="216"/>
      <c r="ATS301" s="216"/>
      <c r="ATT301" s="216"/>
      <c r="ATU301" s="216"/>
      <c r="ATV301" s="216"/>
      <c r="ATW301" s="216"/>
      <c r="ATX301" s="216"/>
      <c r="ATY301" s="216"/>
      <c r="ATZ301" s="216"/>
      <c r="AUA301" s="216"/>
      <c r="AUB301" s="216"/>
      <c r="AUC301" s="216"/>
      <c r="AUD301" s="216"/>
      <c r="AUE301" s="216"/>
      <c r="AUF301" s="216"/>
      <c r="AUG301" s="216"/>
      <c r="AUH301" s="216"/>
      <c r="AUI301" s="216"/>
      <c r="AUJ301" s="216"/>
      <c r="AUK301" s="216"/>
      <c r="AUL301" s="216"/>
      <c r="AUM301" s="216"/>
      <c r="AUN301" s="216"/>
      <c r="AUO301" s="216"/>
      <c r="AUP301" s="216"/>
      <c r="AUQ301" s="216"/>
      <c r="AUR301" s="216"/>
      <c r="AUS301" s="216"/>
      <c r="AUT301" s="216"/>
      <c r="AUU301" s="216"/>
      <c r="AUV301" s="216"/>
      <c r="AUW301" s="216"/>
      <c r="AUX301" s="216"/>
      <c r="AUY301" s="216"/>
      <c r="AUZ301" s="216"/>
      <c r="AVA301" s="216"/>
      <c r="AVB301" s="216"/>
      <c r="AVC301" s="216"/>
      <c r="AVD301" s="216"/>
      <c r="AVE301" s="216"/>
      <c r="AVF301" s="216"/>
      <c r="AVG301" s="216"/>
      <c r="AVH301" s="216"/>
      <c r="AVI301" s="216"/>
      <c r="AVJ301" s="216"/>
      <c r="AVK301" s="216"/>
      <c r="AVL301" s="216"/>
      <c r="AVM301" s="216"/>
      <c r="AVN301" s="216"/>
      <c r="AVO301" s="216"/>
      <c r="AVP301" s="216"/>
      <c r="AVQ301" s="216"/>
      <c r="AVR301" s="216"/>
      <c r="AVS301" s="216"/>
      <c r="AVT301" s="216"/>
      <c r="AVU301" s="216"/>
      <c r="AVV301" s="216"/>
      <c r="AVW301" s="216"/>
      <c r="AVX301" s="216"/>
      <c r="AVY301" s="216"/>
      <c r="AVZ301" s="216"/>
      <c r="AWA301" s="216"/>
      <c r="AWB301" s="216"/>
      <c r="AWC301" s="216"/>
      <c r="AWD301" s="216"/>
      <c r="AWE301" s="216"/>
      <c r="AWF301" s="216"/>
      <c r="AWG301" s="216"/>
      <c r="AWH301" s="216"/>
      <c r="AWI301" s="216"/>
      <c r="AWJ301" s="216"/>
      <c r="AWK301" s="216"/>
      <c r="AWL301" s="216"/>
      <c r="AWM301" s="216"/>
      <c r="AWN301" s="216"/>
      <c r="AWO301" s="216"/>
      <c r="AWP301" s="216"/>
      <c r="AWQ301" s="216"/>
      <c r="AWR301" s="216"/>
      <c r="AWS301" s="216"/>
      <c r="AWT301" s="216"/>
      <c r="AWU301" s="216"/>
      <c r="AWV301" s="216"/>
      <c r="AWW301" s="216"/>
      <c r="AWX301" s="216"/>
      <c r="AWY301" s="216"/>
      <c r="AWZ301" s="216"/>
      <c r="AXA301" s="216"/>
      <c r="AXB301" s="216"/>
      <c r="AXC301" s="216"/>
      <c r="AXD301" s="216"/>
      <c r="AXE301" s="216"/>
      <c r="AXF301" s="216"/>
      <c r="AXG301" s="216"/>
      <c r="AXH301" s="216"/>
      <c r="AXI301" s="216"/>
      <c r="AXJ301" s="216"/>
      <c r="AXK301" s="216"/>
      <c r="AXL301" s="216"/>
      <c r="AXM301" s="216"/>
      <c r="AXN301" s="216"/>
      <c r="AXO301" s="216"/>
      <c r="AXP301" s="216"/>
      <c r="AXQ301" s="216"/>
      <c r="AXR301" s="216"/>
      <c r="AXS301" s="216"/>
      <c r="AXT301" s="216"/>
      <c r="AXU301" s="216"/>
      <c r="AXV301" s="216"/>
      <c r="AXW301" s="216"/>
      <c r="AXX301" s="216"/>
      <c r="AXY301" s="216"/>
      <c r="AXZ301" s="216"/>
      <c r="AYA301" s="216"/>
      <c r="AYB301" s="216"/>
      <c r="AYC301" s="216"/>
      <c r="AYD301" s="216"/>
      <c r="AYE301" s="216"/>
      <c r="AYF301" s="216"/>
      <c r="AYG301" s="216"/>
      <c r="AYH301" s="216"/>
      <c r="AYI301" s="216"/>
      <c r="AYJ301" s="216"/>
      <c r="AYK301" s="216"/>
      <c r="AYL301" s="216"/>
      <c r="AYM301" s="216"/>
      <c r="AYN301" s="216"/>
      <c r="AYO301" s="216"/>
      <c r="AYP301" s="216"/>
      <c r="AYQ301" s="216"/>
      <c r="AYR301" s="216"/>
      <c r="AYS301" s="216"/>
      <c r="AYT301" s="216"/>
      <c r="AYU301" s="216"/>
      <c r="AYV301" s="216"/>
      <c r="AYW301" s="216"/>
      <c r="AYX301" s="216"/>
      <c r="AYY301" s="216"/>
      <c r="AYZ301" s="216"/>
      <c r="AZA301" s="216"/>
      <c r="AZB301" s="216"/>
      <c r="AZC301" s="216"/>
      <c r="AZD301" s="216"/>
      <c r="AZE301" s="216"/>
      <c r="AZF301" s="216"/>
      <c r="AZG301" s="216"/>
      <c r="AZH301" s="216"/>
      <c r="AZI301" s="216"/>
      <c r="AZJ301" s="216"/>
      <c r="AZK301" s="216"/>
      <c r="AZL301" s="216"/>
      <c r="AZM301" s="216"/>
      <c r="AZN301" s="216"/>
      <c r="AZO301" s="216"/>
      <c r="AZP301" s="216"/>
      <c r="AZQ301" s="216"/>
      <c r="AZR301" s="216"/>
      <c r="AZS301" s="216"/>
      <c r="AZT301" s="216"/>
      <c r="AZU301" s="216"/>
      <c r="AZV301" s="216"/>
      <c r="AZW301" s="216"/>
      <c r="AZX301" s="216"/>
      <c r="AZY301" s="216"/>
      <c r="AZZ301" s="216"/>
      <c r="BAA301" s="216"/>
      <c r="BAB301" s="216"/>
      <c r="BAC301" s="216"/>
      <c r="BAD301" s="216"/>
      <c r="BAE301" s="216"/>
      <c r="BAF301" s="216"/>
      <c r="BAG301" s="216"/>
      <c r="BAH301" s="216"/>
      <c r="BAI301" s="216"/>
      <c r="BAJ301" s="216"/>
      <c r="BAK301" s="216"/>
      <c r="BAL301" s="216"/>
      <c r="BAM301" s="216"/>
      <c r="BAN301" s="216"/>
      <c r="BAO301" s="216"/>
      <c r="BAP301" s="216"/>
      <c r="BAQ301" s="216"/>
      <c r="BAR301" s="216"/>
      <c r="BAS301" s="216"/>
      <c r="BAT301" s="216"/>
      <c r="BAU301" s="216"/>
      <c r="BAV301" s="216"/>
      <c r="BAW301" s="216"/>
      <c r="BAX301" s="216"/>
      <c r="BAY301" s="216"/>
      <c r="BAZ301" s="216"/>
      <c r="BBA301" s="216"/>
      <c r="BBB301" s="216"/>
      <c r="BBC301" s="216"/>
      <c r="BBD301" s="216"/>
      <c r="BBE301" s="216"/>
      <c r="BBF301" s="216"/>
      <c r="BBG301" s="216"/>
      <c r="BBH301" s="216"/>
      <c r="BBI301" s="216"/>
      <c r="BBJ301" s="216"/>
      <c r="BBK301" s="216"/>
      <c r="BBL301" s="216"/>
      <c r="BBM301" s="216"/>
      <c r="BBN301" s="216"/>
      <c r="BBO301" s="216"/>
      <c r="BBP301" s="216"/>
      <c r="BBQ301" s="216"/>
      <c r="BBR301" s="216"/>
      <c r="BBS301" s="216"/>
      <c r="BBT301" s="216"/>
      <c r="BBU301" s="216"/>
      <c r="BBV301" s="216"/>
      <c r="BBW301" s="216"/>
      <c r="BBX301" s="216"/>
      <c r="BBY301" s="216"/>
      <c r="BBZ301" s="216"/>
      <c r="BCA301" s="216"/>
      <c r="BCB301" s="216"/>
      <c r="BCC301" s="216"/>
      <c r="BCD301" s="216"/>
      <c r="BCE301" s="216"/>
      <c r="BCF301" s="216"/>
      <c r="BCG301" s="216"/>
      <c r="BCH301" s="216"/>
      <c r="BCI301" s="216"/>
      <c r="BCJ301" s="216"/>
      <c r="BCK301" s="216"/>
      <c r="BCL301" s="216"/>
      <c r="BCM301" s="216"/>
      <c r="BCN301" s="216"/>
      <c r="BCO301" s="216"/>
      <c r="BCP301" s="216"/>
      <c r="BCQ301" s="216"/>
      <c r="BCR301" s="216"/>
      <c r="BCS301" s="216"/>
      <c r="BCT301" s="216"/>
      <c r="BCU301" s="216"/>
      <c r="BCV301" s="216"/>
      <c r="BCW301" s="216"/>
      <c r="BCX301" s="216"/>
      <c r="BCY301" s="216"/>
      <c r="BCZ301" s="216"/>
      <c r="BDA301" s="216"/>
      <c r="BDB301" s="216"/>
      <c r="BDC301" s="216"/>
      <c r="BDD301" s="216"/>
      <c r="BDE301" s="216"/>
      <c r="BDF301" s="216"/>
      <c r="BDG301" s="216"/>
      <c r="BDH301" s="216"/>
      <c r="BDI301" s="216"/>
      <c r="BDJ301" s="216"/>
      <c r="BDK301" s="216"/>
      <c r="BDL301" s="216"/>
      <c r="BDM301" s="216"/>
      <c r="BDN301" s="216"/>
      <c r="BDO301" s="216"/>
      <c r="BDP301" s="216"/>
      <c r="BDQ301" s="216"/>
      <c r="BDR301" s="216"/>
      <c r="BDS301" s="216"/>
      <c r="BDT301" s="216"/>
      <c r="BDU301" s="216"/>
      <c r="BDV301" s="216"/>
      <c r="BDW301" s="216"/>
      <c r="BDX301" s="216"/>
      <c r="BDY301" s="216"/>
      <c r="BDZ301" s="216"/>
      <c r="BEA301" s="216"/>
      <c r="BEB301" s="216"/>
      <c r="BEC301" s="216"/>
      <c r="BED301" s="216"/>
      <c r="BEE301" s="216"/>
      <c r="BEF301" s="216"/>
      <c r="BEG301" s="216"/>
      <c r="BEH301" s="216"/>
      <c r="BEI301" s="216"/>
      <c r="BEJ301" s="216"/>
      <c r="BEK301" s="216"/>
      <c r="BEL301" s="216"/>
      <c r="BEM301" s="216"/>
      <c r="BEN301" s="216"/>
      <c r="BEO301" s="216"/>
      <c r="BEP301" s="216"/>
      <c r="BEQ301" s="216"/>
      <c r="BER301" s="216"/>
      <c r="BES301" s="216"/>
      <c r="BET301" s="216"/>
      <c r="BEU301" s="216"/>
      <c r="BEV301" s="216"/>
      <c r="BEW301" s="216"/>
      <c r="BEX301" s="216"/>
      <c r="BEY301" s="216"/>
      <c r="BEZ301" s="216"/>
      <c r="BFA301" s="216"/>
      <c r="BFB301" s="216"/>
      <c r="BFC301" s="216"/>
      <c r="BFD301" s="216"/>
      <c r="BFE301" s="216"/>
      <c r="BFF301" s="216"/>
      <c r="BFG301" s="216"/>
      <c r="BFH301" s="216"/>
      <c r="BFI301" s="216"/>
      <c r="BFJ301" s="216"/>
      <c r="BFK301" s="216"/>
      <c r="BFL301" s="216"/>
      <c r="BFM301" s="216"/>
      <c r="BFN301" s="216"/>
      <c r="BFO301" s="216"/>
      <c r="BFP301" s="216"/>
      <c r="BFQ301" s="216"/>
      <c r="BFR301" s="216"/>
      <c r="BFS301" s="216"/>
      <c r="BFT301" s="216"/>
      <c r="BFU301" s="216"/>
      <c r="BFV301" s="216"/>
      <c r="BFW301" s="216"/>
      <c r="BFX301" s="216"/>
      <c r="BFY301" s="216"/>
      <c r="BFZ301" s="216"/>
      <c r="BGA301" s="216"/>
      <c r="BGB301" s="216"/>
      <c r="BGC301" s="216"/>
      <c r="BGD301" s="216"/>
      <c r="BGE301" s="216"/>
      <c r="BGF301" s="216"/>
      <c r="BGG301" s="216"/>
      <c r="BGH301" s="216"/>
      <c r="BGI301" s="216"/>
      <c r="BGJ301" s="216"/>
      <c r="BGK301" s="216"/>
      <c r="BGL301" s="216"/>
      <c r="BGM301" s="216"/>
      <c r="BGN301" s="216"/>
      <c r="BGO301" s="216"/>
      <c r="BGP301" s="216"/>
      <c r="BGQ301" s="216"/>
      <c r="BGR301" s="216"/>
      <c r="BGS301" s="216"/>
      <c r="BGT301" s="216"/>
      <c r="BGU301" s="216"/>
      <c r="BGV301" s="216"/>
      <c r="BGW301" s="216"/>
      <c r="BGX301" s="216"/>
      <c r="BGY301" s="216"/>
      <c r="BGZ301" s="216"/>
      <c r="BHA301" s="216"/>
      <c r="BHB301" s="216"/>
      <c r="BHC301" s="216"/>
      <c r="BHD301" s="216"/>
      <c r="BHE301" s="216"/>
      <c r="BHF301" s="216"/>
      <c r="BHG301" s="216"/>
      <c r="BHH301" s="216"/>
      <c r="BHI301" s="216"/>
      <c r="BHJ301" s="216"/>
      <c r="BHK301" s="216"/>
      <c r="BHL301" s="216"/>
      <c r="BHM301" s="216"/>
      <c r="BHN301" s="216"/>
      <c r="BHO301" s="216"/>
      <c r="BHP301" s="216"/>
      <c r="BHQ301" s="216"/>
      <c r="BHR301" s="216"/>
      <c r="BHS301" s="216"/>
      <c r="BHT301" s="216"/>
      <c r="BHU301" s="216"/>
      <c r="BHV301" s="216"/>
      <c r="BHW301" s="216"/>
      <c r="BHX301" s="216"/>
      <c r="BHY301" s="216"/>
      <c r="BHZ301" s="216"/>
      <c r="BIA301" s="216"/>
      <c r="BIB301" s="216"/>
      <c r="BIC301" s="216"/>
      <c r="BID301" s="216"/>
      <c r="BIE301" s="216"/>
      <c r="BIF301" s="216"/>
      <c r="BIG301" s="216"/>
      <c r="BIH301" s="216"/>
      <c r="BII301" s="216"/>
      <c r="BIJ301" s="216"/>
      <c r="BIK301" s="216"/>
      <c r="BIL301" s="216"/>
      <c r="BIM301" s="216"/>
      <c r="BIN301" s="216"/>
      <c r="BIO301" s="216"/>
      <c r="BIP301" s="216"/>
      <c r="BIQ301" s="216"/>
      <c r="BIR301" s="216"/>
      <c r="BIS301" s="216"/>
      <c r="BIT301" s="216"/>
      <c r="BIU301" s="216"/>
      <c r="BIV301" s="216"/>
      <c r="BIW301" s="216"/>
      <c r="BIX301" s="216"/>
      <c r="BIY301" s="216"/>
      <c r="BIZ301" s="216"/>
      <c r="BJA301" s="216"/>
      <c r="BJB301" s="216"/>
      <c r="BJC301" s="216"/>
      <c r="BJD301" s="216"/>
      <c r="BJE301" s="216"/>
      <c r="BJF301" s="216"/>
      <c r="BJG301" s="216"/>
      <c r="BJH301" s="216"/>
      <c r="BJI301" s="216"/>
      <c r="BJJ301" s="216"/>
      <c r="BJK301" s="216"/>
      <c r="BJL301" s="216"/>
      <c r="BJM301" s="216"/>
      <c r="BJN301" s="216"/>
      <c r="BJO301" s="216"/>
      <c r="BJP301" s="216"/>
      <c r="BJQ301" s="216"/>
      <c r="BJR301" s="216"/>
      <c r="BJS301" s="216"/>
      <c r="BJT301" s="216"/>
      <c r="BJU301" s="216"/>
      <c r="BJV301" s="216"/>
      <c r="BJW301" s="216"/>
      <c r="BJX301" s="216"/>
      <c r="BJY301" s="216"/>
      <c r="BJZ301" s="216"/>
      <c r="BKA301" s="216"/>
      <c r="BKB301" s="216"/>
      <c r="BKC301" s="216"/>
      <c r="BKD301" s="216"/>
      <c r="BKE301" s="216"/>
      <c r="BKF301" s="216"/>
      <c r="BKG301" s="216"/>
      <c r="BKH301" s="216"/>
      <c r="BKI301" s="216"/>
      <c r="BKJ301" s="216"/>
      <c r="BKK301" s="216"/>
      <c r="BKL301" s="216"/>
      <c r="BKM301" s="216"/>
      <c r="BKN301" s="216"/>
      <c r="BKO301" s="216"/>
      <c r="BKP301" s="216"/>
      <c r="BKQ301" s="216"/>
      <c r="BKR301" s="216"/>
      <c r="BKS301" s="216"/>
      <c r="BKT301" s="216"/>
      <c r="BKU301" s="216"/>
      <c r="BKV301" s="216"/>
      <c r="BKW301" s="216"/>
      <c r="BKX301" s="216"/>
      <c r="BKY301" s="216"/>
      <c r="BKZ301" s="216"/>
      <c r="BLA301" s="216"/>
      <c r="BLB301" s="216"/>
      <c r="BLC301" s="216"/>
      <c r="BLD301" s="216"/>
      <c r="BLE301" s="216"/>
      <c r="BLF301" s="216"/>
      <c r="BLG301" s="216"/>
      <c r="BLH301" s="216"/>
      <c r="BLI301" s="216"/>
      <c r="BLJ301" s="216"/>
      <c r="BLK301" s="216"/>
      <c r="BLL301" s="216"/>
      <c r="BLM301" s="216"/>
      <c r="BLN301" s="216"/>
      <c r="BLO301" s="216"/>
      <c r="BLP301" s="216"/>
      <c r="BLQ301" s="216"/>
      <c r="BLR301" s="216"/>
      <c r="BLS301" s="216"/>
      <c r="BLT301" s="216"/>
      <c r="BLU301" s="216"/>
      <c r="BLV301" s="216"/>
      <c r="BLW301" s="216"/>
      <c r="BLX301" s="216"/>
      <c r="BLY301" s="216"/>
      <c r="BLZ301" s="216"/>
      <c r="BMA301" s="216"/>
      <c r="BMB301" s="216"/>
      <c r="BMC301" s="216"/>
      <c r="BMD301" s="216"/>
      <c r="BME301" s="216"/>
      <c r="BMF301" s="216"/>
      <c r="BMG301" s="216"/>
      <c r="BMH301" s="216"/>
      <c r="BMI301" s="216"/>
      <c r="BMJ301" s="216"/>
      <c r="BMK301" s="216"/>
      <c r="BML301" s="216"/>
      <c r="BMM301" s="216"/>
      <c r="BMN301" s="216"/>
      <c r="BMO301" s="216"/>
      <c r="BMP301" s="216"/>
      <c r="BMQ301" s="216"/>
      <c r="BMR301" s="216"/>
      <c r="BMS301" s="216"/>
      <c r="BMT301" s="216"/>
      <c r="BMU301" s="216"/>
      <c r="BMV301" s="216"/>
      <c r="BMW301" s="216"/>
      <c r="BMX301" s="216"/>
      <c r="BMY301" s="216"/>
      <c r="BMZ301" s="216"/>
      <c r="BNA301" s="216"/>
      <c r="BNB301" s="216"/>
      <c r="BNC301" s="216"/>
      <c r="BND301" s="216"/>
      <c r="BNE301" s="216"/>
      <c r="BNF301" s="216"/>
      <c r="BNG301" s="216"/>
      <c r="BNH301" s="216"/>
      <c r="BNI301" s="216"/>
      <c r="BNJ301" s="216"/>
      <c r="BNK301" s="216"/>
      <c r="BNL301" s="216"/>
      <c r="BNM301" s="216"/>
      <c r="BNN301" s="216"/>
      <c r="BNO301" s="216"/>
      <c r="BNP301" s="216"/>
      <c r="BNQ301" s="216"/>
      <c r="BNR301" s="216"/>
      <c r="BNS301" s="216"/>
      <c r="BNT301" s="216"/>
      <c r="BNU301" s="216"/>
      <c r="BNV301" s="216"/>
      <c r="BNW301" s="216"/>
      <c r="BNX301" s="216"/>
      <c r="BNY301" s="216"/>
      <c r="BNZ301" s="216"/>
      <c r="BOA301" s="216"/>
      <c r="BOB301" s="216"/>
      <c r="BOC301" s="216"/>
      <c r="BOD301" s="216"/>
      <c r="BOE301" s="216"/>
      <c r="BOF301" s="216"/>
      <c r="BOG301" s="216"/>
      <c r="BOH301" s="216"/>
      <c r="BOI301" s="216"/>
      <c r="BOJ301" s="216"/>
      <c r="BOK301" s="216"/>
      <c r="BOL301" s="216"/>
      <c r="BOM301" s="216"/>
      <c r="BON301" s="216"/>
      <c r="BOO301" s="216"/>
      <c r="BOP301" s="216"/>
      <c r="BOQ301" s="216"/>
      <c r="BOR301" s="216"/>
      <c r="BOS301" s="216"/>
      <c r="BOT301" s="216"/>
      <c r="BOU301" s="216"/>
      <c r="BOV301" s="216"/>
      <c r="BOW301" s="216"/>
      <c r="BOX301" s="216"/>
      <c r="BOY301" s="216"/>
      <c r="BOZ301" s="216"/>
      <c r="BPA301" s="216"/>
      <c r="BPB301" s="216"/>
      <c r="BPC301" s="216"/>
      <c r="BPD301" s="216"/>
      <c r="BPE301" s="216"/>
      <c r="BPF301" s="216"/>
      <c r="BPG301" s="216"/>
      <c r="BPH301" s="216"/>
      <c r="BPI301" s="216"/>
      <c r="BPJ301" s="216"/>
      <c r="BPK301" s="216"/>
      <c r="BPL301" s="216"/>
      <c r="BPM301" s="216"/>
      <c r="BPN301" s="216"/>
      <c r="BPO301" s="216"/>
      <c r="BPP301" s="216"/>
      <c r="BPQ301" s="216"/>
      <c r="BPR301" s="216"/>
      <c r="BPS301" s="216"/>
      <c r="BPT301" s="216"/>
      <c r="BPU301" s="216"/>
      <c r="BPV301" s="216"/>
      <c r="BPW301" s="216"/>
      <c r="BPX301" s="216"/>
      <c r="BPY301" s="216"/>
      <c r="BPZ301" s="216"/>
      <c r="BQA301" s="216"/>
      <c r="BQB301" s="216"/>
      <c r="BQC301" s="216"/>
      <c r="BQD301" s="216"/>
      <c r="BQE301" s="216"/>
      <c r="BQF301" s="216"/>
      <c r="BQG301" s="216"/>
      <c r="BQH301" s="216"/>
      <c r="BQI301" s="216"/>
      <c r="BQJ301" s="216"/>
      <c r="BQK301" s="216"/>
      <c r="BQL301" s="216"/>
      <c r="BQM301" s="216"/>
      <c r="BQN301" s="216"/>
      <c r="BQO301" s="216"/>
      <c r="BQP301" s="216"/>
      <c r="BQQ301" s="216"/>
      <c r="BQR301" s="216"/>
      <c r="BQS301" s="216"/>
      <c r="BQT301" s="216"/>
      <c r="BQU301" s="216"/>
      <c r="BQV301" s="216"/>
      <c r="BQW301" s="216"/>
      <c r="BQX301" s="216"/>
      <c r="BQY301" s="216"/>
      <c r="BQZ301" s="216"/>
      <c r="BRA301" s="216"/>
      <c r="BRB301" s="216"/>
      <c r="BRC301" s="216"/>
      <c r="BRD301" s="216"/>
      <c r="BRE301" s="216"/>
      <c r="BRF301" s="216"/>
      <c r="BRG301" s="216"/>
      <c r="BRH301" s="216"/>
      <c r="BRI301" s="216"/>
      <c r="BRJ301" s="216"/>
      <c r="BRK301" s="216"/>
      <c r="BRL301" s="216"/>
      <c r="BRM301" s="216"/>
      <c r="BRN301" s="216"/>
      <c r="BRO301" s="216"/>
      <c r="BRP301" s="216"/>
      <c r="BRQ301" s="216"/>
      <c r="BRR301" s="216"/>
      <c r="BRS301" s="216"/>
      <c r="BRT301" s="216"/>
      <c r="BRU301" s="216"/>
      <c r="BRV301" s="216"/>
      <c r="BRW301" s="216"/>
      <c r="BRX301" s="216"/>
      <c r="BRY301" s="216"/>
      <c r="BRZ301" s="216"/>
      <c r="BSA301" s="216"/>
      <c r="BSB301" s="216"/>
      <c r="BSC301" s="216"/>
      <c r="BSD301" s="216"/>
      <c r="BSE301" s="216"/>
      <c r="BSF301" s="216"/>
      <c r="BSG301" s="216"/>
      <c r="BSH301" s="216"/>
      <c r="BSI301" s="216"/>
      <c r="BSJ301" s="216"/>
      <c r="BSK301" s="216"/>
      <c r="BSL301" s="216"/>
      <c r="BSM301" s="216"/>
      <c r="BSN301" s="216"/>
      <c r="BSO301" s="216"/>
      <c r="BSP301" s="216"/>
      <c r="BSQ301" s="216"/>
      <c r="BSR301" s="216"/>
      <c r="BSS301" s="216"/>
      <c r="BST301" s="216"/>
      <c r="BSU301" s="216"/>
      <c r="BSV301" s="216"/>
      <c r="BSW301" s="216"/>
      <c r="BSX301" s="216"/>
      <c r="BSY301" s="216"/>
      <c r="BSZ301" s="216"/>
      <c r="BTA301" s="216"/>
      <c r="BTB301" s="216"/>
      <c r="BTC301" s="216"/>
      <c r="BTD301" s="216"/>
      <c r="BTE301" s="216"/>
      <c r="BTF301" s="216"/>
      <c r="BTG301" s="216"/>
      <c r="BTH301" s="216"/>
      <c r="BTI301" s="216"/>
      <c r="BTJ301" s="216"/>
      <c r="BTK301" s="216"/>
      <c r="BTL301" s="216"/>
      <c r="BTM301" s="216"/>
      <c r="BTN301" s="216"/>
      <c r="BTO301" s="216"/>
      <c r="BTP301" s="216"/>
      <c r="BTQ301" s="216"/>
      <c r="BTR301" s="216"/>
      <c r="BTS301" s="216"/>
      <c r="BTT301" s="216"/>
      <c r="BTU301" s="216"/>
      <c r="BTV301" s="216"/>
      <c r="BTW301" s="216"/>
      <c r="BTX301" s="216"/>
      <c r="BTY301" s="216"/>
      <c r="BTZ301" s="216"/>
      <c r="BUA301" s="216"/>
      <c r="BUB301" s="216"/>
      <c r="BUC301" s="216"/>
      <c r="BUD301" s="216"/>
      <c r="BUE301" s="216"/>
      <c r="BUF301" s="216"/>
      <c r="BUG301" s="216"/>
      <c r="BUH301" s="216"/>
      <c r="BUI301" s="216"/>
      <c r="BUJ301" s="216"/>
      <c r="BUK301" s="216"/>
      <c r="BUL301" s="216"/>
      <c r="BUM301" s="216"/>
      <c r="BUN301" s="216"/>
      <c r="BUO301" s="216"/>
      <c r="BUP301" s="216"/>
      <c r="BUQ301" s="216"/>
      <c r="BUR301" s="216"/>
      <c r="BUS301" s="216"/>
      <c r="BUT301" s="216"/>
      <c r="BUU301" s="216"/>
      <c r="BUV301" s="216"/>
      <c r="BUW301" s="216"/>
      <c r="BUX301" s="216"/>
      <c r="BUY301" s="216"/>
      <c r="BUZ301" s="216"/>
      <c r="BVA301" s="216"/>
      <c r="BVB301" s="216"/>
      <c r="BVC301" s="216"/>
      <c r="BVD301" s="216"/>
      <c r="BVE301" s="216"/>
      <c r="BVF301" s="216"/>
      <c r="BVG301" s="216"/>
      <c r="BVH301" s="216"/>
      <c r="BVI301" s="216"/>
      <c r="BVJ301" s="216"/>
      <c r="BVK301" s="216"/>
      <c r="BVL301" s="216"/>
      <c r="BVM301" s="216"/>
      <c r="BVN301" s="216"/>
      <c r="BVO301" s="216"/>
      <c r="BVP301" s="216"/>
      <c r="BVQ301" s="216"/>
      <c r="BVR301" s="216"/>
      <c r="BVS301" s="216"/>
      <c r="BVT301" s="216"/>
      <c r="BVU301" s="216"/>
      <c r="BVV301" s="216"/>
      <c r="BVW301" s="216"/>
      <c r="BVX301" s="216"/>
      <c r="BVY301" s="216"/>
      <c r="BVZ301" s="216"/>
      <c r="BWA301" s="216"/>
      <c r="BWB301" s="216"/>
      <c r="BWC301" s="216"/>
      <c r="BWD301" s="216"/>
      <c r="BWE301" s="216"/>
      <c r="BWF301" s="216"/>
      <c r="BWG301" s="216"/>
      <c r="BWH301" s="216"/>
      <c r="BWI301" s="216"/>
      <c r="BWJ301" s="216"/>
      <c r="BWK301" s="216"/>
      <c r="BWL301" s="216"/>
      <c r="BWM301" s="216"/>
      <c r="BWN301" s="216"/>
      <c r="BWO301" s="216"/>
      <c r="BWP301" s="216"/>
      <c r="BWQ301" s="216"/>
      <c r="BWR301" s="216"/>
      <c r="BWS301" s="216"/>
      <c r="BWT301" s="216"/>
      <c r="BWU301" s="216"/>
      <c r="BWV301" s="216"/>
      <c r="BWW301" s="216"/>
      <c r="BWX301" s="216"/>
      <c r="BWY301" s="216"/>
      <c r="BWZ301" s="216"/>
      <c r="BXA301" s="216"/>
      <c r="BXB301" s="216"/>
      <c r="BXC301" s="216"/>
      <c r="BXD301" s="216"/>
      <c r="BXE301" s="216"/>
      <c r="BXF301" s="216"/>
      <c r="BXG301" s="216"/>
      <c r="BXH301" s="216"/>
      <c r="BXI301" s="216"/>
      <c r="BXJ301" s="216"/>
      <c r="BXK301" s="216"/>
      <c r="BXL301" s="216"/>
      <c r="BXM301" s="216"/>
      <c r="BXN301" s="216"/>
      <c r="BXO301" s="216"/>
      <c r="BXP301" s="216"/>
      <c r="BXQ301" s="216"/>
      <c r="BXR301" s="216"/>
      <c r="BXS301" s="216"/>
      <c r="BXT301" s="216"/>
      <c r="BXU301" s="216"/>
      <c r="BXV301" s="216"/>
      <c r="BXW301" s="216"/>
      <c r="BXX301" s="216"/>
      <c r="BXY301" s="216"/>
      <c r="BXZ301" s="216"/>
      <c r="BYA301" s="216"/>
      <c r="BYB301" s="216"/>
      <c r="BYC301" s="216"/>
      <c r="BYD301" s="216"/>
      <c r="BYE301" s="216"/>
      <c r="BYF301" s="216"/>
      <c r="BYG301" s="216"/>
      <c r="BYH301" s="216"/>
      <c r="BYI301" s="216"/>
      <c r="BYJ301" s="216"/>
      <c r="BYK301" s="216"/>
      <c r="BYL301" s="216"/>
      <c r="BYM301" s="216"/>
      <c r="BYN301" s="216"/>
      <c r="BYO301" s="216"/>
      <c r="BYP301" s="216"/>
      <c r="BYQ301" s="216"/>
      <c r="BYR301" s="216"/>
      <c r="BYS301" s="216"/>
      <c r="BYT301" s="216"/>
      <c r="BYU301" s="216"/>
      <c r="BYV301" s="216"/>
      <c r="BYW301" s="216"/>
      <c r="BYX301" s="216"/>
      <c r="BYY301" s="216"/>
      <c r="BYZ301" s="216"/>
      <c r="BZA301" s="216"/>
      <c r="BZB301" s="216"/>
      <c r="BZC301" s="216"/>
      <c r="BZD301" s="216"/>
      <c r="BZE301" s="216"/>
      <c r="BZF301" s="216"/>
      <c r="BZG301" s="216"/>
      <c r="BZH301" s="216"/>
      <c r="BZI301" s="216"/>
      <c r="BZJ301" s="216"/>
      <c r="BZK301" s="216"/>
      <c r="BZL301" s="216"/>
      <c r="BZM301" s="216"/>
      <c r="BZN301" s="216"/>
      <c r="BZO301" s="216"/>
      <c r="BZP301" s="216"/>
      <c r="BZQ301" s="216"/>
      <c r="BZR301" s="216"/>
      <c r="BZS301" s="216"/>
      <c r="BZT301" s="216"/>
      <c r="BZU301" s="216"/>
      <c r="BZV301" s="216"/>
      <c r="BZW301" s="216"/>
      <c r="BZX301" s="216"/>
      <c r="BZY301" s="216"/>
      <c r="BZZ301" s="216"/>
      <c r="CAA301" s="216"/>
      <c r="CAB301" s="216"/>
      <c r="CAC301" s="216"/>
      <c r="CAD301" s="216"/>
      <c r="CAE301" s="216"/>
      <c r="CAF301" s="216"/>
      <c r="CAG301" s="216"/>
      <c r="CAH301" s="216"/>
      <c r="CAI301" s="216"/>
      <c r="CAJ301" s="216"/>
      <c r="CAK301" s="216"/>
      <c r="CAL301" s="216"/>
      <c r="CAM301" s="216"/>
      <c r="CAN301" s="216"/>
      <c r="CAO301" s="216"/>
      <c r="CAP301" s="216"/>
      <c r="CAQ301" s="216"/>
      <c r="CAR301" s="216"/>
      <c r="CAS301" s="216"/>
      <c r="CAT301" s="216"/>
      <c r="CAU301" s="216"/>
      <c r="CAV301" s="216"/>
      <c r="CAW301" s="216"/>
      <c r="CAX301" s="216"/>
      <c r="CAY301" s="216"/>
      <c r="CAZ301" s="216"/>
      <c r="CBA301" s="216"/>
      <c r="CBB301" s="216"/>
      <c r="CBC301" s="216"/>
      <c r="CBD301" s="216"/>
      <c r="CBE301" s="216"/>
      <c r="CBF301" s="216"/>
      <c r="CBG301" s="216"/>
      <c r="CBH301" s="216"/>
      <c r="CBI301" s="216"/>
      <c r="CBJ301" s="216"/>
      <c r="CBK301" s="216"/>
      <c r="CBL301" s="216"/>
      <c r="CBM301" s="216"/>
      <c r="CBN301" s="216"/>
      <c r="CBO301" s="216"/>
      <c r="CBP301" s="216"/>
      <c r="CBQ301" s="216"/>
      <c r="CBR301" s="216"/>
      <c r="CBS301" s="216"/>
      <c r="CBT301" s="216"/>
      <c r="CBU301" s="216"/>
      <c r="CBV301" s="216"/>
      <c r="CBW301" s="216"/>
      <c r="CBX301" s="216"/>
      <c r="CBY301" s="216"/>
      <c r="CBZ301" s="216"/>
      <c r="CCA301" s="216"/>
      <c r="CCB301" s="216"/>
      <c r="CCC301" s="216"/>
      <c r="CCD301" s="216"/>
      <c r="CCE301" s="216"/>
      <c r="CCF301" s="216"/>
      <c r="CCG301" s="216"/>
      <c r="CCH301" s="216"/>
      <c r="CCI301" s="216"/>
      <c r="CCJ301" s="216"/>
      <c r="CCK301" s="216"/>
      <c r="CCL301" s="216"/>
      <c r="CCM301" s="216"/>
      <c r="CCN301" s="216"/>
      <c r="CCO301" s="216"/>
      <c r="CCP301" s="216"/>
      <c r="CCQ301" s="216"/>
      <c r="CCR301" s="216"/>
      <c r="CCS301" s="216"/>
      <c r="CCT301" s="216"/>
      <c r="CCU301" s="216"/>
      <c r="CCV301" s="216"/>
      <c r="CCW301" s="216"/>
      <c r="CCX301" s="216"/>
      <c r="CCY301" s="216"/>
      <c r="CCZ301" s="216"/>
      <c r="CDA301" s="216"/>
      <c r="CDB301" s="216"/>
      <c r="CDC301" s="216"/>
      <c r="CDD301" s="216"/>
      <c r="CDE301" s="216"/>
      <c r="CDF301" s="216"/>
      <c r="CDG301" s="216"/>
      <c r="CDH301" s="216"/>
      <c r="CDI301" s="216"/>
      <c r="CDJ301" s="216"/>
      <c r="CDK301" s="216"/>
      <c r="CDL301" s="216"/>
      <c r="CDM301" s="216"/>
      <c r="CDN301" s="216"/>
      <c r="CDO301" s="216"/>
      <c r="CDP301" s="216"/>
      <c r="CDQ301" s="216"/>
      <c r="CDR301" s="216"/>
      <c r="CDS301" s="216"/>
      <c r="CDT301" s="216"/>
      <c r="CDU301" s="216"/>
      <c r="CDV301" s="216"/>
      <c r="CDW301" s="216"/>
      <c r="CDX301" s="216"/>
      <c r="CDY301" s="216"/>
      <c r="CDZ301" s="216"/>
      <c r="CEA301" s="216"/>
      <c r="CEB301" s="216"/>
      <c r="CEC301" s="216"/>
      <c r="CED301" s="216"/>
      <c r="CEE301" s="216"/>
      <c r="CEF301" s="216"/>
      <c r="CEG301" s="216"/>
      <c r="CEH301" s="216"/>
      <c r="CEI301" s="216"/>
      <c r="CEJ301" s="216"/>
      <c r="CEK301" s="216"/>
      <c r="CEL301" s="216"/>
      <c r="CEM301" s="216"/>
      <c r="CEN301" s="216"/>
      <c r="CEO301" s="216"/>
      <c r="CEP301" s="216"/>
      <c r="CEQ301" s="216"/>
      <c r="CER301" s="216"/>
      <c r="CES301" s="216"/>
      <c r="CET301" s="216"/>
      <c r="CEU301" s="216"/>
      <c r="CEV301" s="216"/>
      <c r="CEW301" s="216"/>
      <c r="CEX301" s="216"/>
      <c r="CEY301" s="216"/>
      <c r="CEZ301" s="216"/>
      <c r="CFA301" s="216"/>
      <c r="CFB301" s="216"/>
      <c r="CFC301" s="216"/>
      <c r="CFD301" s="216"/>
      <c r="CFE301" s="216"/>
      <c r="CFF301" s="216"/>
      <c r="CFG301" s="216"/>
      <c r="CFH301" s="216"/>
      <c r="CFI301" s="216"/>
      <c r="CFJ301" s="216"/>
      <c r="CFK301" s="216"/>
      <c r="CFL301" s="216"/>
      <c r="CFM301" s="216"/>
      <c r="CFN301" s="216"/>
      <c r="CFO301" s="216"/>
      <c r="CFP301" s="216"/>
      <c r="CFQ301" s="216"/>
      <c r="CFR301" s="216"/>
      <c r="CFS301" s="216"/>
      <c r="CFT301" s="216"/>
      <c r="CFU301" s="216"/>
      <c r="CFV301" s="216"/>
      <c r="CFW301" s="216"/>
      <c r="CFX301" s="216"/>
      <c r="CFY301" s="216"/>
      <c r="CFZ301" s="216"/>
      <c r="CGA301" s="216"/>
      <c r="CGB301" s="216"/>
      <c r="CGC301" s="216"/>
      <c r="CGD301" s="216"/>
      <c r="CGE301" s="216"/>
      <c r="CGF301" s="216"/>
      <c r="CGG301" s="216"/>
      <c r="CGH301" s="216"/>
      <c r="CGI301" s="216"/>
      <c r="CGJ301" s="216"/>
      <c r="CGK301" s="216"/>
      <c r="CGL301" s="216"/>
      <c r="CGM301" s="216"/>
      <c r="CGN301" s="216"/>
      <c r="CGO301" s="216"/>
      <c r="CGP301" s="216"/>
      <c r="CGQ301" s="216"/>
      <c r="CGR301" s="216"/>
      <c r="CGS301" s="216"/>
      <c r="CGT301" s="216"/>
      <c r="CGU301" s="216"/>
      <c r="CGV301" s="216"/>
      <c r="CGW301" s="216"/>
      <c r="CGX301" s="216"/>
      <c r="CGY301" s="216"/>
      <c r="CGZ301" s="216"/>
      <c r="CHA301" s="216"/>
      <c r="CHB301" s="216"/>
      <c r="CHC301" s="216"/>
      <c r="CHD301" s="216"/>
      <c r="CHE301" s="216"/>
      <c r="CHF301" s="216"/>
      <c r="CHG301" s="216"/>
      <c r="CHH301" s="216"/>
      <c r="CHI301" s="216"/>
      <c r="CHJ301" s="216"/>
      <c r="CHK301" s="216"/>
      <c r="CHL301" s="216"/>
      <c r="CHM301" s="216"/>
      <c r="CHN301" s="216"/>
      <c r="CHO301" s="216"/>
      <c r="CHP301" s="216"/>
      <c r="CHQ301" s="216"/>
      <c r="CHR301" s="216"/>
      <c r="CHS301" s="216"/>
      <c r="CHT301" s="216"/>
      <c r="CHU301" s="216"/>
      <c r="CHV301" s="216"/>
      <c r="CHW301" s="216"/>
      <c r="CHX301" s="216"/>
      <c r="CHY301" s="216"/>
      <c r="CHZ301" s="216"/>
      <c r="CIA301" s="216"/>
      <c r="CIB301" s="216"/>
      <c r="CIC301" s="216"/>
      <c r="CID301" s="216"/>
      <c r="CIE301" s="216"/>
      <c r="CIF301" s="216"/>
      <c r="CIG301" s="216"/>
      <c r="CIH301" s="216"/>
      <c r="CII301" s="216"/>
      <c r="CIJ301" s="216"/>
      <c r="CIK301" s="216"/>
      <c r="CIL301" s="216"/>
      <c r="CIM301" s="216"/>
      <c r="CIN301" s="216"/>
      <c r="CIO301" s="216"/>
      <c r="CIP301" s="216"/>
      <c r="CIQ301" s="216"/>
      <c r="CIR301" s="216"/>
      <c r="CIS301" s="216"/>
      <c r="CIT301" s="216"/>
      <c r="CIU301" s="216"/>
      <c r="CIV301" s="216"/>
      <c r="CIW301" s="216"/>
      <c r="CIX301" s="216"/>
      <c r="CIY301" s="216"/>
      <c r="CIZ301" s="216"/>
      <c r="CJA301" s="216"/>
      <c r="CJB301" s="216"/>
      <c r="CJC301" s="216"/>
      <c r="CJD301" s="216"/>
      <c r="CJE301" s="216"/>
      <c r="CJF301" s="216"/>
      <c r="CJG301" s="216"/>
      <c r="CJH301" s="216"/>
      <c r="CJI301" s="216"/>
      <c r="CJJ301" s="216"/>
      <c r="CJK301" s="216"/>
      <c r="CJL301" s="216"/>
      <c r="CJM301" s="216"/>
      <c r="CJN301" s="216"/>
      <c r="CJO301" s="216"/>
      <c r="CJP301" s="216"/>
      <c r="CJQ301" s="216"/>
      <c r="CJR301" s="216"/>
      <c r="CJS301" s="216"/>
      <c r="CJT301" s="216"/>
      <c r="CJU301" s="216"/>
      <c r="CJV301" s="216"/>
      <c r="CJW301" s="216"/>
      <c r="CJX301" s="216"/>
      <c r="CJY301" s="216"/>
      <c r="CJZ301" s="216"/>
      <c r="CKA301" s="216"/>
      <c r="CKB301" s="216"/>
      <c r="CKC301" s="216"/>
      <c r="CKD301" s="216"/>
      <c r="CKE301" s="216"/>
      <c r="CKF301" s="216"/>
      <c r="CKG301" s="216"/>
      <c r="CKH301" s="216"/>
      <c r="CKI301" s="216"/>
      <c r="CKJ301" s="216"/>
      <c r="CKK301" s="216"/>
      <c r="CKL301" s="216"/>
      <c r="CKM301" s="216"/>
      <c r="CKN301" s="216"/>
      <c r="CKO301" s="216"/>
      <c r="CKP301" s="216"/>
      <c r="CKQ301" s="216"/>
      <c r="CKR301" s="216"/>
      <c r="CKS301" s="216"/>
      <c r="CKT301" s="216"/>
      <c r="CKU301" s="216"/>
      <c r="CKV301" s="216"/>
      <c r="CKW301" s="216"/>
      <c r="CKX301" s="216"/>
      <c r="CKY301" s="216"/>
      <c r="CKZ301" s="216"/>
      <c r="CLA301" s="216"/>
      <c r="CLB301" s="216"/>
      <c r="CLC301" s="216"/>
      <c r="CLD301" s="216"/>
      <c r="CLE301" s="216"/>
      <c r="CLF301" s="216"/>
      <c r="CLG301" s="216"/>
      <c r="CLH301" s="216"/>
      <c r="CLI301" s="216"/>
      <c r="CLJ301" s="216"/>
      <c r="CLK301" s="216"/>
      <c r="CLL301" s="216"/>
      <c r="CLM301" s="216"/>
      <c r="CLN301" s="216"/>
      <c r="CLO301" s="216"/>
      <c r="CLP301" s="216"/>
      <c r="CLQ301" s="216"/>
      <c r="CLR301" s="216"/>
      <c r="CLS301" s="216"/>
      <c r="CLT301" s="216"/>
      <c r="CLU301" s="216"/>
      <c r="CLV301" s="216"/>
      <c r="CLW301" s="216"/>
      <c r="CLX301" s="216"/>
      <c r="CLY301" s="216"/>
      <c r="CLZ301" s="216"/>
      <c r="CMA301" s="216"/>
      <c r="CMB301" s="216"/>
      <c r="CMC301" s="216"/>
      <c r="CMD301" s="216"/>
      <c r="CME301" s="216"/>
      <c r="CMF301" s="216"/>
      <c r="CMG301" s="216"/>
      <c r="CMH301" s="216"/>
      <c r="CMI301" s="216"/>
      <c r="CMJ301" s="216"/>
      <c r="CMK301" s="216"/>
      <c r="CML301" s="216"/>
      <c r="CMM301" s="216"/>
      <c r="CMN301" s="216"/>
      <c r="CMO301" s="216"/>
      <c r="CMP301" s="216"/>
      <c r="CMQ301" s="216"/>
      <c r="CMR301" s="216"/>
      <c r="CMS301" s="216"/>
      <c r="CMT301" s="216"/>
      <c r="CMU301" s="216"/>
      <c r="CMV301" s="216"/>
      <c r="CMW301" s="216"/>
      <c r="CMX301" s="216"/>
      <c r="CMY301" s="216"/>
      <c r="CMZ301" s="216"/>
      <c r="CNA301" s="216"/>
      <c r="CNB301" s="216"/>
      <c r="CNC301" s="216"/>
      <c r="CND301" s="216"/>
      <c r="CNE301" s="216"/>
      <c r="CNF301" s="216"/>
      <c r="CNG301" s="216"/>
      <c r="CNH301" s="216"/>
      <c r="CNI301" s="216"/>
      <c r="CNJ301" s="216"/>
      <c r="CNK301" s="216"/>
      <c r="CNL301" s="216"/>
      <c r="CNM301" s="216"/>
      <c r="CNN301" s="216"/>
      <c r="CNO301" s="216"/>
      <c r="CNP301" s="216"/>
      <c r="CNQ301" s="216"/>
      <c r="CNR301" s="216"/>
      <c r="CNS301" s="216"/>
      <c r="CNT301" s="216"/>
      <c r="CNU301" s="216"/>
      <c r="CNV301" s="216"/>
      <c r="CNW301" s="216"/>
      <c r="CNX301" s="216"/>
      <c r="CNY301" s="216"/>
      <c r="CNZ301" s="216"/>
      <c r="COA301" s="216"/>
      <c r="COB301" s="216"/>
      <c r="COC301" s="216"/>
      <c r="COD301" s="216"/>
      <c r="COE301" s="216"/>
      <c r="COF301" s="216"/>
      <c r="COG301" s="216"/>
      <c r="COH301" s="216"/>
      <c r="COI301" s="216"/>
      <c r="COJ301" s="216"/>
      <c r="COK301" s="216"/>
      <c r="COL301" s="216"/>
      <c r="COM301" s="216"/>
      <c r="CON301" s="216"/>
      <c r="COO301" s="216"/>
      <c r="COP301" s="216"/>
      <c r="COQ301" s="216"/>
      <c r="COR301" s="216"/>
      <c r="COS301" s="216"/>
      <c r="COT301" s="216"/>
      <c r="COU301" s="216"/>
      <c r="COV301" s="216"/>
      <c r="COW301" s="216"/>
      <c r="COX301" s="216"/>
      <c r="COY301" s="216"/>
      <c r="COZ301" s="216"/>
      <c r="CPA301" s="216"/>
      <c r="CPB301" s="216"/>
      <c r="CPC301" s="216"/>
      <c r="CPD301" s="216"/>
      <c r="CPE301" s="216"/>
      <c r="CPF301" s="216"/>
      <c r="CPG301" s="216"/>
      <c r="CPH301" s="216"/>
      <c r="CPI301" s="216"/>
      <c r="CPJ301" s="216"/>
      <c r="CPK301" s="216"/>
      <c r="CPL301" s="216"/>
      <c r="CPM301" s="216"/>
      <c r="CPN301" s="216"/>
      <c r="CPO301" s="216"/>
      <c r="CPP301" s="216"/>
      <c r="CPQ301" s="216"/>
      <c r="CPR301" s="216"/>
      <c r="CPS301" s="216"/>
      <c r="CPT301" s="216"/>
      <c r="CPU301" s="216"/>
      <c r="CPV301" s="216"/>
      <c r="CPW301" s="216"/>
      <c r="CPX301" s="216"/>
      <c r="CPY301" s="216"/>
      <c r="CPZ301" s="216"/>
      <c r="CQA301" s="216"/>
      <c r="CQB301" s="216"/>
      <c r="CQC301" s="216"/>
      <c r="CQD301" s="216"/>
      <c r="CQE301" s="216"/>
      <c r="CQF301" s="216"/>
      <c r="CQG301" s="216"/>
      <c r="CQH301" s="216"/>
      <c r="CQI301" s="216"/>
      <c r="CQJ301" s="216"/>
      <c r="CQK301" s="216"/>
      <c r="CQL301" s="216"/>
      <c r="CQM301" s="216"/>
      <c r="CQN301" s="216"/>
      <c r="CQO301" s="216"/>
      <c r="CQP301" s="216"/>
      <c r="CQQ301" s="216"/>
      <c r="CQR301" s="216"/>
      <c r="CQS301" s="216"/>
      <c r="CQT301" s="216"/>
      <c r="CQU301" s="216"/>
      <c r="CQV301" s="216"/>
      <c r="CQW301" s="216"/>
      <c r="CQX301" s="216"/>
      <c r="CQY301" s="216"/>
      <c r="CQZ301" s="216"/>
      <c r="CRA301" s="216"/>
      <c r="CRB301" s="216"/>
      <c r="CRC301" s="216"/>
      <c r="CRD301" s="216"/>
      <c r="CRE301" s="216"/>
      <c r="CRF301" s="216"/>
      <c r="CRG301" s="216"/>
      <c r="CRH301" s="216"/>
      <c r="CRI301" s="216"/>
      <c r="CRJ301" s="216"/>
      <c r="CRK301" s="216"/>
      <c r="CRL301" s="216"/>
      <c r="CRM301" s="216"/>
      <c r="CRN301" s="216"/>
      <c r="CRO301" s="216"/>
      <c r="CRP301" s="216"/>
      <c r="CRQ301" s="216"/>
      <c r="CRR301" s="216"/>
      <c r="CRS301" s="216"/>
      <c r="CRT301" s="216"/>
      <c r="CRU301" s="216"/>
      <c r="CRV301" s="216"/>
      <c r="CRW301" s="216"/>
      <c r="CRX301" s="216"/>
      <c r="CRY301" s="216"/>
      <c r="CRZ301" s="216"/>
      <c r="CSA301" s="216"/>
      <c r="CSB301" s="216"/>
      <c r="CSC301" s="216"/>
      <c r="CSD301" s="216"/>
      <c r="CSE301" s="216"/>
      <c r="CSF301" s="216"/>
      <c r="CSG301" s="216"/>
      <c r="CSH301" s="216"/>
      <c r="CSI301" s="216"/>
      <c r="CSJ301" s="216"/>
      <c r="CSK301" s="216"/>
      <c r="CSL301" s="216"/>
      <c r="CSM301" s="216"/>
      <c r="CSN301" s="216"/>
      <c r="CSO301" s="216"/>
      <c r="CSP301" s="216"/>
      <c r="CSQ301" s="216"/>
      <c r="CSR301" s="216"/>
      <c r="CSS301" s="216"/>
      <c r="CST301" s="216"/>
      <c r="CSU301" s="216"/>
      <c r="CSV301" s="216"/>
      <c r="CSW301" s="216"/>
      <c r="CSX301" s="216"/>
      <c r="CSY301" s="216"/>
      <c r="CSZ301" s="216"/>
      <c r="CTA301" s="216"/>
      <c r="CTB301" s="216"/>
      <c r="CTC301" s="216"/>
      <c r="CTD301" s="216"/>
      <c r="CTE301" s="216"/>
      <c r="CTF301" s="216"/>
      <c r="CTG301" s="216"/>
      <c r="CTH301" s="216"/>
      <c r="CTI301" s="216"/>
      <c r="CTJ301" s="216"/>
      <c r="CTK301" s="216"/>
      <c r="CTL301" s="216"/>
      <c r="CTM301" s="216"/>
      <c r="CTN301" s="216"/>
      <c r="CTO301" s="216"/>
      <c r="CTP301" s="216"/>
      <c r="CTQ301" s="216"/>
      <c r="CTR301" s="216"/>
      <c r="CTS301" s="216"/>
      <c r="CTT301" s="216"/>
      <c r="CTU301" s="216"/>
      <c r="CTV301" s="216"/>
      <c r="CTW301" s="216"/>
      <c r="CTX301" s="216"/>
      <c r="CTY301" s="216"/>
      <c r="CTZ301" s="216"/>
      <c r="CUA301" s="216"/>
      <c r="CUB301" s="216"/>
      <c r="CUC301" s="216"/>
      <c r="CUD301" s="216"/>
      <c r="CUE301" s="216"/>
      <c r="CUF301" s="216"/>
      <c r="CUG301" s="216"/>
      <c r="CUH301" s="216"/>
      <c r="CUI301" s="216"/>
      <c r="CUJ301" s="216"/>
      <c r="CUK301" s="216"/>
      <c r="CUL301" s="216"/>
      <c r="CUM301" s="216"/>
      <c r="CUN301" s="216"/>
      <c r="CUO301" s="216"/>
      <c r="CUP301" s="216"/>
      <c r="CUQ301" s="216"/>
      <c r="CUR301" s="216"/>
      <c r="CUS301" s="216"/>
      <c r="CUT301" s="216"/>
      <c r="CUU301" s="216"/>
      <c r="CUV301" s="216"/>
      <c r="CUW301" s="216"/>
      <c r="CUX301" s="216"/>
      <c r="CUY301" s="216"/>
      <c r="CUZ301" s="216"/>
      <c r="CVA301" s="216"/>
      <c r="CVB301" s="216"/>
      <c r="CVC301" s="216"/>
      <c r="CVD301" s="216"/>
      <c r="CVE301" s="216"/>
      <c r="CVF301" s="216"/>
      <c r="CVG301" s="216"/>
      <c r="CVH301" s="216"/>
      <c r="CVI301" s="216"/>
      <c r="CVJ301" s="216"/>
      <c r="CVK301" s="216"/>
      <c r="CVL301" s="216"/>
      <c r="CVM301" s="216"/>
      <c r="CVN301" s="216"/>
      <c r="CVO301" s="216"/>
      <c r="CVP301" s="216"/>
      <c r="CVQ301" s="216"/>
      <c r="CVR301" s="216"/>
      <c r="CVS301" s="216"/>
      <c r="CVT301" s="216"/>
      <c r="CVU301" s="216"/>
      <c r="CVV301" s="216"/>
      <c r="CVW301" s="216"/>
      <c r="CVX301" s="216"/>
      <c r="CVY301" s="216"/>
      <c r="CVZ301" s="216"/>
      <c r="CWA301" s="216"/>
      <c r="CWB301" s="216"/>
      <c r="CWC301" s="216"/>
      <c r="CWD301" s="216"/>
      <c r="CWE301" s="216"/>
      <c r="CWF301" s="216"/>
      <c r="CWG301" s="216"/>
      <c r="CWH301" s="216"/>
      <c r="CWI301" s="216"/>
      <c r="CWJ301" s="216"/>
      <c r="CWK301" s="216"/>
      <c r="CWL301" s="216"/>
      <c r="CWM301" s="216"/>
      <c r="CWN301" s="216"/>
      <c r="CWO301" s="216"/>
      <c r="CWP301" s="216"/>
      <c r="CWQ301" s="216"/>
      <c r="CWR301" s="216"/>
      <c r="CWS301" s="216"/>
      <c r="CWT301" s="216"/>
      <c r="CWU301" s="216"/>
      <c r="CWV301" s="216"/>
      <c r="CWW301" s="216"/>
      <c r="CWX301" s="216"/>
      <c r="CWY301" s="216"/>
      <c r="CWZ301" s="216"/>
      <c r="CXA301" s="216"/>
      <c r="CXB301" s="216"/>
      <c r="CXC301" s="216"/>
      <c r="CXD301" s="216"/>
      <c r="CXE301" s="216"/>
      <c r="CXF301" s="216"/>
      <c r="CXG301" s="216"/>
      <c r="CXH301" s="216"/>
      <c r="CXI301" s="216"/>
      <c r="CXJ301" s="216"/>
      <c r="CXK301" s="216"/>
      <c r="CXL301" s="216"/>
      <c r="CXM301" s="216"/>
      <c r="CXN301" s="216"/>
      <c r="CXO301" s="216"/>
      <c r="CXP301" s="216"/>
      <c r="CXQ301" s="216"/>
      <c r="CXR301" s="216"/>
      <c r="CXS301" s="216"/>
      <c r="CXT301" s="216"/>
      <c r="CXU301" s="216"/>
      <c r="CXV301" s="216"/>
      <c r="CXW301" s="216"/>
      <c r="CXX301" s="216"/>
      <c r="CXY301" s="216"/>
      <c r="CXZ301" s="216"/>
      <c r="CYA301" s="216"/>
      <c r="CYB301" s="216"/>
      <c r="CYC301" s="216"/>
      <c r="CYD301" s="216"/>
      <c r="CYE301" s="216"/>
      <c r="CYF301" s="216"/>
      <c r="CYG301" s="216"/>
      <c r="CYH301" s="216"/>
      <c r="CYI301" s="216"/>
      <c r="CYJ301" s="216"/>
      <c r="CYK301" s="216"/>
      <c r="CYL301" s="216"/>
      <c r="CYM301" s="216"/>
      <c r="CYN301" s="216"/>
      <c r="CYO301" s="216"/>
      <c r="CYP301" s="216"/>
      <c r="CYQ301" s="216"/>
      <c r="CYR301" s="216"/>
      <c r="CYS301" s="216"/>
      <c r="CYT301" s="216"/>
      <c r="CYU301" s="216"/>
      <c r="CYV301" s="216"/>
      <c r="CYW301" s="216"/>
      <c r="CYX301" s="216"/>
      <c r="CYY301" s="216"/>
      <c r="CYZ301" s="216"/>
      <c r="CZA301" s="216"/>
      <c r="CZB301" s="216"/>
      <c r="CZC301" s="216"/>
      <c r="CZD301" s="216"/>
      <c r="CZE301" s="216"/>
      <c r="CZF301" s="216"/>
      <c r="CZG301" s="216"/>
      <c r="CZH301" s="216"/>
      <c r="CZI301" s="216"/>
      <c r="CZJ301" s="216"/>
      <c r="CZK301" s="216"/>
      <c r="CZL301" s="216"/>
      <c r="CZM301" s="216"/>
      <c r="CZN301" s="216"/>
      <c r="CZO301" s="216"/>
      <c r="CZP301" s="216"/>
      <c r="CZQ301" s="216"/>
      <c r="CZR301" s="216"/>
      <c r="CZS301" s="216"/>
      <c r="CZT301" s="216"/>
      <c r="CZU301" s="216"/>
      <c r="CZV301" s="216"/>
      <c r="CZW301" s="216"/>
      <c r="CZX301" s="216"/>
      <c r="CZY301" s="216"/>
      <c r="CZZ301" s="216"/>
      <c r="DAA301" s="216"/>
      <c r="DAB301" s="216"/>
      <c r="DAC301" s="216"/>
      <c r="DAD301" s="216"/>
      <c r="DAE301" s="216"/>
      <c r="DAF301" s="216"/>
      <c r="DAG301" s="216"/>
      <c r="DAH301" s="216"/>
      <c r="DAI301" s="216"/>
      <c r="DAJ301" s="216"/>
      <c r="DAK301" s="216"/>
      <c r="DAL301" s="216"/>
      <c r="DAM301" s="216"/>
      <c r="DAN301" s="216"/>
      <c r="DAO301" s="216"/>
      <c r="DAP301" s="216"/>
      <c r="DAQ301" s="216"/>
      <c r="DAR301" s="216"/>
      <c r="DAS301" s="216"/>
      <c r="DAT301" s="216"/>
      <c r="DAU301" s="216"/>
      <c r="DAV301" s="216"/>
      <c r="DAW301" s="216"/>
      <c r="DAX301" s="216"/>
      <c r="DAY301" s="216"/>
      <c r="DAZ301" s="216"/>
      <c r="DBA301" s="216"/>
      <c r="DBB301" s="216"/>
      <c r="DBC301" s="216"/>
      <c r="DBD301" s="216"/>
      <c r="DBE301" s="216"/>
      <c r="DBF301" s="216"/>
      <c r="DBG301" s="216"/>
      <c r="DBH301" s="216"/>
      <c r="DBI301" s="216"/>
      <c r="DBJ301" s="216"/>
      <c r="DBK301" s="216"/>
      <c r="DBL301" s="216"/>
      <c r="DBM301" s="216"/>
      <c r="DBN301" s="216"/>
      <c r="DBO301" s="216"/>
      <c r="DBP301" s="216"/>
      <c r="DBQ301" s="216"/>
      <c r="DBR301" s="216"/>
      <c r="DBS301" s="216"/>
      <c r="DBT301" s="216"/>
      <c r="DBU301" s="216"/>
      <c r="DBV301" s="216"/>
      <c r="DBW301" s="216"/>
      <c r="DBX301" s="216"/>
      <c r="DBY301" s="216"/>
      <c r="DBZ301" s="216"/>
      <c r="DCA301" s="216"/>
      <c r="DCB301" s="216"/>
      <c r="DCC301" s="216"/>
      <c r="DCD301" s="216"/>
      <c r="DCE301" s="216"/>
      <c r="DCF301" s="216"/>
      <c r="DCG301" s="216"/>
      <c r="DCH301" s="216"/>
      <c r="DCI301" s="216"/>
      <c r="DCJ301" s="216"/>
      <c r="DCK301" s="216"/>
      <c r="DCL301" s="216"/>
      <c r="DCM301" s="216"/>
      <c r="DCN301" s="216"/>
      <c r="DCO301" s="216"/>
      <c r="DCP301" s="216"/>
      <c r="DCQ301" s="216"/>
      <c r="DCR301" s="216"/>
      <c r="DCS301" s="216"/>
      <c r="DCT301" s="216"/>
      <c r="DCU301" s="216"/>
      <c r="DCV301" s="216"/>
      <c r="DCW301" s="216"/>
      <c r="DCX301" s="216"/>
      <c r="DCY301" s="216"/>
      <c r="DCZ301" s="216"/>
      <c r="DDA301" s="216"/>
      <c r="DDB301" s="216"/>
      <c r="DDC301" s="216"/>
      <c r="DDD301" s="216"/>
      <c r="DDE301" s="216"/>
      <c r="DDF301" s="216"/>
      <c r="DDG301" s="216"/>
      <c r="DDH301" s="216"/>
      <c r="DDI301" s="216"/>
      <c r="DDJ301" s="216"/>
      <c r="DDK301" s="216"/>
      <c r="DDL301" s="216"/>
      <c r="DDM301" s="216"/>
      <c r="DDN301" s="216"/>
      <c r="DDO301" s="216"/>
      <c r="DDP301" s="216"/>
      <c r="DDQ301" s="216"/>
      <c r="DDR301" s="216"/>
      <c r="DDS301" s="216"/>
      <c r="DDT301" s="216"/>
      <c r="DDU301" s="216"/>
      <c r="DDV301" s="216"/>
      <c r="DDW301" s="216"/>
      <c r="DDX301" s="216"/>
      <c r="DDY301" s="216"/>
      <c r="DDZ301" s="216"/>
      <c r="DEA301" s="216"/>
      <c r="DEB301" s="216"/>
      <c r="DEC301" s="216"/>
      <c r="DED301" s="216"/>
      <c r="DEE301" s="216"/>
      <c r="DEF301" s="216"/>
      <c r="DEG301" s="216"/>
      <c r="DEH301" s="216"/>
      <c r="DEI301" s="216"/>
      <c r="DEJ301" s="216"/>
      <c r="DEK301" s="216"/>
      <c r="DEL301" s="216"/>
      <c r="DEM301" s="216"/>
      <c r="DEN301" s="216"/>
      <c r="DEO301" s="216"/>
      <c r="DEP301" s="216"/>
      <c r="DEQ301" s="216"/>
      <c r="DER301" s="216"/>
      <c r="DES301" s="216"/>
      <c r="DET301" s="216"/>
      <c r="DEU301" s="216"/>
      <c r="DEV301" s="216"/>
      <c r="DEW301" s="216"/>
      <c r="DEX301" s="216"/>
      <c r="DEY301" s="216"/>
      <c r="DEZ301" s="216"/>
      <c r="DFA301" s="216"/>
      <c r="DFB301" s="216"/>
      <c r="DFC301" s="216"/>
      <c r="DFD301" s="216"/>
      <c r="DFE301" s="216"/>
      <c r="DFF301" s="216"/>
      <c r="DFG301" s="216"/>
      <c r="DFH301" s="216"/>
      <c r="DFI301" s="216"/>
      <c r="DFJ301" s="216"/>
      <c r="DFK301" s="216"/>
      <c r="DFL301" s="216"/>
      <c r="DFM301" s="216"/>
      <c r="DFN301" s="216"/>
      <c r="DFO301" s="216"/>
      <c r="DFP301" s="216"/>
      <c r="DFQ301" s="216"/>
      <c r="DFR301" s="216"/>
      <c r="DFS301" s="216"/>
      <c r="DFT301" s="216"/>
      <c r="DFU301" s="216"/>
      <c r="DFV301" s="216"/>
      <c r="DFW301" s="216"/>
      <c r="DFX301" s="216"/>
      <c r="DFY301" s="216"/>
      <c r="DFZ301" s="216"/>
      <c r="DGA301" s="216"/>
      <c r="DGB301" s="216"/>
      <c r="DGC301" s="216"/>
      <c r="DGD301" s="216"/>
      <c r="DGE301" s="216"/>
      <c r="DGF301" s="216"/>
      <c r="DGG301" s="216"/>
      <c r="DGH301" s="216"/>
      <c r="DGI301" s="216"/>
      <c r="DGJ301" s="216"/>
      <c r="DGK301" s="216"/>
      <c r="DGL301" s="216"/>
      <c r="DGM301" s="216"/>
      <c r="DGN301" s="216"/>
      <c r="DGO301" s="216"/>
      <c r="DGP301" s="216"/>
      <c r="DGQ301" s="216"/>
      <c r="DGR301" s="216"/>
      <c r="DGS301" s="216"/>
      <c r="DGT301" s="216"/>
      <c r="DGU301" s="216"/>
      <c r="DGV301" s="216"/>
      <c r="DGW301" s="216"/>
      <c r="DGX301" s="216"/>
      <c r="DGY301" s="216"/>
      <c r="DGZ301" s="216"/>
      <c r="DHA301" s="216"/>
      <c r="DHB301" s="216"/>
      <c r="DHC301" s="216"/>
      <c r="DHD301" s="216"/>
      <c r="DHE301" s="216"/>
      <c r="DHF301" s="216"/>
      <c r="DHG301" s="216"/>
      <c r="DHH301" s="216"/>
      <c r="DHI301" s="216"/>
      <c r="DHJ301" s="216"/>
      <c r="DHK301" s="216"/>
      <c r="DHL301" s="216"/>
      <c r="DHM301" s="216"/>
      <c r="DHN301" s="216"/>
      <c r="DHO301" s="216"/>
      <c r="DHP301" s="216"/>
      <c r="DHQ301" s="216"/>
      <c r="DHR301" s="216"/>
      <c r="DHS301" s="216"/>
      <c r="DHT301" s="216"/>
      <c r="DHU301" s="216"/>
      <c r="DHV301" s="216"/>
      <c r="DHW301" s="216"/>
      <c r="DHX301" s="216"/>
      <c r="DHY301" s="216"/>
      <c r="DHZ301" s="216"/>
      <c r="DIA301" s="216"/>
      <c r="DIB301" s="216"/>
      <c r="DIC301" s="216"/>
      <c r="DID301" s="216"/>
      <c r="DIE301" s="216"/>
      <c r="DIF301" s="216"/>
      <c r="DIG301" s="216"/>
      <c r="DIH301" s="216"/>
      <c r="DII301" s="216"/>
      <c r="DIJ301" s="216"/>
      <c r="DIK301" s="216"/>
      <c r="DIL301" s="216"/>
      <c r="DIM301" s="216"/>
      <c r="DIN301" s="216"/>
      <c r="DIO301" s="216"/>
      <c r="DIP301" s="216"/>
      <c r="DIQ301" s="216"/>
      <c r="DIR301" s="216"/>
      <c r="DIS301" s="216"/>
      <c r="DIT301" s="216"/>
      <c r="DIU301" s="216"/>
      <c r="DIV301" s="216"/>
      <c r="DIW301" s="216"/>
      <c r="DIX301" s="216"/>
      <c r="DIY301" s="216"/>
      <c r="DIZ301" s="216"/>
      <c r="DJA301" s="216"/>
      <c r="DJB301" s="216"/>
      <c r="DJC301" s="216"/>
      <c r="DJD301" s="216"/>
      <c r="DJE301" s="216"/>
      <c r="DJF301" s="216"/>
      <c r="DJG301" s="216"/>
      <c r="DJH301" s="216"/>
      <c r="DJI301" s="216"/>
      <c r="DJJ301" s="216"/>
      <c r="DJK301" s="216"/>
      <c r="DJL301" s="216"/>
      <c r="DJM301" s="216"/>
      <c r="DJN301" s="216"/>
      <c r="DJO301" s="216"/>
      <c r="DJP301" s="216"/>
      <c r="DJQ301" s="216"/>
      <c r="DJR301" s="216"/>
      <c r="DJS301" s="216"/>
      <c r="DJT301" s="216"/>
      <c r="DJU301" s="216"/>
      <c r="DJV301" s="216"/>
      <c r="DJW301" s="216"/>
      <c r="DJX301" s="216"/>
      <c r="DJY301" s="216"/>
      <c r="DJZ301" s="216"/>
      <c r="DKA301" s="216"/>
      <c r="DKB301" s="216"/>
      <c r="DKC301" s="216"/>
      <c r="DKD301" s="216"/>
      <c r="DKE301" s="216"/>
      <c r="DKF301" s="216"/>
      <c r="DKG301" s="216"/>
      <c r="DKH301" s="216"/>
      <c r="DKI301" s="216"/>
      <c r="DKJ301" s="216"/>
      <c r="DKK301" s="216"/>
      <c r="DKL301" s="216"/>
      <c r="DKM301" s="216"/>
      <c r="DKN301" s="216"/>
      <c r="DKO301" s="216"/>
      <c r="DKP301" s="216"/>
      <c r="DKQ301" s="216"/>
      <c r="DKR301" s="216"/>
      <c r="DKS301" s="216"/>
      <c r="DKT301" s="216"/>
      <c r="DKU301" s="216"/>
      <c r="DKV301" s="216"/>
      <c r="DKW301" s="216"/>
      <c r="DKX301" s="216"/>
      <c r="DKY301" s="216"/>
      <c r="DKZ301" s="216"/>
      <c r="DLA301" s="216"/>
      <c r="DLB301" s="216"/>
      <c r="DLC301" s="216"/>
      <c r="DLD301" s="216"/>
      <c r="DLE301" s="216"/>
      <c r="DLF301" s="216"/>
      <c r="DLG301" s="216"/>
      <c r="DLH301" s="216"/>
      <c r="DLI301" s="216"/>
      <c r="DLJ301" s="216"/>
      <c r="DLK301" s="216"/>
      <c r="DLL301" s="216"/>
      <c r="DLM301" s="216"/>
      <c r="DLN301" s="216"/>
      <c r="DLO301" s="216"/>
      <c r="DLP301" s="216"/>
      <c r="DLQ301" s="216"/>
      <c r="DLR301" s="216"/>
      <c r="DLS301" s="216"/>
      <c r="DLT301" s="216"/>
      <c r="DLU301" s="216"/>
      <c r="DLV301" s="216"/>
      <c r="DLW301" s="216"/>
      <c r="DLX301" s="216"/>
      <c r="DLY301" s="216"/>
      <c r="DLZ301" s="216"/>
      <c r="DMA301" s="216"/>
      <c r="DMB301" s="216"/>
      <c r="DMC301" s="216"/>
      <c r="DMD301" s="216"/>
      <c r="DME301" s="216"/>
      <c r="DMF301" s="216"/>
      <c r="DMG301" s="216"/>
      <c r="DMH301" s="216"/>
      <c r="DMI301" s="216"/>
      <c r="DMJ301" s="216"/>
      <c r="DMK301" s="216"/>
      <c r="DML301" s="216"/>
      <c r="DMM301" s="216"/>
      <c r="DMN301" s="216"/>
      <c r="DMO301" s="216"/>
      <c r="DMP301" s="216"/>
      <c r="DMQ301" s="216"/>
      <c r="DMR301" s="216"/>
      <c r="DMS301" s="216"/>
      <c r="DMT301" s="216"/>
      <c r="DMU301" s="216"/>
      <c r="DMV301" s="216"/>
      <c r="DMW301" s="216"/>
      <c r="DMX301" s="216"/>
      <c r="DMY301" s="216"/>
      <c r="DMZ301" s="216"/>
      <c r="DNA301" s="216"/>
      <c r="DNB301" s="216"/>
      <c r="DNC301" s="216"/>
      <c r="DND301" s="216"/>
      <c r="DNE301" s="216"/>
      <c r="DNF301" s="216"/>
      <c r="DNG301" s="216"/>
      <c r="DNH301" s="216"/>
      <c r="DNI301" s="216"/>
      <c r="DNJ301" s="216"/>
      <c r="DNK301" s="216"/>
      <c r="DNL301" s="216"/>
      <c r="DNM301" s="216"/>
      <c r="DNN301" s="216"/>
      <c r="DNO301" s="216"/>
      <c r="DNP301" s="216"/>
      <c r="DNQ301" s="216"/>
      <c r="DNR301" s="216"/>
      <c r="DNS301" s="216"/>
      <c r="DNT301" s="216"/>
      <c r="DNU301" s="216"/>
      <c r="DNV301" s="216"/>
      <c r="DNW301" s="216"/>
      <c r="DNX301" s="216"/>
      <c r="DNY301" s="216"/>
      <c r="DNZ301" s="216"/>
      <c r="DOA301" s="216"/>
      <c r="DOB301" s="216"/>
      <c r="DOC301" s="216"/>
      <c r="DOD301" s="216"/>
      <c r="DOE301" s="216"/>
      <c r="DOF301" s="216"/>
      <c r="DOG301" s="216"/>
      <c r="DOH301" s="216"/>
      <c r="DOI301" s="216"/>
      <c r="DOJ301" s="216"/>
      <c r="DOK301" s="216"/>
      <c r="DOL301" s="216"/>
      <c r="DOM301" s="216"/>
      <c r="DON301" s="216"/>
      <c r="DOO301" s="216"/>
      <c r="DOP301" s="216"/>
      <c r="DOQ301" s="216"/>
      <c r="DOR301" s="216"/>
      <c r="DOS301" s="216"/>
      <c r="DOT301" s="216"/>
      <c r="DOU301" s="216"/>
      <c r="DOV301" s="216"/>
      <c r="DOW301" s="216"/>
      <c r="DOX301" s="216"/>
      <c r="DOY301" s="216"/>
      <c r="DOZ301" s="216"/>
      <c r="DPA301" s="216"/>
      <c r="DPB301" s="216"/>
      <c r="DPC301" s="216"/>
      <c r="DPD301" s="216"/>
      <c r="DPE301" s="216"/>
      <c r="DPF301" s="216"/>
      <c r="DPG301" s="216"/>
      <c r="DPH301" s="216"/>
      <c r="DPI301" s="216"/>
      <c r="DPJ301" s="216"/>
      <c r="DPK301" s="216"/>
      <c r="DPL301" s="216"/>
      <c r="DPM301" s="216"/>
      <c r="DPN301" s="216"/>
      <c r="DPO301" s="216"/>
      <c r="DPP301" s="216"/>
      <c r="DPQ301" s="216"/>
      <c r="DPR301" s="216"/>
      <c r="DPS301" s="216"/>
      <c r="DPT301" s="216"/>
      <c r="DPU301" s="216"/>
      <c r="DPV301" s="216"/>
      <c r="DPW301" s="216"/>
      <c r="DPX301" s="216"/>
      <c r="DPY301" s="216"/>
      <c r="DPZ301" s="216"/>
      <c r="DQA301" s="216"/>
      <c r="DQB301" s="216"/>
      <c r="DQC301" s="216"/>
      <c r="DQD301" s="216"/>
      <c r="DQE301" s="216"/>
      <c r="DQF301" s="216"/>
      <c r="DQG301" s="216"/>
      <c r="DQH301" s="216"/>
      <c r="DQI301" s="216"/>
      <c r="DQJ301" s="216"/>
      <c r="DQK301" s="216"/>
      <c r="DQL301" s="216"/>
      <c r="DQM301" s="216"/>
      <c r="DQN301" s="216"/>
      <c r="DQO301" s="216"/>
      <c r="DQP301" s="216"/>
      <c r="DQQ301" s="216"/>
      <c r="DQR301" s="216"/>
      <c r="DQS301" s="216"/>
      <c r="DQT301" s="216"/>
      <c r="DQU301" s="216"/>
      <c r="DQV301" s="216"/>
      <c r="DQW301" s="216"/>
      <c r="DQX301" s="216"/>
      <c r="DQY301" s="216"/>
      <c r="DQZ301" s="216"/>
      <c r="DRA301" s="216"/>
      <c r="DRB301" s="216"/>
      <c r="DRC301" s="216"/>
      <c r="DRD301" s="216"/>
      <c r="DRE301" s="216"/>
      <c r="DRF301" s="216"/>
      <c r="DRG301" s="216"/>
      <c r="DRH301" s="216"/>
      <c r="DRI301" s="216"/>
      <c r="DRJ301" s="216"/>
      <c r="DRK301" s="216"/>
      <c r="DRL301" s="216"/>
      <c r="DRM301" s="216"/>
      <c r="DRN301" s="216"/>
      <c r="DRO301" s="216"/>
      <c r="DRP301" s="216"/>
      <c r="DRQ301" s="216"/>
      <c r="DRR301" s="216"/>
      <c r="DRS301" s="216"/>
      <c r="DRT301" s="216"/>
      <c r="DRU301" s="216"/>
      <c r="DRV301" s="216"/>
      <c r="DRW301" s="216"/>
      <c r="DRX301" s="216"/>
      <c r="DRY301" s="216"/>
      <c r="DRZ301" s="216"/>
      <c r="DSA301" s="216"/>
      <c r="DSB301" s="216"/>
      <c r="DSC301" s="216"/>
      <c r="DSD301" s="216"/>
      <c r="DSE301" s="216"/>
      <c r="DSF301" s="216"/>
      <c r="DSG301" s="216"/>
      <c r="DSH301" s="216"/>
      <c r="DSI301" s="216"/>
      <c r="DSJ301" s="216"/>
      <c r="DSK301" s="216"/>
      <c r="DSL301" s="216"/>
      <c r="DSM301" s="216"/>
      <c r="DSN301" s="216"/>
      <c r="DSO301" s="216"/>
      <c r="DSP301" s="216"/>
      <c r="DSQ301" s="216"/>
      <c r="DSR301" s="216"/>
      <c r="DSS301" s="216"/>
      <c r="DST301" s="216"/>
      <c r="DSU301" s="216"/>
      <c r="DSV301" s="216"/>
      <c r="DSW301" s="216"/>
      <c r="DSX301" s="216"/>
      <c r="DSY301" s="216"/>
      <c r="DSZ301" s="216"/>
      <c r="DTA301" s="216"/>
      <c r="DTB301" s="216"/>
      <c r="DTC301" s="216"/>
      <c r="DTD301" s="216"/>
      <c r="DTE301" s="216"/>
      <c r="DTF301" s="216"/>
      <c r="DTG301" s="216"/>
      <c r="DTH301" s="216"/>
      <c r="DTI301" s="216"/>
      <c r="DTJ301" s="216"/>
      <c r="DTK301" s="216"/>
      <c r="DTL301" s="216"/>
      <c r="DTM301" s="216"/>
      <c r="DTN301" s="216"/>
      <c r="DTO301" s="216"/>
      <c r="DTP301" s="216"/>
      <c r="DTQ301" s="216"/>
      <c r="DTR301" s="216"/>
      <c r="DTS301" s="216"/>
      <c r="DTT301" s="216"/>
      <c r="DTU301" s="216"/>
      <c r="DTV301" s="216"/>
      <c r="DTW301" s="216"/>
      <c r="DTX301" s="216"/>
      <c r="DTY301" s="216"/>
      <c r="DTZ301" s="216"/>
      <c r="DUA301" s="216"/>
      <c r="DUB301" s="216"/>
      <c r="DUC301" s="216"/>
      <c r="DUD301" s="216"/>
      <c r="DUE301" s="216"/>
      <c r="DUF301" s="216"/>
      <c r="DUG301" s="216"/>
      <c r="DUH301" s="216"/>
      <c r="DUI301" s="216"/>
      <c r="DUJ301" s="216"/>
      <c r="DUK301" s="216"/>
      <c r="DUL301" s="216"/>
      <c r="DUM301" s="216"/>
      <c r="DUN301" s="216"/>
      <c r="DUO301" s="216"/>
      <c r="DUP301" s="216"/>
      <c r="DUQ301" s="216"/>
      <c r="DUR301" s="216"/>
      <c r="DUS301" s="216"/>
      <c r="DUT301" s="216"/>
      <c r="DUU301" s="216"/>
      <c r="DUV301" s="216"/>
      <c r="DUW301" s="216"/>
      <c r="DUX301" s="216"/>
      <c r="DUY301" s="216"/>
      <c r="DUZ301" s="216"/>
      <c r="DVA301" s="216"/>
      <c r="DVB301" s="216"/>
      <c r="DVC301" s="216"/>
      <c r="DVD301" s="216"/>
      <c r="DVE301" s="216"/>
      <c r="DVF301" s="216"/>
      <c r="DVG301" s="216"/>
      <c r="DVH301" s="216"/>
      <c r="DVI301" s="216"/>
      <c r="DVJ301" s="216"/>
      <c r="DVK301" s="216"/>
      <c r="DVL301" s="216"/>
      <c r="DVM301" s="216"/>
      <c r="DVN301" s="216"/>
      <c r="DVO301" s="216"/>
      <c r="DVP301" s="216"/>
      <c r="DVQ301" s="216"/>
      <c r="DVR301" s="216"/>
      <c r="DVS301" s="216"/>
      <c r="DVT301" s="216"/>
      <c r="DVU301" s="216"/>
      <c r="DVV301" s="216"/>
      <c r="DVW301" s="216"/>
      <c r="DVX301" s="216"/>
      <c r="DVY301" s="216"/>
      <c r="DVZ301" s="216"/>
      <c r="DWA301" s="216"/>
      <c r="DWB301" s="216"/>
      <c r="DWC301" s="216"/>
      <c r="DWD301" s="216"/>
      <c r="DWE301" s="216"/>
      <c r="DWF301" s="216"/>
      <c r="DWG301" s="216"/>
      <c r="DWH301" s="216"/>
      <c r="DWI301" s="216"/>
      <c r="DWJ301" s="216"/>
      <c r="DWK301" s="216"/>
      <c r="DWL301" s="216"/>
      <c r="DWM301" s="216"/>
      <c r="DWN301" s="216"/>
      <c r="DWO301" s="216"/>
      <c r="DWP301" s="216"/>
      <c r="DWQ301" s="216"/>
      <c r="DWR301" s="216"/>
      <c r="DWS301" s="216"/>
      <c r="DWT301" s="216"/>
      <c r="DWU301" s="216"/>
      <c r="DWV301" s="216"/>
      <c r="DWW301" s="216"/>
      <c r="DWX301" s="216"/>
      <c r="DWY301" s="216"/>
      <c r="DWZ301" s="216"/>
      <c r="DXA301" s="216"/>
      <c r="DXB301" s="216"/>
      <c r="DXC301" s="216"/>
      <c r="DXD301" s="216"/>
      <c r="DXE301" s="216"/>
      <c r="DXF301" s="216"/>
      <c r="DXG301" s="216"/>
      <c r="DXH301" s="216"/>
      <c r="DXI301" s="216"/>
      <c r="DXJ301" s="216"/>
      <c r="DXK301" s="216"/>
      <c r="DXL301" s="216"/>
      <c r="DXM301" s="216"/>
      <c r="DXN301" s="216"/>
      <c r="DXO301" s="216"/>
      <c r="DXP301" s="216"/>
      <c r="DXQ301" s="216"/>
      <c r="DXR301" s="216"/>
      <c r="DXS301" s="216"/>
      <c r="DXT301" s="216"/>
      <c r="DXU301" s="216"/>
      <c r="DXV301" s="216"/>
      <c r="DXW301" s="216"/>
      <c r="DXX301" s="216"/>
      <c r="DXY301" s="216"/>
      <c r="DXZ301" s="216"/>
      <c r="DYA301" s="216"/>
      <c r="DYB301" s="216"/>
      <c r="DYC301" s="216"/>
      <c r="DYD301" s="216"/>
      <c r="DYE301" s="216"/>
      <c r="DYF301" s="216"/>
      <c r="DYG301" s="216"/>
      <c r="DYH301" s="216"/>
      <c r="DYI301" s="216"/>
      <c r="DYJ301" s="216"/>
      <c r="DYK301" s="216"/>
      <c r="DYL301" s="216"/>
      <c r="DYM301" s="216"/>
      <c r="DYN301" s="216"/>
      <c r="DYO301" s="216"/>
      <c r="DYP301" s="216"/>
      <c r="DYQ301" s="216"/>
      <c r="DYR301" s="216"/>
      <c r="DYS301" s="216"/>
      <c r="DYT301" s="216"/>
      <c r="DYU301" s="216"/>
      <c r="DYV301" s="216"/>
      <c r="DYW301" s="216"/>
      <c r="DYX301" s="216"/>
      <c r="DYY301" s="216"/>
      <c r="DYZ301" s="216"/>
      <c r="DZA301" s="216"/>
      <c r="DZB301" s="216"/>
      <c r="DZC301" s="216"/>
      <c r="DZD301" s="216"/>
      <c r="DZE301" s="216"/>
      <c r="DZF301" s="216"/>
      <c r="DZG301" s="216"/>
      <c r="DZH301" s="216"/>
      <c r="DZI301" s="216"/>
      <c r="DZJ301" s="216"/>
      <c r="DZK301" s="216"/>
      <c r="DZL301" s="216"/>
      <c r="DZM301" s="216"/>
      <c r="DZN301" s="216"/>
      <c r="DZO301" s="216"/>
      <c r="DZP301" s="216"/>
      <c r="DZQ301" s="216"/>
      <c r="DZR301" s="216"/>
      <c r="DZS301" s="216"/>
      <c r="DZT301" s="216"/>
      <c r="DZU301" s="216"/>
      <c r="DZV301" s="216"/>
      <c r="DZW301" s="216"/>
      <c r="DZX301" s="216"/>
      <c r="DZY301" s="216"/>
      <c r="DZZ301" s="216"/>
      <c r="EAA301" s="216"/>
      <c r="EAB301" s="216"/>
      <c r="EAC301" s="216"/>
      <c r="EAD301" s="216"/>
      <c r="EAE301" s="216"/>
      <c r="EAF301" s="216"/>
      <c r="EAG301" s="216"/>
      <c r="EAH301" s="216"/>
      <c r="EAI301" s="216"/>
      <c r="EAJ301" s="216"/>
      <c r="EAK301" s="216"/>
      <c r="EAL301" s="216"/>
      <c r="EAM301" s="216"/>
      <c r="EAN301" s="216"/>
      <c r="EAO301" s="216"/>
      <c r="EAP301" s="216"/>
      <c r="EAQ301" s="216"/>
      <c r="EAR301" s="216"/>
      <c r="EAS301" s="216"/>
      <c r="EAT301" s="216"/>
      <c r="EAU301" s="216"/>
      <c r="EAV301" s="216"/>
      <c r="EAW301" s="216"/>
      <c r="EAX301" s="216"/>
      <c r="EAY301" s="216"/>
      <c r="EAZ301" s="216"/>
      <c r="EBA301" s="216"/>
      <c r="EBB301" s="216"/>
      <c r="EBC301" s="216"/>
      <c r="EBD301" s="216"/>
      <c r="EBE301" s="216"/>
      <c r="EBF301" s="216"/>
      <c r="EBG301" s="216"/>
      <c r="EBH301" s="216"/>
      <c r="EBI301" s="216"/>
      <c r="EBJ301" s="216"/>
      <c r="EBK301" s="216"/>
      <c r="EBL301" s="216"/>
      <c r="EBM301" s="216"/>
      <c r="EBN301" s="216"/>
      <c r="EBO301" s="216"/>
      <c r="EBP301" s="216"/>
      <c r="EBQ301" s="216"/>
      <c r="EBR301" s="216"/>
      <c r="EBS301" s="216"/>
      <c r="EBT301" s="216"/>
      <c r="EBU301" s="216"/>
      <c r="EBV301" s="216"/>
      <c r="EBW301" s="216"/>
      <c r="EBX301" s="216"/>
      <c r="EBY301" s="216"/>
      <c r="EBZ301" s="216"/>
      <c r="ECA301" s="216"/>
      <c r="ECB301" s="216"/>
      <c r="ECC301" s="216"/>
      <c r="ECD301" s="216"/>
      <c r="ECE301" s="216"/>
      <c r="ECF301" s="216"/>
      <c r="ECG301" s="216"/>
      <c r="ECH301" s="216"/>
      <c r="ECI301" s="216"/>
      <c r="ECJ301" s="216"/>
      <c r="ECK301" s="216"/>
      <c r="ECL301" s="216"/>
      <c r="ECM301" s="216"/>
      <c r="ECN301" s="216"/>
      <c r="ECO301" s="216"/>
      <c r="ECP301" s="216"/>
      <c r="ECQ301" s="216"/>
      <c r="ECR301" s="216"/>
      <c r="ECS301" s="216"/>
      <c r="ECT301" s="216"/>
      <c r="ECU301" s="216"/>
      <c r="ECV301" s="216"/>
      <c r="ECW301" s="216"/>
      <c r="ECX301" s="216"/>
      <c r="ECY301" s="216"/>
      <c r="ECZ301" s="216"/>
      <c r="EDA301" s="216"/>
      <c r="EDB301" s="216"/>
      <c r="EDC301" s="216"/>
      <c r="EDD301" s="216"/>
      <c r="EDE301" s="216"/>
      <c r="EDF301" s="216"/>
      <c r="EDG301" s="216"/>
      <c r="EDH301" s="216"/>
      <c r="EDI301" s="216"/>
      <c r="EDJ301" s="216"/>
      <c r="EDK301" s="216"/>
      <c r="EDL301" s="216"/>
      <c r="EDM301" s="216"/>
      <c r="EDN301" s="216"/>
      <c r="EDO301" s="216"/>
      <c r="EDP301" s="216"/>
      <c r="EDQ301" s="216"/>
      <c r="EDR301" s="216"/>
      <c r="EDS301" s="216"/>
      <c r="EDT301" s="216"/>
      <c r="EDU301" s="216"/>
      <c r="EDV301" s="216"/>
      <c r="EDW301" s="216"/>
      <c r="EDX301" s="216"/>
      <c r="EDY301" s="216"/>
      <c r="EDZ301" s="216"/>
      <c r="EEA301" s="216"/>
      <c r="EEB301" s="216"/>
      <c r="EEC301" s="216"/>
      <c r="EED301" s="216"/>
      <c r="EEE301" s="216"/>
      <c r="EEF301" s="216"/>
      <c r="EEG301" s="216"/>
      <c r="EEH301" s="216"/>
      <c r="EEI301" s="216"/>
      <c r="EEJ301" s="216"/>
      <c r="EEK301" s="216"/>
      <c r="EEL301" s="216"/>
      <c r="EEM301" s="216"/>
      <c r="EEN301" s="216"/>
      <c r="EEO301" s="216"/>
      <c r="EEP301" s="216"/>
      <c r="EEQ301" s="216"/>
      <c r="EER301" s="216"/>
      <c r="EES301" s="216"/>
      <c r="EET301" s="216"/>
      <c r="EEU301" s="216"/>
      <c r="EEV301" s="216"/>
      <c r="EEW301" s="216"/>
      <c r="EEX301" s="216"/>
      <c r="EEY301" s="216"/>
      <c r="EEZ301" s="216"/>
      <c r="EFA301" s="216"/>
      <c r="EFB301" s="216"/>
      <c r="EFC301" s="216"/>
      <c r="EFD301" s="216"/>
      <c r="EFE301" s="216"/>
      <c r="EFF301" s="216"/>
      <c r="EFG301" s="216"/>
      <c r="EFH301" s="216"/>
      <c r="EFI301" s="216"/>
      <c r="EFJ301" s="216"/>
      <c r="EFK301" s="216"/>
      <c r="EFL301" s="216"/>
      <c r="EFM301" s="216"/>
      <c r="EFN301" s="216"/>
      <c r="EFO301" s="216"/>
      <c r="EFP301" s="216"/>
      <c r="EFQ301" s="216"/>
      <c r="EFR301" s="216"/>
      <c r="EFS301" s="216"/>
      <c r="EFT301" s="216"/>
      <c r="EFU301" s="216"/>
      <c r="EFV301" s="216"/>
      <c r="EFW301" s="216"/>
      <c r="EFX301" s="216"/>
      <c r="EFY301" s="216"/>
      <c r="EFZ301" s="216"/>
      <c r="EGA301" s="216"/>
      <c r="EGB301" s="216"/>
      <c r="EGC301" s="216"/>
      <c r="EGD301" s="216"/>
      <c r="EGE301" s="216"/>
      <c r="EGF301" s="216"/>
      <c r="EGG301" s="216"/>
      <c r="EGH301" s="216"/>
      <c r="EGI301" s="216"/>
      <c r="EGJ301" s="216"/>
      <c r="EGK301" s="216"/>
      <c r="EGL301" s="216"/>
      <c r="EGM301" s="216"/>
      <c r="EGN301" s="216"/>
      <c r="EGO301" s="216"/>
      <c r="EGP301" s="216"/>
      <c r="EGQ301" s="216"/>
      <c r="EGR301" s="216"/>
      <c r="EGS301" s="216"/>
      <c r="EGT301" s="216"/>
      <c r="EGU301" s="216"/>
      <c r="EGV301" s="216"/>
      <c r="EGW301" s="216"/>
      <c r="EGX301" s="216"/>
      <c r="EGY301" s="216"/>
      <c r="EGZ301" s="216"/>
      <c r="EHA301" s="216"/>
      <c r="EHB301" s="216"/>
      <c r="EHC301" s="216"/>
      <c r="EHD301" s="216"/>
      <c r="EHE301" s="216"/>
      <c r="EHF301" s="216"/>
      <c r="EHG301" s="216"/>
      <c r="EHH301" s="216"/>
      <c r="EHI301" s="216"/>
      <c r="EHJ301" s="216"/>
      <c r="EHK301" s="216"/>
      <c r="EHL301" s="216"/>
      <c r="EHM301" s="216"/>
      <c r="EHN301" s="216"/>
      <c r="EHO301" s="216"/>
      <c r="EHP301" s="216"/>
      <c r="EHQ301" s="216"/>
      <c r="EHR301" s="216"/>
      <c r="EHS301" s="216"/>
      <c r="EHT301" s="216"/>
      <c r="EHU301" s="216"/>
      <c r="EHV301" s="216"/>
      <c r="EHW301" s="216"/>
      <c r="EHX301" s="216"/>
      <c r="EHY301" s="216"/>
      <c r="EHZ301" s="216"/>
      <c r="EIA301" s="216"/>
      <c r="EIB301" s="216"/>
      <c r="EIC301" s="216"/>
      <c r="EID301" s="216"/>
      <c r="EIE301" s="216"/>
      <c r="EIF301" s="216"/>
      <c r="EIG301" s="216"/>
      <c r="EIH301" s="216"/>
      <c r="EII301" s="216"/>
      <c r="EIJ301" s="216"/>
      <c r="EIK301" s="216"/>
      <c r="EIL301" s="216"/>
      <c r="EIM301" s="216"/>
      <c r="EIN301" s="216"/>
      <c r="EIO301" s="216"/>
      <c r="EIP301" s="216"/>
      <c r="EIQ301" s="216"/>
      <c r="EIR301" s="216"/>
      <c r="EIS301" s="216"/>
      <c r="EIT301" s="216"/>
      <c r="EIU301" s="216"/>
      <c r="EIV301" s="216"/>
      <c r="EIW301" s="216"/>
      <c r="EIX301" s="216"/>
      <c r="EIY301" s="216"/>
      <c r="EIZ301" s="216"/>
      <c r="EJA301" s="216"/>
      <c r="EJB301" s="216"/>
      <c r="EJC301" s="216"/>
      <c r="EJD301" s="216"/>
      <c r="EJE301" s="216"/>
      <c r="EJF301" s="216"/>
      <c r="EJG301" s="216"/>
      <c r="EJH301" s="216"/>
      <c r="EJI301" s="216"/>
      <c r="EJJ301" s="216"/>
      <c r="EJK301" s="216"/>
      <c r="EJL301" s="216"/>
      <c r="EJM301" s="216"/>
      <c r="EJN301" s="216"/>
      <c r="EJO301" s="216"/>
      <c r="EJP301" s="216"/>
      <c r="EJQ301" s="216"/>
      <c r="EJR301" s="216"/>
      <c r="EJS301" s="216"/>
      <c r="EJT301" s="216"/>
      <c r="EJU301" s="216"/>
      <c r="EJV301" s="216"/>
      <c r="EJW301" s="216"/>
      <c r="EJX301" s="216"/>
      <c r="EJY301" s="216"/>
      <c r="EJZ301" s="216"/>
      <c r="EKA301" s="216"/>
      <c r="EKB301" s="216"/>
      <c r="EKC301" s="216"/>
      <c r="EKD301" s="216"/>
      <c r="EKE301" s="216"/>
      <c r="EKF301" s="216"/>
      <c r="EKG301" s="216"/>
      <c r="EKH301" s="216"/>
      <c r="EKI301" s="216"/>
      <c r="EKJ301" s="216"/>
      <c r="EKK301" s="216"/>
      <c r="EKL301" s="216"/>
      <c r="EKM301" s="216"/>
      <c r="EKN301" s="216"/>
      <c r="EKO301" s="216"/>
      <c r="EKP301" s="216"/>
      <c r="EKQ301" s="216"/>
      <c r="EKR301" s="216"/>
      <c r="EKS301" s="216"/>
      <c r="EKT301" s="216"/>
      <c r="EKU301" s="216"/>
      <c r="EKV301" s="216"/>
      <c r="EKW301" s="216"/>
      <c r="EKX301" s="216"/>
      <c r="EKY301" s="216"/>
      <c r="EKZ301" s="216"/>
      <c r="ELA301" s="216"/>
      <c r="ELB301" s="216"/>
      <c r="ELC301" s="216"/>
      <c r="ELD301" s="216"/>
      <c r="ELE301" s="216"/>
      <c r="ELF301" s="216"/>
      <c r="ELG301" s="216"/>
      <c r="ELH301" s="216"/>
      <c r="ELI301" s="216"/>
      <c r="ELJ301" s="216"/>
      <c r="ELK301" s="216"/>
      <c r="ELL301" s="216"/>
      <c r="ELM301" s="216"/>
      <c r="ELN301" s="216"/>
      <c r="ELO301" s="216"/>
      <c r="ELP301" s="216"/>
      <c r="ELQ301" s="216"/>
      <c r="ELR301" s="216"/>
      <c r="ELS301" s="216"/>
      <c r="ELT301" s="216"/>
      <c r="ELU301" s="216"/>
      <c r="ELV301" s="216"/>
      <c r="ELW301" s="216"/>
      <c r="ELX301" s="216"/>
      <c r="ELY301" s="216"/>
      <c r="ELZ301" s="216"/>
      <c r="EMA301" s="216"/>
      <c r="EMB301" s="216"/>
      <c r="EMC301" s="216"/>
      <c r="EMD301" s="216"/>
      <c r="EME301" s="216"/>
      <c r="EMF301" s="216"/>
      <c r="EMG301" s="216"/>
      <c r="EMH301" s="216"/>
      <c r="EMI301" s="216"/>
      <c r="EMJ301" s="216"/>
      <c r="EMK301" s="216"/>
      <c r="EML301" s="216"/>
      <c r="EMM301" s="216"/>
      <c r="EMN301" s="216"/>
      <c r="EMO301" s="216"/>
      <c r="EMP301" s="216"/>
      <c r="EMQ301" s="216"/>
      <c r="EMR301" s="216"/>
      <c r="EMS301" s="216"/>
      <c r="EMT301" s="216"/>
      <c r="EMU301" s="216"/>
      <c r="EMV301" s="216"/>
      <c r="EMW301" s="216"/>
      <c r="EMX301" s="216"/>
      <c r="EMY301" s="216"/>
      <c r="EMZ301" s="216"/>
      <c r="ENA301" s="216"/>
      <c r="ENB301" s="216"/>
      <c r="ENC301" s="216"/>
      <c r="END301" s="216"/>
      <c r="ENE301" s="216"/>
      <c r="ENF301" s="216"/>
      <c r="ENG301" s="216"/>
      <c r="ENH301" s="216"/>
      <c r="ENI301" s="216"/>
      <c r="ENJ301" s="216"/>
      <c r="ENK301" s="216"/>
      <c r="ENL301" s="216"/>
      <c r="ENM301" s="216"/>
      <c r="ENN301" s="216"/>
      <c r="ENO301" s="216"/>
      <c r="ENP301" s="216"/>
      <c r="ENQ301" s="216"/>
      <c r="ENR301" s="216"/>
      <c r="ENS301" s="216"/>
      <c r="ENT301" s="216"/>
      <c r="ENU301" s="216"/>
      <c r="ENV301" s="216"/>
      <c r="ENW301" s="216"/>
      <c r="ENX301" s="216"/>
      <c r="ENY301" s="216"/>
      <c r="ENZ301" s="216"/>
      <c r="EOA301" s="216"/>
      <c r="EOB301" s="216"/>
      <c r="EOC301" s="216"/>
      <c r="EOD301" s="216"/>
      <c r="EOE301" s="216"/>
      <c r="EOF301" s="216"/>
      <c r="EOG301" s="216"/>
      <c r="EOH301" s="216"/>
      <c r="EOI301" s="216"/>
      <c r="EOJ301" s="216"/>
      <c r="EOK301" s="216"/>
      <c r="EOL301" s="216"/>
      <c r="EOM301" s="216"/>
      <c r="EON301" s="216"/>
      <c r="EOO301" s="216"/>
      <c r="EOP301" s="216"/>
      <c r="EOQ301" s="216"/>
      <c r="EOR301" s="216"/>
      <c r="EOS301" s="216"/>
      <c r="EOT301" s="216"/>
      <c r="EOU301" s="216"/>
      <c r="EOV301" s="216"/>
      <c r="EOW301" s="216"/>
      <c r="EOX301" s="216"/>
      <c r="EOY301" s="216"/>
      <c r="EOZ301" s="216"/>
      <c r="EPA301" s="216"/>
      <c r="EPB301" s="216"/>
      <c r="EPC301" s="216"/>
      <c r="EPD301" s="216"/>
      <c r="EPE301" s="216"/>
      <c r="EPF301" s="216"/>
      <c r="EPG301" s="216"/>
      <c r="EPH301" s="216"/>
      <c r="EPI301" s="216"/>
      <c r="EPJ301" s="216"/>
      <c r="EPK301" s="216"/>
      <c r="EPL301" s="216"/>
      <c r="EPM301" s="216"/>
      <c r="EPN301" s="216"/>
      <c r="EPO301" s="216"/>
      <c r="EPP301" s="216"/>
      <c r="EPQ301" s="216"/>
      <c r="EPR301" s="216"/>
      <c r="EPS301" s="216"/>
      <c r="EPT301" s="216"/>
      <c r="EPU301" s="216"/>
      <c r="EPV301" s="216"/>
      <c r="EPW301" s="216"/>
      <c r="EPX301" s="216"/>
      <c r="EPY301" s="216"/>
      <c r="EPZ301" s="216"/>
      <c r="EQA301" s="216"/>
      <c r="EQB301" s="216"/>
      <c r="EQC301" s="216"/>
      <c r="EQD301" s="216"/>
      <c r="EQE301" s="216"/>
      <c r="EQF301" s="216"/>
      <c r="EQG301" s="216"/>
      <c r="EQH301" s="216"/>
      <c r="EQI301" s="216"/>
      <c r="EQJ301" s="216"/>
      <c r="EQK301" s="216"/>
      <c r="EQL301" s="216"/>
      <c r="EQM301" s="216"/>
      <c r="EQN301" s="216"/>
      <c r="EQO301" s="216"/>
      <c r="EQP301" s="216"/>
      <c r="EQQ301" s="216"/>
      <c r="EQR301" s="216"/>
      <c r="EQS301" s="216"/>
      <c r="EQT301" s="216"/>
      <c r="EQU301" s="216"/>
      <c r="EQV301" s="216"/>
      <c r="EQW301" s="216"/>
      <c r="EQX301" s="216"/>
      <c r="EQY301" s="216"/>
      <c r="EQZ301" s="216"/>
      <c r="ERA301" s="216"/>
      <c r="ERB301" s="216"/>
      <c r="ERC301" s="216"/>
      <c r="ERD301" s="216"/>
      <c r="ERE301" s="216"/>
      <c r="ERF301" s="216"/>
      <c r="ERG301" s="216"/>
      <c r="ERH301" s="216"/>
      <c r="ERI301" s="216"/>
      <c r="ERJ301" s="216"/>
      <c r="ERK301" s="216"/>
      <c r="ERL301" s="216"/>
      <c r="ERM301" s="216"/>
      <c r="ERN301" s="216"/>
      <c r="ERO301" s="216"/>
      <c r="ERP301" s="216"/>
      <c r="ERQ301" s="216"/>
      <c r="ERR301" s="216"/>
      <c r="ERS301" s="216"/>
      <c r="ERT301" s="216"/>
      <c r="ERU301" s="216"/>
      <c r="ERV301" s="216"/>
      <c r="ERW301" s="216"/>
      <c r="ERX301" s="216"/>
      <c r="ERY301" s="216"/>
      <c r="ERZ301" s="216"/>
      <c r="ESA301" s="216"/>
      <c r="ESB301" s="216"/>
      <c r="ESC301" s="216"/>
      <c r="ESD301" s="216"/>
      <c r="ESE301" s="216"/>
      <c r="ESF301" s="216"/>
      <c r="ESG301" s="216"/>
      <c r="ESH301" s="216"/>
      <c r="ESI301" s="216"/>
      <c r="ESJ301" s="216"/>
      <c r="ESK301" s="216"/>
      <c r="ESL301" s="216"/>
      <c r="ESM301" s="216"/>
      <c r="ESN301" s="216"/>
      <c r="ESO301" s="216"/>
      <c r="ESP301" s="216"/>
      <c r="ESQ301" s="216"/>
      <c r="ESR301" s="216"/>
      <c r="ESS301" s="216"/>
      <c r="EST301" s="216"/>
      <c r="ESU301" s="216"/>
      <c r="ESV301" s="216"/>
      <c r="ESW301" s="216"/>
      <c r="ESX301" s="216"/>
      <c r="ESY301" s="216"/>
      <c r="ESZ301" s="216"/>
      <c r="ETA301" s="216"/>
      <c r="ETB301" s="216"/>
      <c r="ETC301" s="216"/>
      <c r="ETD301" s="216"/>
      <c r="ETE301" s="216"/>
      <c r="ETF301" s="216"/>
      <c r="ETG301" s="216"/>
      <c r="ETH301" s="216"/>
      <c r="ETI301" s="216"/>
      <c r="ETJ301" s="216"/>
      <c r="ETK301" s="216"/>
      <c r="ETL301" s="216"/>
      <c r="ETM301" s="216"/>
      <c r="ETN301" s="216"/>
      <c r="ETO301" s="216"/>
      <c r="ETP301" s="216"/>
      <c r="ETQ301" s="216"/>
      <c r="ETR301" s="216"/>
      <c r="ETS301" s="216"/>
      <c r="ETT301" s="216"/>
      <c r="ETU301" s="216"/>
      <c r="ETV301" s="216"/>
      <c r="ETW301" s="216"/>
      <c r="ETX301" s="216"/>
      <c r="ETY301" s="216"/>
      <c r="ETZ301" s="216"/>
      <c r="EUA301" s="216"/>
      <c r="EUB301" s="216"/>
      <c r="EUC301" s="216"/>
      <c r="EUD301" s="216"/>
      <c r="EUE301" s="216"/>
      <c r="EUF301" s="216"/>
      <c r="EUG301" s="216"/>
      <c r="EUH301" s="216"/>
      <c r="EUI301" s="216"/>
      <c r="EUJ301" s="216"/>
      <c r="EUK301" s="216"/>
      <c r="EUL301" s="216"/>
      <c r="EUM301" s="216"/>
      <c r="EUN301" s="216"/>
      <c r="EUO301" s="216"/>
      <c r="EUP301" s="216"/>
      <c r="EUQ301" s="216"/>
      <c r="EUR301" s="216"/>
      <c r="EUS301" s="216"/>
      <c r="EUT301" s="216"/>
      <c r="EUU301" s="216"/>
      <c r="EUV301" s="216"/>
      <c r="EUW301" s="216"/>
      <c r="EUX301" s="216"/>
      <c r="EUY301" s="216"/>
      <c r="EUZ301" s="216"/>
      <c r="EVA301" s="216"/>
      <c r="EVB301" s="216"/>
      <c r="EVC301" s="216"/>
      <c r="EVD301" s="216"/>
      <c r="EVE301" s="216"/>
      <c r="EVF301" s="216"/>
      <c r="EVG301" s="216"/>
      <c r="EVH301" s="216"/>
      <c r="EVI301" s="216"/>
      <c r="EVJ301" s="216"/>
      <c r="EVK301" s="216"/>
      <c r="EVL301" s="216"/>
      <c r="EVM301" s="216"/>
      <c r="EVN301" s="216"/>
      <c r="EVO301" s="216"/>
      <c r="EVP301" s="216"/>
      <c r="EVQ301" s="216"/>
      <c r="EVR301" s="216"/>
      <c r="EVS301" s="216"/>
      <c r="EVT301" s="216"/>
      <c r="EVU301" s="216"/>
      <c r="EVV301" s="216"/>
      <c r="EVW301" s="216"/>
      <c r="EVX301" s="216"/>
      <c r="EVY301" s="216"/>
      <c r="EVZ301" s="216"/>
      <c r="EWA301" s="216"/>
      <c r="EWB301" s="216"/>
      <c r="EWC301" s="216"/>
      <c r="EWD301" s="216"/>
      <c r="EWE301" s="216"/>
      <c r="EWF301" s="216"/>
      <c r="EWG301" s="216"/>
      <c r="EWH301" s="216"/>
      <c r="EWI301" s="216"/>
      <c r="EWJ301" s="216"/>
      <c r="EWK301" s="216"/>
      <c r="EWL301" s="216"/>
      <c r="EWM301" s="216"/>
      <c r="EWN301" s="216"/>
      <c r="EWO301" s="216"/>
      <c r="EWP301" s="216"/>
      <c r="EWQ301" s="216"/>
      <c r="EWR301" s="216"/>
      <c r="EWS301" s="216"/>
      <c r="EWT301" s="216"/>
      <c r="EWU301" s="216"/>
      <c r="EWV301" s="216"/>
      <c r="EWW301" s="216"/>
      <c r="EWX301" s="216"/>
      <c r="EWY301" s="216"/>
      <c r="EWZ301" s="216"/>
      <c r="EXA301" s="216"/>
      <c r="EXB301" s="216"/>
      <c r="EXC301" s="216"/>
      <c r="EXD301" s="216"/>
      <c r="EXE301" s="216"/>
      <c r="EXF301" s="216"/>
      <c r="EXG301" s="216"/>
      <c r="EXH301" s="216"/>
      <c r="EXI301" s="216"/>
      <c r="EXJ301" s="216"/>
      <c r="EXK301" s="216"/>
      <c r="EXL301" s="216"/>
      <c r="EXM301" s="216"/>
      <c r="EXN301" s="216"/>
      <c r="EXO301" s="216"/>
      <c r="EXP301" s="216"/>
      <c r="EXQ301" s="216"/>
      <c r="EXR301" s="216"/>
      <c r="EXS301" s="216"/>
      <c r="EXT301" s="216"/>
      <c r="EXU301" s="216"/>
      <c r="EXV301" s="216"/>
      <c r="EXW301" s="216"/>
      <c r="EXX301" s="216"/>
      <c r="EXY301" s="216"/>
      <c r="EXZ301" s="216"/>
      <c r="EYA301" s="216"/>
      <c r="EYB301" s="216"/>
      <c r="EYC301" s="216"/>
      <c r="EYD301" s="216"/>
      <c r="EYE301" s="216"/>
      <c r="EYF301" s="216"/>
      <c r="EYG301" s="216"/>
      <c r="EYH301" s="216"/>
      <c r="EYI301" s="216"/>
      <c r="EYJ301" s="216"/>
      <c r="EYK301" s="216"/>
      <c r="EYL301" s="216"/>
      <c r="EYM301" s="216"/>
      <c r="EYN301" s="216"/>
      <c r="EYO301" s="216"/>
      <c r="EYP301" s="216"/>
      <c r="EYQ301" s="216"/>
      <c r="EYR301" s="216"/>
      <c r="EYS301" s="216"/>
      <c r="EYT301" s="216"/>
      <c r="EYU301" s="216"/>
      <c r="EYV301" s="216"/>
      <c r="EYW301" s="216"/>
      <c r="EYX301" s="216"/>
      <c r="EYY301" s="216"/>
      <c r="EYZ301" s="216"/>
      <c r="EZA301" s="216"/>
      <c r="EZB301" s="216"/>
      <c r="EZC301" s="216"/>
      <c r="EZD301" s="216"/>
      <c r="EZE301" s="216"/>
      <c r="EZF301" s="216"/>
      <c r="EZG301" s="216"/>
      <c r="EZH301" s="216"/>
      <c r="EZI301" s="216"/>
      <c r="EZJ301" s="216"/>
      <c r="EZK301" s="216"/>
      <c r="EZL301" s="216"/>
      <c r="EZM301" s="216"/>
      <c r="EZN301" s="216"/>
      <c r="EZO301" s="216"/>
      <c r="EZP301" s="216"/>
      <c r="EZQ301" s="216"/>
      <c r="EZR301" s="216"/>
      <c r="EZS301" s="216"/>
      <c r="EZT301" s="216"/>
      <c r="EZU301" s="216"/>
      <c r="EZV301" s="216"/>
      <c r="EZW301" s="216"/>
      <c r="EZX301" s="216"/>
      <c r="EZY301" s="216"/>
      <c r="EZZ301" s="216"/>
      <c r="FAA301" s="216"/>
      <c r="FAB301" s="216"/>
      <c r="FAC301" s="216"/>
      <c r="FAD301" s="216"/>
      <c r="FAE301" s="216"/>
      <c r="FAF301" s="216"/>
      <c r="FAG301" s="216"/>
      <c r="FAH301" s="216"/>
      <c r="FAI301" s="216"/>
      <c r="FAJ301" s="216"/>
      <c r="FAK301" s="216"/>
      <c r="FAL301" s="216"/>
      <c r="FAM301" s="216"/>
      <c r="FAN301" s="216"/>
      <c r="FAO301" s="216"/>
      <c r="FAP301" s="216"/>
      <c r="FAQ301" s="216"/>
      <c r="FAR301" s="216"/>
      <c r="FAS301" s="216"/>
      <c r="FAT301" s="216"/>
      <c r="FAU301" s="216"/>
      <c r="FAV301" s="216"/>
      <c r="FAW301" s="216"/>
      <c r="FAX301" s="216"/>
      <c r="FAY301" s="216"/>
      <c r="FAZ301" s="216"/>
      <c r="FBA301" s="216"/>
      <c r="FBB301" s="216"/>
      <c r="FBC301" s="216"/>
      <c r="FBD301" s="216"/>
      <c r="FBE301" s="216"/>
      <c r="FBF301" s="216"/>
      <c r="FBG301" s="216"/>
      <c r="FBH301" s="216"/>
      <c r="FBI301" s="216"/>
      <c r="FBJ301" s="216"/>
      <c r="FBK301" s="216"/>
      <c r="FBL301" s="216"/>
      <c r="FBM301" s="216"/>
      <c r="FBN301" s="216"/>
      <c r="FBO301" s="216"/>
      <c r="FBP301" s="216"/>
      <c r="FBQ301" s="216"/>
      <c r="FBR301" s="216"/>
      <c r="FBS301" s="216"/>
      <c r="FBT301" s="216"/>
      <c r="FBU301" s="216"/>
      <c r="FBV301" s="216"/>
      <c r="FBW301" s="216"/>
      <c r="FBX301" s="216"/>
      <c r="FBY301" s="216"/>
      <c r="FBZ301" s="216"/>
      <c r="FCA301" s="216"/>
      <c r="FCB301" s="216"/>
      <c r="FCC301" s="216"/>
      <c r="FCD301" s="216"/>
      <c r="FCE301" s="216"/>
      <c r="FCF301" s="216"/>
      <c r="FCG301" s="216"/>
      <c r="FCH301" s="216"/>
      <c r="FCI301" s="216"/>
      <c r="FCJ301" s="216"/>
      <c r="FCK301" s="216"/>
      <c r="FCL301" s="216"/>
      <c r="FCM301" s="216"/>
      <c r="FCN301" s="216"/>
      <c r="FCO301" s="216"/>
      <c r="FCP301" s="216"/>
      <c r="FCQ301" s="216"/>
      <c r="FCR301" s="216"/>
      <c r="FCS301" s="216"/>
      <c r="FCT301" s="216"/>
      <c r="FCU301" s="216"/>
      <c r="FCV301" s="216"/>
      <c r="FCW301" s="216"/>
      <c r="FCX301" s="216"/>
      <c r="FCY301" s="216"/>
      <c r="FCZ301" s="216"/>
      <c r="FDA301" s="216"/>
      <c r="FDB301" s="216"/>
      <c r="FDC301" s="216"/>
      <c r="FDD301" s="216"/>
      <c r="FDE301" s="216"/>
      <c r="FDF301" s="216"/>
      <c r="FDG301" s="216"/>
      <c r="FDH301" s="216"/>
      <c r="FDI301" s="216"/>
      <c r="FDJ301" s="216"/>
      <c r="FDK301" s="216"/>
      <c r="FDL301" s="216"/>
      <c r="FDM301" s="216"/>
      <c r="FDN301" s="216"/>
      <c r="FDO301" s="216"/>
      <c r="FDP301" s="216"/>
      <c r="FDQ301" s="216"/>
      <c r="FDR301" s="216"/>
      <c r="FDS301" s="216"/>
      <c r="FDT301" s="216"/>
      <c r="FDU301" s="216"/>
      <c r="FDV301" s="216"/>
      <c r="FDW301" s="216"/>
      <c r="FDX301" s="216"/>
      <c r="FDY301" s="216"/>
      <c r="FDZ301" s="216"/>
      <c r="FEA301" s="216"/>
      <c r="FEB301" s="216"/>
      <c r="FEC301" s="216"/>
      <c r="FED301" s="216"/>
      <c r="FEE301" s="216"/>
      <c r="FEF301" s="216"/>
      <c r="FEG301" s="216"/>
      <c r="FEH301" s="216"/>
      <c r="FEI301" s="216"/>
      <c r="FEJ301" s="216"/>
      <c r="FEK301" s="216"/>
      <c r="FEL301" s="216"/>
      <c r="FEM301" s="216"/>
      <c r="FEN301" s="216"/>
      <c r="FEO301" s="216"/>
      <c r="FEP301" s="216"/>
      <c r="FEQ301" s="216"/>
      <c r="FER301" s="216"/>
      <c r="FES301" s="216"/>
      <c r="FET301" s="216"/>
      <c r="FEU301" s="216"/>
      <c r="FEV301" s="216"/>
      <c r="FEW301" s="216"/>
      <c r="FEX301" s="216"/>
      <c r="FEY301" s="216"/>
      <c r="FEZ301" s="216"/>
      <c r="FFA301" s="216"/>
      <c r="FFB301" s="216"/>
      <c r="FFC301" s="216"/>
      <c r="FFD301" s="216"/>
      <c r="FFE301" s="216"/>
      <c r="FFF301" s="216"/>
      <c r="FFG301" s="216"/>
      <c r="FFH301" s="216"/>
      <c r="FFI301" s="216"/>
      <c r="FFJ301" s="216"/>
      <c r="FFK301" s="216"/>
      <c r="FFL301" s="216"/>
      <c r="FFM301" s="216"/>
      <c r="FFN301" s="216"/>
      <c r="FFO301" s="216"/>
      <c r="FFP301" s="216"/>
      <c r="FFQ301" s="216"/>
      <c r="FFR301" s="216"/>
      <c r="FFS301" s="216"/>
      <c r="FFT301" s="216"/>
      <c r="FFU301" s="216"/>
      <c r="FFV301" s="216"/>
      <c r="FFW301" s="216"/>
      <c r="FFX301" s="216"/>
      <c r="FFY301" s="216"/>
      <c r="FFZ301" s="216"/>
      <c r="FGA301" s="216"/>
      <c r="FGB301" s="216"/>
      <c r="FGC301" s="216"/>
      <c r="FGD301" s="216"/>
      <c r="FGE301" s="216"/>
      <c r="FGF301" s="216"/>
      <c r="FGG301" s="216"/>
      <c r="FGH301" s="216"/>
      <c r="FGI301" s="216"/>
      <c r="FGJ301" s="216"/>
      <c r="FGK301" s="216"/>
      <c r="FGL301" s="216"/>
      <c r="FGM301" s="216"/>
      <c r="FGN301" s="216"/>
      <c r="FGO301" s="216"/>
      <c r="FGP301" s="216"/>
      <c r="FGQ301" s="216"/>
      <c r="FGR301" s="216"/>
      <c r="FGS301" s="216"/>
      <c r="FGT301" s="216"/>
      <c r="FGU301" s="216"/>
      <c r="FGV301" s="216"/>
      <c r="FGW301" s="216"/>
      <c r="FGX301" s="216"/>
      <c r="FGY301" s="216"/>
      <c r="FGZ301" s="216"/>
      <c r="FHA301" s="216"/>
      <c r="FHB301" s="216"/>
      <c r="FHC301" s="216"/>
      <c r="FHD301" s="216"/>
      <c r="FHE301" s="216"/>
      <c r="FHF301" s="216"/>
      <c r="FHG301" s="216"/>
      <c r="FHH301" s="216"/>
      <c r="FHI301" s="216"/>
      <c r="FHJ301" s="216"/>
      <c r="FHK301" s="216"/>
      <c r="FHL301" s="216"/>
      <c r="FHM301" s="216"/>
      <c r="FHN301" s="216"/>
      <c r="FHO301" s="216"/>
      <c r="FHP301" s="216"/>
      <c r="FHQ301" s="216"/>
      <c r="FHR301" s="216"/>
      <c r="FHS301" s="216"/>
      <c r="FHT301" s="216"/>
      <c r="FHU301" s="216"/>
      <c r="FHV301" s="216"/>
      <c r="FHW301" s="216"/>
      <c r="FHX301" s="216"/>
      <c r="FHY301" s="216"/>
      <c r="FHZ301" s="216"/>
      <c r="FIA301" s="216"/>
      <c r="FIB301" s="216"/>
      <c r="FIC301" s="216"/>
      <c r="FID301" s="216"/>
      <c r="FIE301" s="216"/>
      <c r="FIF301" s="216"/>
      <c r="FIG301" s="216"/>
      <c r="FIH301" s="216"/>
      <c r="FII301" s="216"/>
      <c r="FIJ301" s="216"/>
      <c r="FIK301" s="216"/>
      <c r="FIL301" s="216"/>
      <c r="FIM301" s="216"/>
      <c r="FIN301" s="216"/>
      <c r="FIO301" s="216"/>
      <c r="FIP301" s="216"/>
      <c r="FIQ301" s="216"/>
      <c r="FIR301" s="216"/>
      <c r="FIS301" s="216"/>
      <c r="FIT301" s="216"/>
      <c r="FIU301" s="216"/>
      <c r="FIV301" s="216"/>
      <c r="FIW301" s="216"/>
      <c r="FIX301" s="216"/>
      <c r="FIY301" s="216"/>
      <c r="FIZ301" s="216"/>
      <c r="FJA301" s="216"/>
      <c r="FJB301" s="216"/>
      <c r="FJC301" s="216"/>
      <c r="FJD301" s="216"/>
      <c r="FJE301" s="216"/>
      <c r="FJF301" s="216"/>
      <c r="FJG301" s="216"/>
      <c r="FJH301" s="216"/>
      <c r="FJI301" s="216"/>
      <c r="FJJ301" s="216"/>
      <c r="FJK301" s="216"/>
      <c r="FJL301" s="216"/>
      <c r="FJM301" s="216"/>
      <c r="FJN301" s="216"/>
      <c r="FJO301" s="216"/>
      <c r="FJP301" s="216"/>
      <c r="FJQ301" s="216"/>
      <c r="FJR301" s="216"/>
      <c r="FJS301" s="216"/>
      <c r="FJT301" s="216"/>
      <c r="FJU301" s="216"/>
      <c r="FJV301" s="216"/>
      <c r="FJW301" s="216"/>
      <c r="FJX301" s="216"/>
      <c r="FJY301" s="216"/>
      <c r="FJZ301" s="216"/>
      <c r="FKA301" s="216"/>
      <c r="FKB301" s="216"/>
      <c r="FKC301" s="216"/>
      <c r="FKD301" s="216"/>
      <c r="FKE301" s="216"/>
      <c r="FKF301" s="216"/>
      <c r="FKG301" s="216"/>
      <c r="FKH301" s="216"/>
      <c r="FKI301" s="216"/>
      <c r="FKJ301" s="216"/>
      <c r="FKK301" s="216"/>
      <c r="FKL301" s="216"/>
      <c r="FKM301" s="216"/>
      <c r="FKN301" s="216"/>
      <c r="FKO301" s="216"/>
      <c r="FKP301" s="216"/>
      <c r="FKQ301" s="216"/>
      <c r="FKR301" s="216"/>
      <c r="FKS301" s="216"/>
      <c r="FKT301" s="216"/>
      <c r="FKU301" s="216"/>
      <c r="FKV301" s="216"/>
      <c r="FKW301" s="216"/>
      <c r="FKX301" s="216"/>
      <c r="FKY301" s="216"/>
      <c r="FKZ301" s="216"/>
      <c r="FLA301" s="216"/>
      <c r="FLB301" s="216"/>
      <c r="FLC301" s="216"/>
      <c r="FLD301" s="216"/>
      <c r="FLE301" s="216"/>
      <c r="FLF301" s="216"/>
      <c r="FLG301" s="216"/>
      <c r="FLH301" s="216"/>
      <c r="FLI301" s="216"/>
      <c r="FLJ301" s="216"/>
      <c r="FLK301" s="216"/>
      <c r="FLL301" s="216"/>
      <c r="FLM301" s="216"/>
      <c r="FLN301" s="216"/>
      <c r="FLO301" s="216"/>
      <c r="FLP301" s="216"/>
      <c r="FLQ301" s="216"/>
      <c r="FLR301" s="216"/>
      <c r="FLS301" s="216"/>
      <c r="FLT301" s="216"/>
      <c r="FLU301" s="216"/>
      <c r="FLV301" s="216"/>
      <c r="FLW301" s="216"/>
      <c r="FLX301" s="216"/>
      <c r="FLY301" s="216"/>
      <c r="FLZ301" s="216"/>
      <c r="FMA301" s="216"/>
      <c r="FMB301" s="216"/>
      <c r="FMC301" s="216"/>
      <c r="FMD301" s="216"/>
      <c r="FME301" s="216"/>
      <c r="FMF301" s="216"/>
      <c r="FMG301" s="216"/>
      <c r="FMH301" s="216"/>
      <c r="FMI301" s="216"/>
      <c r="FMJ301" s="216"/>
      <c r="FMK301" s="216"/>
      <c r="FML301" s="216"/>
      <c r="FMM301" s="216"/>
      <c r="FMN301" s="216"/>
      <c r="FMO301" s="216"/>
      <c r="FMP301" s="216"/>
      <c r="FMQ301" s="216"/>
      <c r="FMR301" s="216"/>
      <c r="FMS301" s="216"/>
      <c r="FMT301" s="216"/>
      <c r="FMU301" s="216"/>
      <c r="FMV301" s="216"/>
      <c r="FMW301" s="216"/>
      <c r="FMX301" s="216"/>
      <c r="FMY301" s="216"/>
      <c r="FMZ301" s="216"/>
      <c r="FNA301" s="216"/>
      <c r="FNB301" s="216"/>
      <c r="FNC301" s="216"/>
      <c r="FND301" s="216"/>
      <c r="FNE301" s="216"/>
      <c r="FNF301" s="216"/>
      <c r="FNG301" s="216"/>
      <c r="FNH301" s="216"/>
      <c r="FNI301" s="216"/>
      <c r="FNJ301" s="216"/>
      <c r="FNK301" s="216"/>
      <c r="FNL301" s="216"/>
      <c r="FNM301" s="216"/>
      <c r="FNN301" s="216"/>
      <c r="FNO301" s="216"/>
      <c r="FNP301" s="216"/>
      <c r="FNQ301" s="216"/>
      <c r="FNR301" s="216"/>
      <c r="FNS301" s="216"/>
      <c r="FNT301" s="216"/>
      <c r="FNU301" s="216"/>
      <c r="FNV301" s="216"/>
      <c r="FNW301" s="216"/>
      <c r="FNX301" s="216"/>
      <c r="FNY301" s="216"/>
      <c r="FNZ301" s="216"/>
      <c r="FOA301" s="216"/>
      <c r="FOB301" s="216"/>
      <c r="FOC301" s="216"/>
      <c r="FOD301" s="216"/>
      <c r="FOE301" s="216"/>
      <c r="FOF301" s="216"/>
      <c r="FOG301" s="216"/>
      <c r="FOH301" s="216"/>
      <c r="FOI301" s="216"/>
      <c r="FOJ301" s="216"/>
      <c r="FOK301" s="216"/>
      <c r="FOL301" s="216"/>
      <c r="FOM301" s="216"/>
      <c r="FON301" s="216"/>
      <c r="FOO301" s="216"/>
      <c r="FOP301" s="216"/>
      <c r="FOQ301" s="216"/>
      <c r="FOR301" s="216"/>
      <c r="FOS301" s="216"/>
      <c r="FOT301" s="216"/>
      <c r="FOU301" s="216"/>
      <c r="FOV301" s="216"/>
      <c r="FOW301" s="216"/>
      <c r="FOX301" s="216"/>
      <c r="FOY301" s="216"/>
      <c r="FOZ301" s="216"/>
      <c r="FPA301" s="216"/>
      <c r="FPB301" s="216"/>
      <c r="FPC301" s="216"/>
      <c r="FPD301" s="216"/>
      <c r="FPE301" s="216"/>
      <c r="FPF301" s="216"/>
      <c r="FPG301" s="216"/>
      <c r="FPH301" s="216"/>
      <c r="FPI301" s="216"/>
      <c r="FPJ301" s="216"/>
      <c r="FPK301" s="216"/>
      <c r="FPL301" s="216"/>
      <c r="FPM301" s="216"/>
      <c r="FPN301" s="216"/>
      <c r="FPO301" s="216"/>
      <c r="FPP301" s="216"/>
      <c r="FPQ301" s="216"/>
      <c r="FPR301" s="216"/>
      <c r="FPS301" s="216"/>
      <c r="FPT301" s="216"/>
      <c r="FPU301" s="216"/>
      <c r="FPV301" s="216"/>
      <c r="FPW301" s="216"/>
      <c r="FPX301" s="216"/>
      <c r="FPY301" s="216"/>
      <c r="FPZ301" s="216"/>
      <c r="FQA301" s="216"/>
      <c r="FQB301" s="216"/>
      <c r="FQC301" s="216"/>
      <c r="FQD301" s="216"/>
      <c r="FQE301" s="216"/>
      <c r="FQF301" s="216"/>
      <c r="FQG301" s="216"/>
      <c r="FQH301" s="216"/>
      <c r="FQI301" s="216"/>
      <c r="FQJ301" s="216"/>
      <c r="FQK301" s="216"/>
      <c r="FQL301" s="216"/>
      <c r="FQM301" s="216"/>
      <c r="FQN301" s="216"/>
      <c r="FQO301" s="216"/>
      <c r="FQP301" s="216"/>
      <c r="FQQ301" s="216"/>
      <c r="FQR301" s="216"/>
      <c r="FQS301" s="216"/>
      <c r="FQT301" s="216"/>
      <c r="FQU301" s="216"/>
      <c r="FQV301" s="216"/>
      <c r="FQW301" s="216"/>
      <c r="FQX301" s="216"/>
      <c r="FQY301" s="216"/>
      <c r="FQZ301" s="216"/>
      <c r="FRA301" s="216"/>
      <c r="FRB301" s="216"/>
      <c r="FRC301" s="216"/>
      <c r="FRD301" s="216"/>
      <c r="FRE301" s="216"/>
      <c r="FRF301" s="216"/>
      <c r="FRG301" s="216"/>
      <c r="FRH301" s="216"/>
      <c r="FRI301" s="216"/>
      <c r="FRJ301" s="216"/>
      <c r="FRK301" s="216"/>
      <c r="FRL301" s="216"/>
      <c r="FRM301" s="216"/>
      <c r="FRN301" s="216"/>
      <c r="FRO301" s="216"/>
      <c r="FRP301" s="216"/>
      <c r="FRQ301" s="216"/>
      <c r="FRR301" s="216"/>
      <c r="FRS301" s="216"/>
      <c r="FRT301" s="216"/>
      <c r="FRU301" s="216"/>
      <c r="FRV301" s="216"/>
      <c r="FRW301" s="216"/>
      <c r="FRX301" s="216"/>
      <c r="FRY301" s="216"/>
      <c r="FRZ301" s="216"/>
      <c r="FSA301" s="216"/>
      <c r="FSB301" s="216"/>
      <c r="FSC301" s="216"/>
      <c r="FSD301" s="216"/>
      <c r="FSE301" s="216"/>
      <c r="FSF301" s="216"/>
      <c r="FSG301" s="216"/>
      <c r="FSH301" s="216"/>
      <c r="FSI301" s="216"/>
      <c r="FSJ301" s="216"/>
      <c r="FSK301" s="216"/>
      <c r="FSL301" s="216"/>
      <c r="FSM301" s="216"/>
      <c r="FSN301" s="216"/>
      <c r="FSO301" s="216"/>
      <c r="FSP301" s="216"/>
      <c r="FSQ301" s="216"/>
      <c r="FSR301" s="216"/>
      <c r="FSS301" s="216"/>
      <c r="FST301" s="216"/>
      <c r="FSU301" s="216"/>
      <c r="FSV301" s="216"/>
      <c r="FSW301" s="216"/>
      <c r="FSX301" s="216"/>
      <c r="FSY301" s="216"/>
      <c r="FSZ301" s="216"/>
      <c r="FTA301" s="216"/>
      <c r="FTB301" s="216"/>
      <c r="FTC301" s="216"/>
      <c r="FTD301" s="216"/>
      <c r="FTE301" s="216"/>
      <c r="FTF301" s="216"/>
      <c r="FTG301" s="216"/>
      <c r="FTH301" s="216"/>
      <c r="FTI301" s="216"/>
      <c r="FTJ301" s="216"/>
      <c r="FTK301" s="216"/>
      <c r="FTL301" s="216"/>
      <c r="FTM301" s="216"/>
      <c r="FTN301" s="216"/>
      <c r="FTO301" s="216"/>
      <c r="FTP301" s="216"/>
      <c r="FTQ301" s="216"/>
      <c r="FTR301" s="216"/>
      <c r="FTS301" s="216"/>
      <c r="FTT301" s="216"/>
      <c r="FTU301" s="216"/>
      <c r="FTV301" s="216"/>
      <c r="FTW301" s="216"/>
      <c r="FTX301" s="216"/>
      <c r="FTY301" s="216"/>
      <c r="FTZ301" s="216"/>
      <c r="FUA301" s="216"/>
      <c r="FUB301" s="216"/>
      <c r="FUC301" s="216"/>
      <c r="FUD301" s="216"/>
      <c r="FUE301" s="216"/>
      <c r="FUF301" s="216"/>
      <c r="FUG301" s="216"/>
      <c r="FUH301" s="216"/>
      <c r="FUI301" s="216"/>
      <c r="FUJ301" s="216"/>
      <c r="FUK301" s="216"/>
      <c r="FUL301" s="216"/>
      <c r="FUM301" s="216"/>
      <c r="FUN301" s="216"/>
      <c r="FUO301" s="216"/>
      <c r="FUP301" s="216"/>
      <c r="FUQ301" s="216"/>
      <c r="FUR301" s="216"/>
      <c r="FUS301" s="216"/>
      <c r="FUT301" s="216"/>
      <c r="FUU301" s="216"/>
      <c r="FUV301" s="216"/>
      <c r="FUW301" s="216"/>
      <c r="FUX301" s="216"/>
      <c r="FUY301" s="216"/>
      <c r="FUZ301" s="216"/>
      <c r="FVA301" s="216"/>
      <c r="FVB301" s="216"/>
      <c r="FVC301" s="216"/>
      <c r="FVD301" s="216"/>
      <c r="FVE301" s="216"/>
      <c r="FVF301" s="216"/>
      <c r="FVG301" s="216"/>
      <c r="FVH301" s="216"/>
      <c r="FVI301" s="216"/>
      <c r="FVJ301" s="216"/>
      <c r="FVK301" s="216"/>
      <c r="FVL301" s="216"/>
      <c r="FVM301" s="216"/>
      <c r="FVN301" s="216"/>
      <c r="FVO301" s="216"/>
      <c r="FVP301" s="216"/>
      <c r="FVQ301" s="216"/>
      <c r="FVR301" s="216"/>
      <c r="FVS301" s="216"/>
      <c r="FVT301" s="216"/>
      <c r="FVU301" s="216"/>
      <c r="FVV301" s="216"/>
      <c r="FVW301" s="216"/>
      <c r="FVX301" s="216"/>
      <c r="FVY301" s="216"/>
      <c r="FVZ301" s="216"/>
      <c r="FWA301" s="216"/>
      <c r="FWB301" s="216"/>
      <c r="FWC301" s="216"/>
      <c r="FWD301" s="216"/>
      <c r="FWE301" s="216"/>
      <c r="FWF301" s="216"/>
      <c r="FWG301" s="216"/>
      <c r="FWH301" s="216"/>
      <c r="FWI301" s="216"/>
      <c r="FWJ301" s="216"/>
      <c r="FWK301" s="216"/>
      <c r="FWL301" s="216"/>
      <c r="FWM301" s="216"/>
      <c r="FWN301" s="216"/>
      <c r="FWO301" s="216"/>
      <c r="FWP301" s="216"/>
      <c r="FWQ301" s="216"/>
      <c r="FWR301" s="216"/>
      <c r="FWS301" s="216"/>
      <c r="FWT301" s="216"/>
      <c r="FWU301" s="216"/>
      <c r="FWV301" s="216"/>
      <c r="FWW301" s="216"/>
      <c r="FWX301" s="216"/>
      <c r="FWY301" s="216"/>
      <c r="FWZ301" s="216"/>
      <c r="FXA301" s="216"/>
      <c r="FXB301" s="216"/>
      <c r="FXC301" s="216"/>
      <c r="FXD301" s="216"/>
      <c r="FXE301" s="216"/>
      <c r="FXF301" s="216"/>
      <c r="FXG301" s="216"/>
      <c r="FXH301" s="216"/>
      <c r="FXI301" s="216"/>
      <c r="FXJ301" s="216"/>
      <c r="FXK301" s="216"/>
      <c r="FXL301" s="216"/>
      <c r="FXM301" s="216"/>
      <c r="FXN301" s="216"/>
      <c r="FXO301" s="216"/>
      <c r="FXP301" s="216"/>
      <c r="FXQ301" s="216"/>
      <c r="FXR301" s="216"/>
      <c r="FXS301" s="216"/>
      <c r="FXT301" s="216"/>
      <c r="FXU301" s="216"/>
      <c r="FXV301" s="216"/>
      <c r="FXW301" s="216"/>
      <c r="FXX301" s="216"/>
      <c r="FXY301" s="216"/>
      <c r="FXZ301" s="216"/>
      <c r="FYA301" s="216"/>
      <c r="FYB301" s="216"/>
      <c r="FYC301" s="216"/>
      <c r="FYD301" s="216"/>
      <c r="FYE301" s="216"/>
      <c r="FYF301" s="216"/>
      <c r="FYG301" s="216"/>
      <c r="FYH301" s="216"/>
      <c r="FYI301" s="216"/>
      <c r="FYJ301" s="216"/>
      <c r="FYK301" s="216"/>
      <c r="FYL301" s="216"/>
      <c r="FYM301" s="216"/>
      <c r="FYN301" s="216"/>
      <c r="FYO301" s="216"/>
      <c r="FYP301" s="216"/>
      <c r="FYQ301" s="216"/>
      <c r="FYR301" s="216"/>
      <c r="FYS301" s="216"/>
      <c r="FYT301" s="216"/>
      <c r="FYU301" s="216"/>
      <c r="FYV301" s="216"/>
      <c r="FYW301" s="216"/>
      <c r="FYX301" s="216"/>
      <c r="FYY301" s="216"/>
      <c r="FYZ301" s="216"/>
      <c r="FZA301" s="216"/>
      <c r="FZB301" s="216"/>
      <c r="FZC301" s="216"/>
      <c r="FZD301" s="216"/>
      <c r="FZE301" s="216"/>
      <c r="FZF301" s="216"/>
      <c r="FZG301" s="216"/>
      <c r="FZH301" s="216"/>
      <c r="FZI301" s="216"/>
      <c r="FZJ301" s="216"/>
      <c r="FZK301" s="216"/>
      <c r="FZL301" s="216"/>
      <c r="FZM301" s="216"/>
      <c r="FZN301" s="216"/>
      <c r="FZO301" s="216"/>
      <c r="FZP301" s="216"/>
      <c r="FZQ301" s="216"/>
      <c r="FZR301" s="216"/>
      <c r="FZS301" s="216"/>
      <c r="FZT301" s="216"/>
      <c r="FZU301" s="216"/>
      <c r="FZV301" s="216"/>
      <c r="FZW301" s="216"/>
      <c r="FZX301" s="216"/>
      <c r="FZY301" s="216"/>
      <c r="FZZ301" s="216"/>
      <c r="GAA301" s="216"/>
      <c r="GAB301" s="216"/>
      <c r="GAC301" s="216"/>
      <c r="GAD301" s="216"/>
      <c r="GAE301" s="216"/>
      <c r="GAF301" s="216"/>
      <c r="GAG301" s="216"/>
      <c r="GAH301" s="216"/>
      <c r="GAI301" s="216"/>
      <c r="GAJ301" s="216"/>
      <c r="GAK301" s="216"/>
      <c r="GAL301" s="216"/>
      <c r="GAM301" s="216"/>
      <c r="GAN301" s="216"/>
      <c r="GAO301" s="216"/>
      <c r="GAP301" s="216"/>
      <c r="GAQ301" s="216"/>
      <c r="GAR301" s="216"/>
      <c r="GAS301" s="216"/>
      <c r="GAT301" s="216"/>
      <c r="GAU301" s="216"/>
      <c r="GAV301" s="216"/>
      <c r="GAW301" s="216"/>
      <c r="GAX301" s="216"/>
      <c r="GAY301" s="216"/>
      <c r="GAZ301" s="216"/>
      <c r="GBA301" s="216"/>
      <c r="GBB301" s="216"/>
      <c r="GBC301" s="216"/>
      <c r="GBD301" s="216"/>
      <c r="GBE301" s="216"/>
      <c r="GBF301" s="216"/>
      <c r="GBG301" s="216"/>
      <c r="GBH301" s="216"/>
      <c r="GBI301" s="216"/>
      <c r="GBJ301" s="216"/>
      <c r="GBK301" s="216"/>
      <c r="GBL301" s="216"/>
      <c r="GBM301" s="216"/>
      <c r="GBN301" s="216"/>
      <c r="GBO301" s="216"/>
      <c r="GBP301" s="216"/>
      <c r="GBQ301" s="216"/>
      <c r="GBR301" s="216"/>
      <c r="GBS301" s="216"/>
      <c r="GBT301" s="216"/>
      <c r="GBU301" s="216"/>
      <c r="GBV301" s="216"/>
      <c r="GBW301" s="216"/>
      <c r="GBX301" s="216"/>
      <c r="GBY301" s="216"/>
      <c r="GBZ301" s="216"/>
      <c r="GCA301" s="216"/>
      <c r="GCB301" s="216"/>
      <c r="GCC301" s="216"/>
      <c r="GCD301" s="216"/>
      <c r="GCE301" s="216"/>
      <c r="GCF301" s="216"/>
      <c r="GCG301" s="216"/>
      <c r="GCH301" s="216"/>
      <c r="GCI301" s="216"/>
      <c r="GCJ301" s="216"/>
      <c r="GCK301" s="216"/>
      <c r="GCL301" s="216"/>
      <c r="GCM301" s="216"/>
      <c r="GCN301" s="216"/>
      <c r="GCO301" s="216"/>
      <c r="GCP301" s="216"/>
      <c r="GCQ301" s="216"/>
      <c r="GCR301" s="216"/>
      <c r="GCS301" s="216"/>
      <c r="GCT301" s="216"/>
      <c r="GCU301" s="216"/>
      <c r="GCV301" s="216"/>
      <c r="GCW301" s="216"/>
      <c r="GCX301" s="216"/>
      <c r="GCY301" s="216"/>
      <c r="GCZ301" s="216"/>
      <c r="GDA301" s="216"/>
      <c r="GDB301" s="216"/>
      <c r="GDC301" s="216"/>
      <c r="GDD301" s="216"/>
      <c r="GDE301" s="216"/>
      <c r="GDF301" s="216"/>
      <c r="GDG301" s="216"/>
      <c r="GDH301" s="216"/>
      <c r="GDI301" s="216"/>
      <c r="GDJ301" s="216"/>
      <c r="GDK301" s="216"/>
      <c r="GDL301" s="216"/>
      <c r="GDM301" s="216"/>
      <c r="GDN301" s="216"/>
      <c r="GDO301" s="216"/>
      <c r="GDP301" s="216"/>
      <c r="GDQ301" s="216"/>
      <c r="GDR301" s="216"/>
      <c r="GDS301" s="216"/>
      <c r="GDT301" s="216"/>
      <c r="GDU301" s="216"/>
      <c r="GDV301" s="216"/>
      <c r="GDW301" s="216"/>
      <c r="GDX301" s="216"/>
      <c r="GDY301" s="216"/>
      <c r="GDZ301" s="216"/>
      <c r="GEA301" s="216"/>
      <c r="GEB301" s="216"/>
      <c r="GEC301" s="216"/>
      <c r="GED301" s="216"/>
      <c r="GEE301" s="216"/>
      <c r="GEF301" s="216"/>
      <c r="GEG301" s="216"/>
      <c r="GEH301" s="216"/>
      <c r="GEI301" s="216"/>
      <c r="GEJ301" s="216"/>
      <c r="GEK301" s="216"/>
      <c r="GEL301" s="216"/>
      <c r="GEM301" s="216"/>
      <c r="GEN301" s="216"/>
      <c r="GEO301" s="216"/>
      <c r="GEP301" s="216"/>
      <c r="GEQ301" s="216"/>
      <c r="GER301" s="216"/>
      <c r="GES301" s="216"/>
      <c r="GET301" s="216"/>
      <c r="GEU301" s="216"/>
      <c r="GEV301" s="216"/>
      <c r="GEW301" s="216"/>
      <c r="GEX301" s="216"/>
      <c r="GEY301" s="216"/>
      <c r="GEZ301" s="216"/>
      <c r="GFA301" s="216"/>
      <c r="GFB301" s="216"/>
      <c r="GFC301" s="216"/>
      <c r="GFD301" s="216"/>
      <c r="GFE301" s="216"/>
      <c r="GFF301" s="216"/>
      <c r="GFG301" s="216"/>
      <c r="GFH301" s="216"/>
      <c r="GFI301" s="216"/>
      <c r="GFJ301" s="216"/>
      <c r="GFK301" s="216"/>
      <c r="GFL301" s="216"/>
      <c r="GFM301" s="216"/>
      <c r="GFN301" s="216"/>
      <c r="GFO301" s="216"/>
      <c r="GFP301" s="216"/>
      <c r="GFQ301" s="216"/>
      <c r="GFR301" s="216"/>
      <c r="GFS301" s="216"/>
      <c r="GFT301" s="216"/>
      <c r="GFU301" s="216"/>
      <c r="GFV301" s="216"/>
      <c r="GFW301" s="216"/>
      <c r="GFX301" s="216"/>
      <c r="GFY301" s="216"/>
      <c r="GFZ301" s="216"/>
      <c r="GGA301" s="216"/>
      <c r="GGB301" s="216"/>
      <c r="GGC301" s="216"/>
      <c r="GGD301" s="216"/>
      <c r="GGE301" s="216"/>
      <c r="GGF301" s="216"/>
      <c r="GGG301" s="216"/>
      <c r="GGH301" s="216"/>
      <c r="GGI301" s="216"/>
      <c r="GGJ301" s="216"/>
      <c r="GGK301" s="216"/>
      <c r="GGL301" s="216"/>
      <c r="GGM301" s="216"/>
      <c r="GGN301" s="216"/>
      <c r="GGO301" s="216"/>
      <c r="GGP301" s="216"/>
      <c r="GGQ301" s="216"/>
      <c r="GGR301" s="216"/>
      <c r="GGS301" s="216"/>
      <c r="GGT301" s="216"/>
      <c r="GGU301" s="216"/>
      <c r="GGV301" s="216"/>
      <c r="GGW301" s="216"/>
      <c r="GGX301" s="216"/>
      <c r="GGY301" s="216"/>
      <c r="GGZ301" s="216"/>
      <c r="GHA301" s="216"/>
      <c r="GHB301" s="216"/>
      <c r="GHC301" s="216"/>
      <c r="GHD301" s="216"/>
      <c r="GHE301" s="216"/>
      <c r="GHF301" s="216"/>
      <c r="GHG301" s="216"/>
      <c r="GHH301" s="216"/>
      <c r="GHI301" s="216"/>
      <c r="GHJ301" s="216"/>
      <c r="GHK301" s="216"/>
      <c r="GHL301" s="216"/>
      <c r="GHM301" s="216"/>
      <c r="GHN301" s="216"/>
      <c r="GHO301" s="216"/>
      <c r="GHP301" s="216"/>
      <c r="GHQ301" s="216"/>
      <c r="GHR301" s="216"/>
      <c r="GHS301" s="216"/>
      <c r="GHT301" s="216"/>
      <c r="GHU301" s="216"/>
      <c r="GHV301" s="216"/>
      <c r="GHW301" s="216"/>
      <c r="GHX301" s="216"/>
      <c r="GHY301" s="216"/>
      <c r="GHZ301" s="216"/>
      <c r="GIA301" s="216"/>
      <c r="GIB301" s="216"/>
      <c r="GIC301" s="216"/>
      <c r="GID301" s="216"/>
      <c r="GIE301" s="216"/>
      <c r="GIF301" s="216"/>
      <c r="GIG301" s="216"/>
      <c r="GIH301" s="216"/>
      <c r="GII301" s="216"/>
      <c r="GIJ301" s="216"/>
      <c r="GIK301" s="216"/>
      <c r="GIL301" s="216"/>
      <c r="GIM301" s="216"/>
      <c r="GIN301" s="216"/>
      <c r="GIO301" s="216"/>
      <c r="GIP301" s="216"/>
      <c r="GIQ301" s="216"/>
      <c r="GIR301" s="216"/>
      <c r="GIS301" s="216"/>
      <c r="GIT301" s="216"/>
      <c r="GIU301" s="216"/>
      <c r="GIV301" s="216"/>
      <c r="GIW301" s="216"/>
      <c r="GIX301" s="216"/>
      <c r="GIY301" s="216"/>
      <c r="GIZ301" s="216"/>
      <c r="GJA301" s="216"/>
      <c r="GJB301" s="216"/>
      <c r="GJC301" s="216"/>
      <c r="GJD301" s="216"/>
      <c r="GJE301" s="216"/>
      <c r="GJF301" s="216"/>
      <c r="GJG301" s="216"/>
      <c r="GJH301" s="216"/>
      <c r="GJI301" s="216"/>
      <c r="GJJ301" s="216"/>
      <c r="GJK301" s="216"/>
      <c r="GJL301" s="216"/>
      <c r="GJM301" s="216"/>
      <c r="GJN301" s="216"/>
      <c r="GJO301" s="216"/>
      <c r="GJP301" s="216"/>
      <c r="GJQ301" s="216"/>
      <c r="GJR301" s="216"/>
      <c r="GJS301" s="216"/>
      <c r="GJT301" s="216"/>
      <c r="GJU301" s="216"/>
      <c r="GJV301" s="216"/>
      <c r="GJW301" s="216"/>
      <c r="GJX301" s="216"/>
      <c r="GJY301" s="216"/>
      <c r="GJZ301" s="216"/>
      <c r="GKA301" s="216"/>
      <c r="GKB301" s="216"/>
      <c r="GKC301" s="216"/>
      <c r="GKD301" s="216"/>
      <c r="GKE301" s="216"/>
      <c r="GKF301" s="216"/>
      <c r="GKG301" s="216"/>
      <c r="GKH301" s="216"/>
      <c r="GKI301" s="216"/>
      <c r="GKJ301" s="216"/>
      <c r="GKK301" s="216"/>
      <c r="GKL301" s="216"/>
      <c r="GKM301" s="216"/>
      <c r="GKN301" s="216"/>
      <c r="GKO301" s="216"/>
      <c r="GKP301" s="216"/>
      <c r="GKQ301" s="216"/>
      <c r="GKR301" s="216"/>
      <c r="GKS301" s="216"/>
      <c r="GKT301" s="216"/>
      <c r="GKU301" s="216"/>
      <c r="GKV301" s="216"/>
      <c r="GKW301" s="216"/>
      <c r="GKX301" s="216"/>
      <c r="GKY301" s="216"/>
      <c r="GKZ301" s="216"/>
      <c r="GLA301" s="216"/>
      <c r="GLB301" s="216"/>
      <c r="GLC301" s="216"/>
      <c r="GLD301" s="216"/>
      <c r="GLE301" s="216"/>
      <c r="GLF301" s="216"/>
      <c r="GLG301" s="216"/>
      <c r="GLH301" s="216"/>
      <c r="GLI301" s="216"/>
      <c r="GLJ301" s="216"/>
      <c r="GLK301" s="216"/>
      <c r="GLL301" s="216"/>
      <c r="GLM301" s="216"/>
      <c r="GLN301" s="216"/>
      <c r="GLO301" s="216"/>
      <c r="GLP301" s="216"/>
      <c r="GLQ301" s="216"/>
      <c r="GLR301" s="216"/>
      <c r="GLS301" s="216"/>
      <c r="GLT301" s="216"/>
      <c r="GLU301" s="216"/>
      <c r="GLV301" s="216"/>
      <c r="GLW301" s="216"/>
      <c r="GLX301" s="216"/>
      <c r="GLY301" s="216"/>
      <c r="GLZ301" s="216"/>
      <c r="GMA301" s="216"/>
      <c r="GMB301" s="216"/>
      <c r="GMC301" s="216"/>
      <c r="GMD301" s="216"/>
      <c r="GME301" s="216"/>
      <c r="GMF301" s="216"/>
      <c r="GMG301" s="216"/>
      <c r="GMH301" s="216"/>
      <c r="GMI301" s="216"/>
      <c r="GMJ301" s="216"/>
      <c r="GMK301" s="216"/>
      <c r="GML301" s="216"/>
      <c r="GMM301" s="216"/>
      <c r="GMN301" s="216"/>
      <c r="GMO301" s="216"/>
      <c r="GMP301" s="216"/>
      <c r="GMQ301" s="216"/>
      <c r="GMR301" s="216"/>
      <c r="GMS301" s="216"/>
      <c r="GMT301" s="216"/>
      <c r="GMU301" s="216"/>
      <c r="GMV301" s="216"/>
      <c r="GMW301" s="216"/>
      <c r="GMX301" s="216"/>
      <c r="GMY301" s="216"/>
      <c r="GMZ301" s="216"/>
      <c r="GNA301" s="216"/>
      <c r="GNB301" s="216"/>
      <c r="GNC301" s="216"/>
      <c r="GND301" s="216"/>
      <c r="GNE301" s="216"/>
      <c r="GNF301" s="216"/>
      <c r="GNG301" s="216"/>
      <c r="GNH301" s="216"/>
      <c r="GNI301" s="216"/>
      <c r="GNJ301" s="216"/>
      <c r="GNK301" s="216"/>
      <c r="GNL301" s="216"/>
      <c r="GNM301" s="216"/>
      <c r="GNN301" s="216"/>
      <c r="GNO301" s="216"/>
      <c r="GNP301" s="216"/>
      <c r="GNQ301" s="216"/>
      <c r="GNR301" s="216"/>
      <c r="GNS301" s="216"/>
      <c r="GNT301" s="216"/>
      <c r="GNU301" s="216"/>
      <c r="GNV301" s="216"/>
      <c r="GNW301" s="216"/>
      <c r="GNX301" s="216"/>
      <c r="GNY301" s="216"/>
      <c r="GNZ301" s="216"/>
      <c r="GOA301" s="216"/>
      <c r="GOB301" s="216"/>
      <c r="GOC301" s="216"/>
      <c r="GOD301" s="216"/>
      <c r="GOE301" s="216"/>
      <c r="GOF301" s="216"/>
      <c r="GOG301" s="216"/>
      <c r="GOH301" s="216"/>
      <c r="GOI301" s="216"/>
      <c r="GOJ301" s="216"/>
      <c r="GOK301" s="216"/>
      <c r="GOL301" s="216"/>
      <c r="GOM301" s="216"/>
      <c r="GON301" s="216"/>
      <c r="GOO301" s="216"/>
      <c r="GOP301" s="216"/>
      <c r="GOQ301" s="216"/>
      <c r="GOR301" s="216"/>
      <c r="GOS301" s="216"/>
      <c r="GOT301" s="216"/>
      <c r="GOU301" s="216"/>
      <c r="GOV301" s="216"/>
      <c r="GOW301" s="216"/>
      <c r="GOX301" s="216"/>
      <c r="GOY301" s="216"/>
      <c r="GOZ301" s="216"/>
      <c r="GPA301" s="216"/>
      <c r="GPB301" s="216"/>
      <c r="GPC301" s="216"/>
      <c r="GPD301" s="216"/>
      <c r="GPE301" s="216"/>
      <c r="GPF301" s="216"/>
      <c r="GPG301" s="216"/>
      <c r="GPH301" s="216"/>
      <c r="GPI301" s="216"/>
      <c r="GPJ301" s="216"/>
      <c r="GPK301" s="216"/>
      <c r="GPL301" s="216"/>
      <c r="GPM301" s="216"/>
      <c r="GPN301" s="216"/>
      <c r="GPO301" s="216"/>
      <c r="GPP301" s="216"/>
      <c r="GPQ301" s="216"/>
      <c r="GPR301" s="216"/>
      <c r="GPS301" s="216"/>
      <c r="GPT301" s="216"/>
      <c r="GPU301" s="216"/>
      <c r="GPV301" s="216"/>
      <c r="GPW301" s="216"/>
      <c r="GPX301" s="216"/>
      <c r="GPY301" s="216"/>
      <c r="GPZ301" s="216"/>
      <c r="GQA301" s="216"/>
      <c r="GQB301" s="216"/>
      <c r="GQC301" s="216"/>
      <c r="GQD301" s="216"/>
      <c r="GQE301" s="216"/>
      <c r="GQF301" s="216"/>
      <c r="GQG301" s="216"/>
      <c r="GQH301" s="216"/>
      <c r="GQI301" s="216"/>
      <c r="GQJ301" s="216"/>
      <c r="GQK301" s="216"/>
      <c r="GQL301" s="216"/>
      <c r="GQM301" s="216"/>
      <c r="GQN301" s="216"/>
      <c r="GQO301" s="216"/>
      <c r="GQP301" s="216"/>
      <c r="GQQ301" s="216"/>
      <c r="GQR301" s="216"/>
      <c r="GQS301" s="216"/>
      <c r="GQT301" s="216"/>
      <c r="GQU301" s="216"/>
      <c r="GQV301" s="216"/>
      <c r="GQW301" s="216"/>
      <c r="GQX301" s="216"/>
      <c r="GQY301" s="216"/>
      <c r="GQZ301" s="216"/>
      <c r="GRA301" s="216"/>
      <c r="GRB301" s="216"/>
      <c r="GRC301" s="216"/>
      <c r="GRD301" s="216"/>
      <c r="GRE301" s="216"/>
      <c r="GRF301" s="216"/>
      <c r="GRG301" s="216"/>
      <c r="GRH301" s="216"/>
      <c r="GRI301" s="216"/>
      <c r="GRJ301" s="216"/>
      <c r="GRK301" s="216"/>
      <c r="GRL301" s="216"/>
      <c r="GRM301" s="216"/>
      <c r="GRN301" s="216"/>
      <c r="GRO301" s="216"/>
      <c r="GRP301" s="216"/>
      <c r="GRQ301" s="216"/>
      <c r="GRR301" s="216"/>
      <c r="GRS301" s="216"/>
      <c r="GRT301" s="216"/>
      <c r="GRU301" s="216"/>
      <c r="GRV301" s="216"/>
      <c r="GRW301" s="216"/>
      <c r="GRX301" s="216"/>
      <c r="GRY301" s="216"/>
      <c r="GRZ301" s="216"/>
      <c r="GSA301" s="216"/>
      <c r="GSB301" s="216"/>
      <c r="GSC301" s="216"/>
      <c r="GSD301" s="216"/>
      <c r="GSE301" s="216"/>
      <c r="GSF301" s="216"/>
      <c r="GSG301" s="216"/>
      <c r="GSH301" s="216"/>
      <c r="GSI301" s="216"/>
      <c r="GSJ301" s="216"/>
      <c r="GSK301" s="216"/>
      <c r="GSL301" s="216"/>
      <c r="GSM301" s="216"/>
      <c r="GSN301" s="216"/>
      <c r="GSO301" s="216"/>
      <c r="GSP301" s="216"/>
      <c r="GSQ301" s="216"/>
      <c r="GSR301" s="216"/>
      <c r="GSS301" s="216"/>
      <c r="GST301" s="216"/>
      <c r="GSU301" s="216"/>
      <c r="GSV301" s="216"/>
      <c r="GSW301" s="216"/>
      <c r="GSX301" s="216"/>
      <c r="GSY301" s="216"/>
      <c r="GSZ301" s="216"/>
      <c r="GTA301" s="216"/>
      <c r="GTB301" s="216"/>
      <c r="GTC301" s="216"/>
      <c r="GTD301" s="216"/>
      <c r="GTE301" s="216"/>
      <c r="GTF301" s="216"/>
      <c r="GTG301" s="216"/>
      <c r="GTH301" s="216"/>
      <c r="GTI301" s="216"/>
      <c r="GTJ301" s="216"/>
      <c r="GTK301" s="216"/>
      <c r="GTL301" s="216"/>
      <c r="GTM301" s="216"/>
      <c r="GTN301" s="216"/>
      <c r="GTO301" s="216"/>
      <c r="GTP301" s="216"/>
      <c r="GTQ301" s="216"/>
      <c r="GTR301" s="216"/>
      <c r="GTS301" s="216"/>
      <c r="GTT301" s="216"/>
      <c r="GTU301" s="216"/>
      <c r="GTV301" s="216"/>
      <c r="GTW301" s="216"/>
      <c r="GTX301" s="216"/>
      <c r="GTY301" s="216"/>
      <c r="GTZ301" s="216"/>
      <c r="GUA301" s="216"/>
      <c r="GUB301" s="216"/>
      <c r="GUC301" s="216"/>
      <c r="GUD301" s="216"/>
      <c r="GUE301" s="216"/>
      <c r="GUF301" s="216"/>
      <c r="GUG301" s="216"/>
      <c r="GUH301" s="216"/>
      <c r="GUI301" s="216"/>
      <c r="GUJ301" s="216"/>
      <c r="GUK301" s="216"/>
      <c r="GUL301" s="216"/>
      <c r="GUM301" s="216"/>
      <c r="GUN301" s="216"/>
      <c r="GUO301" s="216"/>
      <c r="GUP301" s="216"/>
      <c r="GUQ301" s="216"/>
      <c r="GUR301" s="216"/>
      <c r="GUS301" s="216"/>
      <c r="GUT301" s="216"/>
      <c r="GUU301" s="216"/>
      <c r="GUV301" s="216"/>
      <c r="GUW301" s="216"/>
      <c r="GUX301" s="216"/>
      <c r="GUY301" s="216"/>
      <c r="GUZ301" s="216"/>
      <c r="GVA301" s="216"/>
      <c r="GVB301" s="216"/>
      <c r="GVC301" s="216"/>
      <c r="GVD301" s="216"/>
      <c r="GVE301" s="216"/>
      <c r="GVF301" s="216"/>
      <c r="GVG301" s="216"/>
      <c r="GVH301" s="216"/>
      <c r="GVI301" s="216"/>
      <c r="GVJ301" s="216"/>
      <c r="GVK301" s="216"/>
      <c r="GVL301" s="216"/>
      <c r="GVM301" s="216"/>
      <c r="GVN301" s="216"/>
      <c r="GVO301" s="216"/>
      <c r="GVP301" s="216"/>
      <c r="GVQ301" s="216"/>
      <c r="GVR301" s="216"/>
      <c r="GVS301" s="216"/>
      <c r="GVT301" s="216"/>
      <c r="GVU301" s="216"/>
      <c r="GVV301" s="216"/>
      <c r="GVW301" s="216"/>
      <c r="GVX301" s="216"/>
      <c r="GVY301" s="216"/>
      <c r="GVZ301" s="216"/>
      <c r="GWA301" s="216"/>
      <c r="GWB301" s="216"/>
      <c r="GWC301" s="216"/>
      <c r="GWD301" s="216"/>
      <c r="GWE301" s="216"/>
      <c r="GWF301" s="216"/>
      <c r="GWG301" s="216"/>
      <c r="GWH301" s="216"/>
      <c r="GWI301" s="216"/>
      <c r="GWJ301" s="216"/>
      <c r="GWK301" s="216"/>
      <c r="GWL301" s="216"/>
      <c r="GWM301" s="216"/>
      <c r="GWN301" s="216"/>
      <c r="GWO301" s="216"/>
      <c r="GWP301" s="216"/>
      <c r="GWQ301" s="216"/>
      <c r="GWR301" s="216"/>
      <c r="GWS301" s="216"/>
      <c r="GWT301" s="216"/>
      <c r="GWU301" s="216"/>
      <c r="GWV301" s="216"/>
      <c r="GWW301" s="216"/>
      <c r="GWX301" s="216"/>
      <c r="GWY301" s="216"/>
      <c r="GWZ301" s="216"/>
      <c r="GXA301" s="216"/>
      <c r="GXB301" s="216"/>
      <c r="GXC301" s="216"/>
      <c r="GXD301" s="216"/>
      <c r="GXE301" s="216"/>
      <c r="GXF301" s="216"/>
      <c r="GXG301" s="216"/>
      <c r="GXH301" s="216"/>
      <c r="GXI301" s="216"/>
      <c r="GXJ301" s="216"/>
      <c r="GXK301" s="216"/>
      <c r="GXL301" s="216"/>
      <c r="GXM301" s="216"/>
      <c r="GXN301" s="216"/>
      <c r="GXO301" s="216"/>
      <c r="GXP301" s="216"/>
      <c r="GXQ301" s="216"/>
      <c r="GXR301" s="216"/>
      <c r="GXS301" s="216"/>
      <c r="GXT301" s="216"/>
      <c r="GXU301" s="216"/>
      <c r="GXV301" s="216"/>
      <c r="GXW301" s="216"/>
      <c r="GXX301" s="216"/>
      <c r="GXY301" s="216"/>
      <c r="GXZ301" s="216"/>
      <c r="GYA301" s="216"/>
      <c r="GYB301" s="216"/>
      <c r="GYC301" s="216"/>
      <c r="GYD301" s="216"/>
      <c r="GYE301" s="216"/>
      <c r="GYF301" s="216"/>
      <c r="GYG301" s="216"/>
      <c r="GYH301" s="216"/>
      <c r="GYI301" s="216"/>
      <c r="GYJ301" s="216"/>
      <c r="GYK301" s="216"/>
      <c r="GYL301" s="216"/>
      <c r="GYM301" s="216"/>
      <c r="GYN301" s="216"/>
      <c r="GYO301" s="216"/>
      <c r="GYP301" s="216"/>
      <c r="GYQ301" s="216"/>
      <c r="GYR301" s="216"/>
      <c r="GYS301" s="216"/>
      <c r="GYT301" s="216"/>
      <c r="GYU301" s="216"/>
      <c r="GYV301" s="216"/>
      <c r="GYW301" s="216"/>
      <c r="GYX301" s="216"/>
      <c r="GYY301" s="216"/>
      <c r="GYZ301" s="216"/>
      <c r="GZA301" s="216"/>
      <c r="GZB301" s="216"/>
      <c r="GZC301" s="216"/>
      <c r="GZD301" s="216"/>
      <c r="GZE301" s="216"/>
      <c r="GZF301" s="216"/>
      <c r="GZG301" s="216"/>
      <c r="GZH301" s="216"/>
      <c r="GZI301" s="216"/>
      <c r="GZJ301" s="216"/>
      <c r="GZK301" s="216"/>
      <c r="GZL301" s="216"/>
      <c r="GZM301" s="216"/>
      <c r="GZN301" s="216"/>
      <c r="GZO301" s="216"/>
      <c r="GZP301" s="216"/>
      <c r="GZQ301" s="216"/>
      <c r="GZR301" s="216"/>
      <c r="GZS301" s="216"/>
      <c r="GZT301" s="216"/>
      <c r="GZU301" s="216"/>
      <c r="GZV301" s="216"/>
      <c r="GZW301" s="216"/>
      <c r="GZX301" s="216"/>
      <c r="GZY301" s="216"/>
      <c r="GZZ301" s="216"/>
      <c r="HAA301" s="216"/>
      <c r="HAB301" s="216"/>
      <c r="HAC301" s="216"/>
      <c r="HAD301" s="216"/>
      <c r="HAE301" s="216"/>
      <c r="HAF301" s="216"/>
      <c r="HAG301" s="216"/>
      <c r="HAH301" s="216"/>
      <c r="HAI301" s="216"/>
      <c r="HAJ301" s="216"/>
      <c r="HAK301" s="216"/>
      <c r="HAL301" s="216"/>
      <c r="HAM301" s="216"/>
      <c r="HAN301" s="216"/>
      <c r="HAO301" s="216"/>
      <c r="HAP301" s="216"/>
      <c r="HAQ301" s="216"/>
      <c r="HAR301" s="216"/>
      <c r="HAS301" s="216"/>
      <c r="HAT301" s="216"/>
      <c r="HAU301" s="216"/>
      <c r="HAV301" s="216"/>
      <c r="HAW301" s="216"/>
      <c r="HAX301" s="216"/>
      <c r="HAY301" s="216"/>
      <c r="HAZ301" s="216"/>
      <c r="HBA301" s="216"/>
      <c r="HBB301" s="216"/>
      <c r="HBC301" s="216"/>
      <c r="HBD301" s="216"/>
      <c r="HBE301" s="216"/>
      <c r="HBF301" s="216"/>
      <c r="HBG301" s="216"/>
      <c r="HBH301" s="216"/>
      <c r="HBI301" s="216"/>
      <c r="HBJ301" s="216"/>
      <c r="HBK301" s="216"/>
      <c r="HBL301" s="216"/>
      <c r="HBM301" s="216"/>
      <c r="HBN301" s="216"/>
      <c r="HBO301" s="216"/>
      <c r="HBP301" s="216"/>
      <c r="HBQ301" s="216"/>
      <c r="HBR301" s="216"/>
      <c r="HBS301" s="216"/>
      <c r="HBT301" s="216"/>
      <c r="HBU301" s="216"/>
      <c r="HBV301" s="216"/>
      <c r="HBW301" s="216"/>
      <c r="HBX301" s="216"/>
      <c r="HBY301" s="216"/>
      <c r="HBZ301" s="216"/>
      <c r="HCA301" s="216"/>
      <c r="HCB301" s="216"/>
      <c r="HCC301" s="216"/>
      <c r="HCD301" s="216"/>
      <c r="HCE301" s="216"/>
      <c r="HCF301" s="216"/>
      <c r="HCG301" s="216"/>
      <c r="HCH301" s="216"/>
      <c r="HCI301" s="216"/>
      <c r="HCJ301" s="216"/>
      <c r="HCK301" s="216"/>
      <c r="HCL301" s="216"/>
      <c r="HCM301" s="216"/>
      <c r="HCN301" s="216"/>
      <c r="HCO301" s="216"/>
      <c r="HCP301" s="216"/>
      <c r="HCQ301" s="216"/>
      <c r="HCR301" s="216"/>
      <c r="HCS301" s="216"/>
      <c r="HCT301" s="216"/>
      <c r="HCU301" s="216"/>
      <c r="HCV301" s="216"/>
      <c r="HCW301" s="216"/>
      <c r="HCX301" s="216"/>
      <c r="HCY301" s="216"/>
      <c r="HCZ301" s="216"/>
      <c r="HDA301" s="216"/>
      <c r="HDB301" s="216"/>
      <c r="HDC301" s="216"/>
      <c r="HDD301" s="216"/>
      <c r="HDE301" s="216"/>
      <c r="HDF301" s="216"/>
      <c r="HDG301" s="216"/>
      <c r="HDH301" s="216"/>
      <c r="HDI301" s="216"/>
      <c r="HDJ301" s="216"/>
      <c r="HDK301" s="216"/>
      <c r="HDL301" s="216"/>
      <c r="HDM301" s="216"/>
      <c r="HDN301" s="216"/>
      <c r="HDO301" s="216"/>
      <c r="HDP301" s="216"/>
      <c r="HDQ301" s="216"/>
      <c r="HDR301" s="216"/>
      <c r="HDS301" s="216"/>
      <c r="HDT301" s="216"/>
      <c r="HDU301" s="216"/>
      <c r="HDV301" s="216"/>
      <c r="HDW301" s="216"/>
      <c r="HDX301" s="216"/>
      <c r="HDY301" s="216"/>
      <c r="HDZ301" s="216"/>
      <c r="HEA301" s="216"/>
      <c r="HEB301" s="216"/>
      <c r="HEC301" s="216"/>
      <c r="HED301" s="216"/>
      <c r="HEE301" s="216"/>
      <c r="HEF301" s="216"/>
      <c r="HEG301" s="216"/>
      <c r="HEH301" s="216"/>
      <c r="HEI301" s="216"/>
      <c r="HEJ301" s="216"/>
      <c r="HEK301" s="216"/>
      <c r="HEL301" s="216"/>
      <c r="HEM301" s="216"/>
      <c r="HEN301" s="216"/>
      <c r="HEO301" s="216"/>
      <c r="HEP301" s="216"/>
      <c r="HEQ301" s="216"/>
      <c r="HER301" s="216"/>
      <c r="HES301" s="216"/>
      <c r="HET301" s="216"/>
      <c r="HEU301" s="216"/>
      <c r="HEV301" s="216"/>
      <c r="HEW301" s="216"/>
      <c r="HEX301" s="216"/>
      <c r="HEY301" s="216"/>
      <c r="HEZ301" s="216"/>
      <c r="HFA301" s="216"/>
      <c r="HFB301" s="216"/>
      <c r="HFC301" s="216"/>
      <c r="HFD301" s="216"/>
      <c r="HFE301" s="216"/>
      <c r="HFF301" s="216"/>
      <c r="HFG301" s="216"/>
      <c r="HFH301" s="216"/>
      <c r="HFI301" s="216"/>
      <c r="HFJ301" s="216"/>
      <c r="HFK301" s="216"/>
      <c r="HFL301" s="216"/>
      <c r="HFM301" s="216"/>
      <c r="HFN301" s="216"/>
      <c r="HFO301" s="216"/>
      <c r="HFP301" s="216"/>
      <c r="HFQ301" s="216"/>
      <c r="HFR301" s="216"/>
      <c r="HFS301" s="216"/>
      <c r="HFT301" s="216"/>
      <c r="HFU301" s="216"/>
      <c r="HFV301" s="216"/>
      <c r="HFW301" s="216"/>
      <c r="HFX301" s="216"/>
      <c r="HFY301" s="216"/>
      <c r="HFZ301" s="216"/>
      <c r="HGA301" s="216"/>
      <c r="HGB301" s="216"/>
      <c r="HGC301" s="216"/>
      <c r="HGD301" s="216"/>
      <c r="HGE301" s="216"/>
      <c r="HGF301" s="216"/>
      <c r="HGG301" s="216"/>
      <c r="HGH301" s="216"/>
      <c r="HGI301" s="216"/>
      <c r="HGJ301" s="216"/>
      <c r="HGK301" s="216"/>
      <c r="HGL301" s="216"/>
      <c r="HGM301" s="216"/>
      <c r="HGN301" s="216"/>
      <c r="HGO301" s="216"/>
      <c r="HGP301" s="216"/>
      <c r="HGQ301" s="216"/>
      <c r="HGR301" s="216"/>
      <c r="HGS301" s="216"/>
      <c r="HGT301" s="216"/>
      <c r="HGU301" s="216"/>
      <c r="HGV301" s="216"/>
      <c r="HGW301" s="216"/>
      <c r="HGX301" s="216"/>
      <c r="HGY301" s="216"/>
      <c r="HGZ301" s="216"/>
      <c r="HHA301" s="216"/>
      <c r="HHB301" s="216"/>
      <c r="HHC301" s="216"/>
      <c r="HHD301" s="216"/>
      <c r="HHE301" s="216"/>
      <c r="HHF301" s="216"/>
      <c r="HHG301" s="216"/>
      <c r="HHH301" s="216"/>
      <c r="HHI301" s="216"/>
      <c r="HHJ301" s="216"/>
      <c r="HHK301" s="216"/>
      <c r="HHL301" s="216"/>
      <c r="HHM301" s="216"/>
      <c r="HHN301" s="216"/>
      <c r="HHO301" s="216"/>
      <c r="HHP301" s="216"/>
      <c r="HHQ301" s="216"/>
      <c r="HHR301" s="216"/>
      <c r="HHS301" s="216"/>
      <c r="HHT301" s="216"/>
      <c r="HHU301" s="216"/>
      <c r="HHV301" s="216"/>
      <c r="HHW301" s="216"/>
      <c r="HHX301" s="216"/>
      <c r="HHY301" s="216"/>
      <c r="HHZ301" s="216"/>
      <c r="HIA301" s="216"/>
      <c r="HIB301" s="216"/>
      <c r="HIC301" s="216"/>
      <c r="HID301" s="216"/>
      <c r="HIE301" s="216"/>
      <c r="HIF301" s="216"/>
      <c r="HIG301" s="216"/>
      <c r="HIH301" s="216"/>
      <c r="HII301" s="216"/>
      <c r="HIJ301" s="216"/>
      <c r="HIK301" s="216"/>
      <c r="HIL301" s="216"/>
      <c r="HIM301" s="216"/>
      <c r="HIN301" s="216"/>
      <c r="HIO301" s="216"/>
      <c r="HIP301" s="216"/>
      <c r="HIQ301" s="216"/>
      <c r="HIR301" s="216"/>
      <c r="HIS301" s="216"/>
      <c r="HIT301" s="216"/>
      <c r="HIU301" s="216"/>
      <c r="HIV301" s="216"/>
      <c r="HIW301" s="216"/>
      <c r="HIX301" s="216"/>
      <c r="HIY301" s="216"/>
      <c r="HIZ301" s="216"/>
      <c r="HJA301" s="216"/>
      <c r="HJB301" s="216"/>
      <c r="HJC301" s="216"/>
      <c r="HJD301" s="216"/>
      <c r="HJE301" s="216"/>
      <c r="HJF301" s="216"/>
      <c r="HJG301" s="216"/>
      <c r="HJH301" s="216"/>
      <c r="HJI301" s="216"/>
      <c r="HJJ301" s="216"/>
      <c r="HJK301" s="216"/>
      <c r="HJL301" s="216"/>
      <c r="HJM301" s="216"/>
      <c r="HJN301" s="216"/>
      <c r="HJO301" s="216"/>
      <c r="HJP301" s="216"/>
      <c r="HJQ301" s="216"/>
      <c r="HJR301" s="216"/>
      <c r="HJS301" s="216"/>
      <c r="HJT301" s="216"/>
      <c r="HJU301" s="216"/>
      <c r="HJV301" s="216"/>
      <c r="HJW301" s="216"/>
      <c r="HJX301" s="216"/>
      <c r="HJY301" s="216"/>
      <c r="HJZ301" s="216"/>
      <c r="HKA301" s="216"/>
      <c r="HKB301" s="216"/>
      <c r="HKC301" s="216"/>
      <c r="HKD301" s="216"/>
      <c r="HKE301" s="216"/>
      <c r="HKF301" s="216"/>
      <c r="HKG301" s="216"/>
      <c r="HKH301" s="216"/>
      <c r="HKI301" s="216"/>
      <c r="HKJ301" s="216"/>
      <c r="HKK301" s="216"/>
      <c r="HKL301" s="216"/>
      <c r="HKM301" s="216"/>
      <c r="HKN301" s="216"/>
      <c r="HKO301" s="216"/>
      <c r="HKP301" s="216"/>
      <c r="HKQ301" s="216"/>
      <c r="HKR301" s="216"/>
      <c r="HKS301" s="216"/>
      <c r="HKT301" s="216"/>
      <c r="HKU301" s="216"/>
      <c r="HKV301" s="216"/>
      <c r="HKW301" s="216"/>
      <c r="HKX301" s="216"/>
      <c r="HKY301" s="216"/>
      <c r="HKZ301" s="216"/>
      <c r="HLA301" s="216"/>
      <c r="HLB301" s="216"/>
      <c r="HLC301" s="216"/>
      <c r="HLD301" s="216"/>
      <c r="HLE301" s="216"/>
      <c r="HLF301" s="216"/>
      <c r="HLG301" s="216"/>
      <c r="HLH301" s="216"/>
      <c r="HLI301" s="216"/>
      <c r="HLJ301" s="216"/>
      <c r="HLK301" s="216"/>
      <c r="HLL301" s="216"/>
      <c r="HLM301" s="216"/>
      <c r="HLN301" s="216"/>
      <c r="HLO301" s="216"/>
      <c r="HLP301" s="216"/>
      <c r="HLQ301" s="216"/>
      <c r="HLR301" s="216"/>
      <c r="HLS301" s="216"/>
      <c r="HLT301" s="216"/>
      <c r="HLU301" s="216"/>
      <c r="HLV301" s="216"/>
      <c r="HLW301" s="216"/>
      <c r="HLX301" s="216"/>
      <c r="HLY301" s="216"/>
      <c r="HLZ301" s="216"/>
      <c r="HMA301" s="216"/>
      <c r="HMB301" s="216"/>
      <c r="HMC301" s="216"/>
      <c r="HMD301" s="216"/>
      <c r="HME301" s="216"/>
      <c r="HMF301" s="216"/>
      <c r="HMG301" s="216"/>
      <c r="HMH301" s="216"/>
      <c r="HMI301" s="216"/>
      <c r="HMJ301" s="216"/>
      <c r="HMK301" s="216"/>
      <c r="HML301" s="216"/>
      <c r="HMM301" s="216"/>
      <c r="HMN301" s="216"/>
      <c r="HMO301" s="216"/>
      <c r="HMP301" s="216"/>
      <c r="HMQ301" s="216"/>
      <c r="HMR301" s="216"/>
      <c r="HMS301" s="216"/>
      <c r="HMT301" s="216"/>
      <c r="HMU301" s="216"/>
      <c r="HMV301" s="216"/>
      <c r="HMW301" s="216"/>
      <c r="HMX301" s="216"/>
      <c r="HMY301" s="216"/>
      <c r="HMZ301" s="216"/>
      <c r="HNA301" s="216"/>
      <c r="HNB301" s="216"/>
      <c r="HNC301" s="216"/>
      <c r="HND301" s="216"/>
      <c r="HNE301" s="216"/>
      <c r="HNF301" s="216"/>
      <c r="HNG301" s="216"/>
      <c r="HNH301" s="216"/>
      <c r="HNI301" s="216"/>
      <c r="HNJ301" s="216"/>
      <c r="HNK301" s="216"/>
      <c r="HNL301" s="216"/>
      <c r="HNM301" s="216"/>
      <c r="HNN301" s="216"/>
      <c r="HNO301" s="216"/>
      <c r="HNP301" s="216"/>
      <c r="HNQ301" s="216"/>
      <c r="HNR301" s="216"/>
      <c r="HNS301" s="216"/>
      <c r="HNT301" s="216"/>
      <c r="HNU301" s="216"/>
      <c r="HNV301" s="216"/>
      <c r="HNW301" s="216"/>
      <c r="HNX301" s="216"/>
      <c r="HNY301" s="216"/>
      <c r="HNZ301" s="216"/>
      <c r="HOA301" s="216"/>
      <c r="HOB301" s="216"/>
      <c r="HOC301" s="216"/>
      <c r="HOD301" s="216"/>
      <c r="HOE301" s="216"/>
      <c r="HOF301" s="216"/>
      <c r="HOG301" s="216"/>
      <c r="HOH301" s="216"/>
      <c r="HOI301" s="216"/>
      <c r="HOJ301" s="216"/>
      <c r="HOK301" s="216"/>
      <c r="HOL301" s="216"/>
      <c r="HOM301" s="216"/>
      <c r="HON301" s="216"/>
      <c r="HOO301" s="216"/>
      <c r="HOP301" s="216"/>
      <c r="HOQ301" s="216"/>
      <c r="HOR301" s="216"/>
      <c r="HOS301" s="216"/>
      <c r="HOT301" s="216"/>
      <c r="HOU301" s="216"/>
      <c r="HOV301" s="216"/>
      <c r="HOW301" s="216"/>
      <c r="HOX301" s="216"/>
      <c r="HOY301" s="216"/>
      <c r="HOZ301" s="216"/>
      <c r="HPA301" s="216"/>
      <c r="HPB301" s="216"/>
      <c r="HPC301" s="216"/>
      <c r="HPD301" s="216"/>
      <c r="HPE301" s="216"/>
      <c r="HPF301" s="216"/>
      <c r="HPG301" s="216"/>
      <c r="HPH301" s="216"/>
      <c r="HPI301" s="216"/>
      <c r="HPJ301" s="216"/>
      <c r="HPK301" s="216"/>
      <c r="HPL301" s="216"/>
      <c r="HPM301" s="216"/>
      <c r="HPN301" s="216"/>
      <c r="HPO301" s="216"/>
      <c r="HPP301" s="216"/>
      <c r="HPQ301" s="216"/>
      <c r="HPR301" s="216"/>
      <c r="HPS301" s="216"/>
      <c r="HPT301" s="216"/>
      <c r="HPU301" s="216"/>
      <c r="HPV301" s="216"/>
      <c r="HPW301" s="216"/>
      <c r="HPX301" s="216"/>
      <c r="HPY301" s="216"/>
      <c r="HPZ301" s="216"/>
      <c r="HQA301" s="216"/>
      <c r="HQB301" s="216"/>
      <c r="HQC301" s="216"/>
      <c r="HQD301" s="216"/>
      <c r="HQE301" s="216"/>
      <c r="HQF301" s="216"/>
      <c r="HQG301" s="216"/>
      <c r="HQH301" s="216"/>
      <c r="HQI301" s="216"/>
      <c r="HQJ301" s="216"/>
      <c r="HQK301" s="216"/>
      <c r="HQL301" s="216"/>
      <c r="HQM301" s="216"/>
      <c r="HQN301" s="216"/>
      <c r="HQO301" s="216"/>
      <c r="HQP301" s="216"/>
      <c r="HQQ301" s="216"/>
      <c r="HQR301" s="216"/>
      <c r="HQS301" s="216"/>
      <c r="HQT301" s="216"/>
      <c r="HQU301" s="216"/>
      <c r="HQV301" s="216"/>
      <c r="HQW301" s="216"/>
      <c r="HQX301" s="216"/>
      <c r="HQY301" s="216"/>
      <c r="HQZ301" s="216"/>
      <c r="HRA301" s="216"/>
      <c r="HRB301" s="216"/>
      <c r="HRC301" s="216"/>
      <c r="HRD301" s="216"/>
      <c r="HRE301" s="216"/>
      <c r="HRF301" s="216"/>
      <c r="HRG301" s="216"/>
      <c r="HRH301" s="216"/>
      <c r="HRI301" s="216"/>
      <c r="HRJ301" s="216"/>
      <c r="HRK301" s="216"/>
      <c r="HRL301" s="216"/>
      <c r="HRM301" s="216"/>
      <c r="HRN301" s="216"/>
      <c r="HRO301" s="216"/>
      <c r="HRP301" s="216"/>
      <c r="HRQ301" s="216"/>
      <c r="HRR301" s="216"/>
      <c r="HRS301" s="216"/>
      <c r="HRT301" s="216"/>
      <c r="HRU301" s="216"/>
      <c r="HRV301" s="216"/>
      <c r="HRW301" s="216"/>
      <c r="HRX301" s="216"/>
      <c r="HRY301" s="216"/>
      <c r="HRZ301" s="216"/>
      <c r="HSA301" s="216"/>
      <c r="HSB301" s="216"/>
      <c r="HSC301" s="216"/>
      <c r="HSD301" s="216"/>
      <c r="HSE301" s="216"/>
      <c r="HSF301" s="216"/>
      <c r="HSG301" s="216"/>
      <c r="HSH301" s="216"/>
      <c r="HSI301" s="216"/>
      <c r="HSJ301" s="216"/>
      <c r="HSK301" s="216"/>
      <c r="HSL301" s="216"/>
      <c r="HSM301" s="216"/>
      <c r="HSN301" s="216"/>
      <c r="HSO301" s="216"/>
      <c r="HSP301" s="216"/>
      <c r="HSQ301" s="216"/>
      <c r="HSR301" s="216"/>
      <c r="HSS301" s="216"/>
      <c r="HST301" s="216"/>
      <c r="HSU301" s="216"/>
      <c r="HSV301" s="216"/>
      <c r="HSW301" s="216"/>
      <c r="HSX301" s="216"/>
      <c r="HSY301" s="216"/>
      <c r="HSZ301" s="216"/>
      <c r="HTA301" s="216"/>
      <c r="HTB301" s="216"/>
      <c r="HTC301" s="216"/>
      <c r="HTD301" s="216"/>
      <c r="HTE301" s="216"/>
      <c r="HTF301" s="216"/>
      <c r="HTG301" s="216"/>
      <c r="HTH301" s="216"/>
      <c r="HTI301" s="216"/>
      <c r="HTJ301" s="216"/>
      <c r="HTK301" s="216"/>
      <c r="HTL301" s="216"/>
      <c r="HTM301" s="216"/>
      <c r="HTN301" s="216"/>
      <c r="HTO301" s="216"/>
      <c r="HTP301" s="216"/>
      <c r="HTQ301" s="216"/>
      <c r="HTR301" s="216"/>
      <c r="HTS301" s="216"/>
      <c r="HTT301" s="216"/>
      <c r="HTU301" s="216"/>
      <c r="HTV301" s="216"/>
      <c r="HTW301" s="216"/>
      <c r="HTX301" s="216"/>
      <c r="HTY301" s="216"/>
      <c r="HTZ301" s="216"/>
      <c r="HUA301" s="216"/>
      <c r="HUB301" s="216"/>
      <c r="HUC301" s="216"/>
      <c r="HUD301" s="216"/>
      <c r="HUE301" s="216"/>
      <c r="HUF301" s="216"/>
      <c r="HUG301" s="216"/>
      <c r="HUH301" s="216"/>
      <c r="HUI301" s="216"/>
      <c r="HUJ301" s="216"/>
      <c r="HUK301" s="216"/>
      <c r="HUL301" s="216"/>
      <c r="HUM301" s="216"/>
      <c r="HUN301" s="216"/>
      <c r="HUO301" s="216"/>
      <c r="HUP301" s="216"/>
      <c r="HUQ301" s="216"/>
      <c r="HUR301" s="216"/>
      <c r="HUS301" s="216"/>
      <c r="HUT301" s="216"/>
      <c r="HUU301" s="216"/>
      <c r="HUV301" s="216"/>
      <c r="HUW301" s="216"/>
      <c r="HUX301" s="216"/>
      <c r="HUY301" s="216"/>
      <c r="HUZ301" s="216"/>
      <c r="HVA301" s="216"/>
      <c r="HVB301" s="216"/>
      <c r="HVC301" s="216"/>
      <c r="HVD301" s="216"/>
      <c r="HVE301" s="216"/>
      <c r="HVF301" s="216"/>
      <c r="HVG301" s="216"/>
      <c r="HVH301" s="216"/>
      <c r="HVI301" s="216"/>
      <c r="HVJ301" s="216"/>
      <c r="HVK301" s="216"/>
      <c r="HVL301" s="216"/>
      <c r="HVM301" s="216"/>
      <c r="HVN301" s="216"/>
      <c r="HVO301" s="216"/>
      <c r="HVP301" s="216"/>
      <c r="HVQ301" s="216"/>
      <c r="HVR301" s="216"/>
      <c r="HVS301" s="216"/>
      <c r="HVT301" s="216"/>
      <c r="HVU301" s="216"/>
      <c r="HVV301" s="216"/>
      <c r="HVW301" s="216"/>
      <c r="HVX301" s="216"/>
      <c r="HVY301" s="216"/>
      <c r="HVZ301" s="216"/>
      <c r="HWA301" s="216"/>
      <c r="HWB301" s="216"/>
      <c r="HWC301" s="216"/>
      <c r="HWD301" s="216"/>
      <c r="HWE301" s="216"/>
      <c r="HWF301" s="216"/>
      <c r="HWG301" s="216"/>
      <c r="HWH301" s="216"/>
      <c r="HWI301" s="216"/>
      <c r="HWJ301" s="216"/>
      <c r="HWK301" s="216"/>
      <c r="HWL301" s="216"/>
      <c r="HWM301" s="216"/>
      <c r="HWN301" s="216"/>
      <c r="HWO301" s="216"/>
      <c r="HWP301" s="216"/>
      <c r="HWQ301" s="216"/>
      <c r="HWR301" s="216"/>
      <c r="HWS301" s="216"/>
      <c r="HWT301" s="216"/>
      <c r="HWU301" s="216"/>
      <c r="HWV301" s="216"/>
      <c r="HWW301" s="216"/>
      <c r="HWX301" s="216"/>
      <c r="HWY301" s="216"/>
      <c r="HWZ301" s="216"/>
      <c r="HXA301" s="216"/>
      <c r="HXB301" s="216"/>
      <c r="HXC301" s="216"/>
      <c r="HXD301" s="216"/>
      <c r="HXE301" s="216"/>
      <c r="HXF301" s="216"/>
      <c r="HXG301" s="216"/>
      <c r="HXH301" s="216"/>
      <c r="HXI301" s="216"/>
      <c r="HXJ301" s="216"/>
      <c r="HXK301" s="216"/>
      <c r="HXL301" s="216"/>
      <c r="HXM301" s="216"/>
      <c r="HXN301" s="216"/>
      <c r="HXO301" s="216"/>
      <c r="HXP301" s="216"/>
      <c r="HXQ301" s="216"/>
      <c r="HXR301" s="216"/>
      <c r="HXS301" s="216"/>
      <c r="HXT301" s="216"/>
      <c r="HXU301" s="216"/>
      <c r="HXV301" s="216"/>
      <c r="HXW301" s="216"/>
      <c r="HXX301" s="216"/>
      <c r="HXY301" s="216"/>
      <c r="HXZ301" s="216"/>
      <c r="HYA301" s="216"/>
      <c r="HYB301" s="216"/>
      <c r="HYC301" s="216"/>
      <c r="HYD301" s="216"/>
      <c r="HYE301" s="216"/>
      <c r="HYF301" s="216"/>
      <c r="HYG301" s="216"/>
      <c r="HYH301" s="216"/>
      <c r="HYI301" s="216"/>
      <c r="HYJ301" s="216"/>
      <c r="HYK301" s="216"/>
      <c r="HYL301" s="216"/>
      <c r="HYM301" s="216"/>
      <c r="HYN301" s="216"/>
      <c r="HYO301" s="216"/>
      <c r="HYP301" s="216"/>
      <c r="HYQ301" s="216"/>
      <c r="HYR301" s="216"/>
      <c r="HYS301" s="216"/>
      <c r="HYT301" s="216"/>
      <c r="HYU301" s="216"/>
      <c r="HYV301" s="216"/>
      <c r="HYW301" s="216"/>
      <c r="HYX301" s="216"/>
      <c r="HYY301" s="216"/>
      <c r="HYZ301" s="216"/>
      <c r="HZA301" s="216"/>
      <c r="HZB301" s="216"/>
      <c r="HZC301" s="216"/>
      <c r="HZD301" s="216"/>
      <c r="HZE301" s="216"/>
      <c r="HZF301" s="216"/>
      <c r="HZG301" s="216"/>
      <c r="HZH301" s="216"/>
      <c r="HZI301" s="216"/>
      <c r="HZJ301" s="216"/>
      <c r="HZK301" s="216"/>
      <c r="HZL301" s="216"/>
      <c r="HZM301" s="216"/>
      <c r="HZN301" s="216"/>
      <c r="HZO301" s="216"/>
      <c r="HZP301" s="216"/>
      <c r="HZQ301" s="216"/>
      <c r="HZR301" s="216"/>
      <c r="HZS301" s="216"/>
      <c r="HZT301" s="216"/>
      <c r="HZU301" s="216"/>
      <c r="HZV301" s="216"/>
      <c r="HZW301" s="216"/>
      <c r="HZX301" s="216"/>
      <c r="HZY301" s="216"/>
      <c r="HZZ301" s="216"/>
      <c r="IAA301" s="216"/>
      <c r="IAB301" s="216"/>
      <c r="IAC301" s="216"/>
      <c r="IAD301" s="216"/>
      <c r="IAE301" s="216"/>
      <c r="IAF301" s="216"/>
      <c r="IAG301" s="216"/>
      <c r="IAH301" s="216"/>
      <c r="IAI301" s="216"/>
      <c r="IAJ301" s="216"/>
      <c r="IAK301" s="216"/>
      <c r="IAL301" s="216"/>
      <c r="IAM301" s="216"/>
      <c r="IAN301" s="216"/>
      <c r="IAO301" s="216"/>
      <c r="IAP301" s="216"/>
      <c r="IAQ301" s="216"/>
      <c r="IAR301" s="216"/>
      <c r="IAS301" s="216"/>
      <c r="IAT301" s="216"/>
      <c r="IAU301" s="216"/>
      <c r="IAV301" s="216"/>
      <c r="IAW301" s="216"/>
      <c r="IAX301" s="216"/>
      <c r="IAY301" s="216"/>
      <c r="IAZ301" s="216"/>
      <c r="IBA301" s="216"/>
      <c r="IBB301" s="216"/>
      <c r="IBC301" s="216"/>
      <c r="IBD301" s="216"/>
      <c r="IBE301" s="216"/>
      <c r="IBF301" s="216"/>
      <c r="IBG301" s="216"/>
      <c r="IBH301" s="216"/>
      <c r="IBI301" s="216"/>
      <c r="IBJ301" s="216"/>
      <c r="IBK301" s="216"/>
      <c r="IBL301" s="216"/>
      <c r="IBM301" s="216"/>
      <c r="IBN301" s="216"/>
      <c r="IBO301" s="216"/>
      <c r="IBP301" s="216"/>
      <c r="IBQ301" s="216"/>
      <c r="IBR301" s="216"/>
      <c r="IBS301" s="216"/>
      <c r="IBT301" s="216"/>
      <c r="IBU301" s="216"/>
      <c r="IBV301" s="216"/>
      <c r="IBW301" s="216"/>
      <c r="IBX301" s="216"/>
      <c r="IBY301" s="216"/>
      <c r="IBZ301" s="216"/>
      <c r="ICA301" s="216"/>
      <c r="ICB301" s="216"/>
      <c r="ICC301" s="216"/>
      <c r="ICD301" s="216"/>
      <c r="ICE301" s="216"/>
      <c r="ICF301" s="216"/>
      <c r="ICG301" s="216"/>
      <c r="ICH301" s="216"/>
      <c r="ICI301" s="216"/>
      <c r="ICJ301" s="216"/>
      <c r="ICK301" s="216"/>
      <c r="ICL301" s="216"/>
      <c r="ICM301" s="216"/>
      <c r="ICN301" s="216"/>
      <c r="ICO301" s="216"/>
      <c r="ICP301" s="216"/>
      <c r="ICQ301" s="216"/>
      <c r="ICR301" s="216"/>
      <c r="ICS301" s="216"/>
      <c r="ICT301" s="216"/>
      <c r="ICU301" s="216"/>
      <c r="ICV301" s="216"/>
      <c r="ICW301" s="216"/>
      <c r="ICX301" s="216"/>
      <c r="ICY301" s="216"/>
      <c r="ICZ301" s="216"/>
      <c r="IDA301" s="216"/>
      <c r="IDB301" s="216"/>
      <c r="IDC301" s="216"/>
      <c r="IDD301" s="216"/>
      <c r="IDE301" s="216"/>
      <c r="IDF301" s="216"/>
      <c r="IDG301" s="216"/>
      <c r="IDH301" s="216"/>
      <c r="IDI301" s="216"/>
      <c r="IDJ301" s="216"/>
      <c r="IDK301" s="216"/>
      <c r="IDL301" s="216"/>
      <c r="IDM301" s="216"/>
      <c r="IDN301" s="216"/>
      <c r="IDO301" s="216"/>
      <c r="IDP301" s="216"/>
      <c r="IDQ301" s="216"/>
      <c r="IDR301" s="216"/>
      <c r="IDS301" s="216"/>
      <c r="IDT301" s="216"/>
      <c r="IDU301" s="216"/>
      <c r="IDV301" s="216"/>
      <c r="IDW301" s="216"/>
      <c r="IDX301" s="216"/>
      <c r="IDY301" s="216"/>
      <c r="IDZ301" s="216"/>
      <c r="IEA301" s="216"/>
      <c r="IEB301" s="216"/>
      <c r="IEC301" s="216"/>
      <c r="IED301" s="216"/>
      <c r="IEE301" s="216"/>
      <c r="IEF301" s="216"/>
      <c r="IEG301" s="216"/>
      <c r="IEH301" s="216"/>
      <c r="IEI301" s="216"/>
      <c r="IEJ301" s="216"/>
      <c r="IEK301" s="216"/>
      <c r="IEL301" s="216"/>
      <c r="IEM301" s="216"/>
      <c r="IEN301" s="216"/>
      <c r="IEO301" s="216"/>
      <c r="IEP301" s="216"/>
      <c r="IEQ301" s="216"/>
      <c r="IER301" s="216"/>
      <c r="IES301" s="216"/>
      <c r="IET301" s="216"/>
      <c r="IEU301" s="216"/>
      <c r="IEV301" s="216"/>
      <c r="IEW301" s="216"/>
      <c r="IEX301" s="216"/>
      <c r="IEY301" s="216"/>
      <c r="IEZ301" s="216"/>
      <c r="IFA301" s="216"/>
      <c r="IFB301" s="216"/>
      <c r="IFC301" s="216"/>
      <c r="IFD301" s="216"/>
      <c r="IFE301" s="216"/>
      <c r="IFF301" s="216"/>
      <c r="IFG301" s="216"/>
      <c r="IFH301" s="216"/>
      <c r="IFI301" s="216"/>
      <c r="IFJ301" s="216"/>
      <c r="IFK301" s="216"/>
      <c r="IFL301" s="216"/>
      <c r="IFM301" s="216"/>
      <c r="IFN301" s="216"/>
      <c r="IFO301" s="216"/>
      <c r="IFP301" s="216"/>
      <c r="IFQ301" s="216"/>
      <c r="IFR301" s="216"/>
      <c r="IFS301" s="216"/>
      <c r="IFT301" s="216"/>
      <c r="IFU301" s="216"/>
      <c r="IFV301" s="216"/>
      <c r="IFW301" s="216"/>
      <c r="IFX301" s="216"/>
      <c r="IFY301" s="216"/>
      <c r="IFZ301" s="216"/>
      <c r="IGA301" s="216"/>
      <c r="IGB301" s="216"/>
      <c r="IGC301" s="216"/>
      <c r="IGD301" s="216"/>
      <c r="IGE301" s="216"/>
      <c r="IGF301" s="216"/>
      <c r="IGG301" s="216"/>
      <c r="IGH301" s="216"/>
      <c r="IGI301" s="216"/>
      <c r="IGJ301" s="216"/>
      <c r="IGK301" s="216"/>
      <c r="IGL301" s="216"/>
      <c r="IGM301" s="216"/>
      <c r="IGN301" s="216"/>
      <c r="IGO301" s="216"/>
      <c r="IGP301" s="216"/>
      <c r="IGQ301" s="216"/>
      <c r="IGR301" s="216"/>
      <c r="IGS301" s="216"/>
      <c r="IGT301" s="216"/>
      <c r="IGU301" s="216"/>
      <c r="IGV301" s="216"/>
      <c r="IGW301" s="216"/>
      <c r="IGX301" s="216"/>
      <c r="IGY301" s="216"/>
      <c r="IGZ301" s="216"/>
      <c r="IHA301" s="216"/>
      <c r="IHB301" s="216"/>
      <c r="IHC301" s="216"/>
      <c r="IHD301" s="216"/>
      <c r="IHE301" s="216"/>
      <c r="IHF301" s="216"/>
      <c r="IHG301" s="216"/>
      <c r="IHH301" s="216"/>
      <c r="IHI301" s="216"/>
      <c r="IHJ301" s="216"/>
      <c r="IHK301" s="216"/>
      <c r="IHL301" s="216"/>
      <c r="IHM301" s="216"/>
      <c r="IHN301" s="216"/>
      <c r="IHO301" s="216"/>
      <c r="IHP301" s="216"/>
      <c r="IHQ301" s="216"/>
      <c r="IHR301" s="216"/>
      <c r="IHS301" s="216"/>
      <c r="IHT301" s="216"/>
      <c r="IHU301" s="216"/>
      <c r="IHV301" s="216"/>
      <c r="IHW301" s="216"/>
      <c r="IHX301" s="216"/>
      <c r="IHY301" s="216"/>
      <c r="IHZ301" s="216"/>
      <c r="IIA301" s="216"/>
      <c r="IIB301" s="216"/>
      <c r="IIC301" s="216"/>
      <c r="IID301" s="216"/>
      <c r="IIE301" s="216"/>
      <c r="IIF301" s="216"/>
      <c r="IIG301" s="216"/>
      <c r="IIH301" s="216"/>
      <c r="III301" s="216"/>
      <c r="IIJ301" s="216"/>
      <c r="IIK301" s="216"/>
      <c r="IIL301" s="216"/>
      <c r="IIM301" s="216"/>
      <c r="IIN301" s="216"/>
      <c r="IIO301" s="216"/>
      <c r="IIP301" s="216"/>
      <c r="IIQ301" s="216"/>
      <c r="IIR301" s="216"/>
      <c r="IIS301" s="216"/>
      <c r="IIT301" s="216"/>
      <c r="IIU301" s="216"/>
      <c r="IIV301" s="216"/>
      <c r="IIW301" s="216"/>
      <c r="IIX301" s="216"/>
      <c r="IIY301" s="216"/>
      <c r="IIZ301" s="216"/>
      <c r="IJA301" s="216"/>
      <c r="IJB301" s="216"/>
      <c r="IJC301" s="216"/>
      <c r="IJD301" s="216"/>
      <c r="IJE301" s="216"/>
      <c r="IJF301" s="216"/>
      <c r="IJG301" s="216"/>
      <c r="IJH301" s="216"/>
      <c r="IJI301" s="216"/>
      <c r="IJJ301" s="216"/>
      <c r="IJK301" s="216"/>
      <c r="IJL301" s="216"/>
      <c r="IJM301" s="216"/>
      <c r="IJN301" s="216"/>
      <c r="IJO301" s="216"/>
      <c r="IJP301" s="216"/>
      <c r="IJQ301" s="216"/>
      <c r="IJR301" s="216"/>
      <c r="IJS301" s="216"/>
      <c r="IJT301" s="216"/>
      <c r="IJU301" s="216"/>
      <c r="IJV301" s="216"/>
      <c r="IJW301" s="216"/>
      <c r="IJX301" s="216"/>
      <c r="IJY301" s="216"/>
      <c r="IJZ301" s="216"/>
      <c r="IKA301" s="216"/>
      <c r="IKB301" s="216"/>
      <c r="IKC301" s="216"/>
      <c r="IKD301" s="216"/>
      <c r="IKE301" s="216"/>
      <c r="IKF301" s="216"/>
      <c r="IKG301" s="216"/>
      <c r="IKH301" s="216"/>
      <c r="IKI301" s="216"/>
      <c r="IKJ301" s="216"/>
      <c r="IKK301" s="216"/>
      <c r="IKL301" s="216"/>
      <c r="IKM301" s="216"/>
      <c r="IKN301" s="216"/>
      <c r="IKO301" s="216"/>
      <c r="IKP301" s="216"/>
      <c r="IKQ301" s="216"/>
      <c r="IKR301" s="216"/>
      <c r="IKS301" s="216"/>
      <c r="IKT301" s="216"/>
      <c r="IKU301" s="216"/>
      <c r="IKV301" s="216"/>
      <c r="IKW301" s="216"/>
      <c r="IKX301" s="216"/>
      <c r="IKY301" s="216"/>
      <c r="IKZ301" s="216"/>
      <c r="ILA301" s="216"/>
      <c r="ILB301" s="216"/>
      <c r="ILC301" s="216"/>
      <c r="ILD301" s="216"/>
      <c r="ILE301" s="216"/>
      <c r="ILF301" s="216"/>
      <c r="ILG301" s="216"/>
      <c r="ILH301" s="216"/>
      <c r="ILI301" s="216"/>
      <c r="ILJ301" s="216"/>
      <c r="ILK301" s="216"/>
      <c r="ILL301" s="216"/>
      <c r="ILM301" s="216"/>
      <c r="ILN301" s="216"/>
      <c r="ILO301" s="216"/>
      <c r="ILP301" s="216"/>
      <c r="ILQ301" s="216"/>
      <c r="ILR301" s="216"/>
      <c r="ILS301" s="216"/>
      <c r="ILT301" s="216"/>
      <c r="ILU301" s="216"/>
      <c r="ILV301" s="216"/>
      <c r="ILW301" s="216"/>
      <c r="ILX301" s="216"/>
      <c r="ILY301" s="216"/>
      <c r="ILZ301" s="216"/>
      <c r="IMA301" s="216"/>
      <c r="IMB301" s="216"/>
      <c r="IMC301" s="216"/>
      <c r="IMD301" s="216"/>
      <c r="IME301" s="216"/>
      <c r="IMF301" s="216"/>
      <c r="IMG301" s="216"/>
      <c r="IMH301" s="216"/>
      <c r="IMI301" s="216"/>
      <c r="IMJ301" s="216"/>
      <c r="IMK301" s="216"/>
      <c r="IML301" s="216"/>
      <c r="IMM301" s="216"/>
      <c r="IMN301" s="216"/>
      <c r="IMO301" s="216"/>
      <c r="IMP301" s="216"/>
      <c r="IMQ301" s="216"/>
      <c r="IMR301" s="216"/>
      <c r="IMS301" s="216"/>
      <c r="IMT301" s="216"/>
      <c r="IMU301" s="216"/>
      <c r="IMV301" s="216"/>
      <c r="IMW301" s="216"/>
      <c r="IMX301" s="216"/>
      <c r="IMY301" s="216"/>
      <c r="IMZ301" s="216"/>
      <c r="INA301" s="216"/>
      <c r="INB301" s="216"/>
      <c r="INC301" s="216"/>
      <c r="IND301" s="216"/>
      <c r="INE301" s="216"/>
      <c r="INF301" s="216"/>
      <c r="ING301" s="216"/>
      <c r="INH301" s="216"/>
      <c r="INI301" s="216"/>
      <c r="INJ301" s="216"/>
      <c r="INK301" s="216"/>
      <c r="INL301" s="216"/>
      <c r="INM301" s="216"/>
      <c r="INN301" s="216"/>
      <c r="INO301" s="216"/>
      <c r="INP301" s="216"/>
      <c r="INQ301" s="216"/>
      <c r="INR301" s="216"/>
      <c r="INS301" s="216"/>
      <c r="INT301" s="216"/>
      <c r="INU301" s="216"/>
      <c r="INV301" s="216"/>
      <c r="INW301" s="216"/>
      <c r="INX301" s="216"/>
      <c r="INY301" s="216"/>
      <c r="INZ301" s="216"/>
      <c r="IOA301" s="216"/>
      <c r="IOB301" s="216"/>
      <c r="IOC301" s="216"/>
      <c r="IOD301" s="216"/>
      <c r="IOE301" s="216"/>
      <c r="IOF301" s="216"/>
      <c r="IOG301" s="216"/>
      <c r="IOH301" s="216"/>
      <c r="IOI301" s="216"/>
      <c r="IOJ301" s="216"/>
      <c r="IOK301" s="216"/>
      <c r="IOL301" s="216"/>
      <c r="IOM301" s="216"/>
      <c r="ION301" s="216"/>
      <c r="IOO301" s="216"/>
      <c r="IOP301" s="216"/>
      <c r="IOQ301" s="216"/>
      <c r="IOR301" s="216"/>
      <c r="IOS301" s="216"/>
      <c r="IOT301" s="216"/>
      <c r="IOU301" s="216"/>
      <c r="IOV301" s="216"/>
      <c r="IOW301" s="216"/>
      <c r="IOX301" s="216"/>
      <c r="IOY301" s="216"/>
      <c r="IOZ301" s="216"/>
      <c r="IPA301" s="216"/>
      <c r="IPB301" s="216"/>
      <c r="IPC301" s="216"/>
      <c r="IPD301" s="216"/>
      <c r="IPE301" s="216"/>
      <c r="IPF301" s="216"/>
      <c r="IPG301" s="216"/>
      <c r="IPH301" s="216"/>
      <c r="IPI301" s="216"/>
      <c r="IPJ301" s="216"/>
      <c r="IPK301" s="216"/>
      <c r="IPL301" s="216"/>
      <c r="IPM301" s="216"/>
      <c r="IPN301" s="216"/>
      <c r="IPO301" s="216"/>
      <c r="IPP301" s="216"/>
      <c r="IPQ301" s="216"/>
      <c r="IPR301" s="216"/>
      <c r="IPS301" s="216"/>
      <c r="IPT301" s="216"/>
      <c r="IPU301" s="216"/>
      <c r="IPV301" s="216"/>
      <c r="IPW301" s="216"/>
      <c r="IPX301" s="216"/>
      <c r="IPY301" s="216"/>
      <c r="IPZ301" s="216"/>
      <c r="IQA301" s="216"/>
      <c r="IQB301" s="216"/>
      <c r="IQC301" s="216"/>
      <c r="IQD301" s="216"/>
      <c r="IQE301" s="216"/>
      <c r="IQF301" s="216"/>
      <c r="IQG301" s="216"/>
      <c r="IQH301" s="216"/>
      <c r="IQI301" s="216"/>
      <c r="IQJ301" s="216"/>
      <c r="IQK301" s="216"/>
      <c r="IQL301" s="216"/>
      <c r="IQM301" s="216"/>
      <c r="IQN301" s="216"/>
      <c r="IQO301" s="216"/>
      <c r="IQP301" s="216"/>
      <c r="IQQ301" s="216"/>
      <c r="IQR301" s="216"/>
      <c r="IQS301" s="216"/>
      <c r="IQT301" s="216"/>
      <c r="IQU301" s="216"/>
      <c r="IQV301" s="216"/>
      <c r="IQW301" s="216"/>
      <c r="IQX301" s="216"/>
      <c r="IQY301" s="216"/>
      <c r="IQZ301" s="216"/>
      <c r="IRA301" s="216"/>
      <c r="IRB301" s="216"/>
      <c r="IRC301" s="216"/>
      <c r="IRD301" s="216"/>
      <c r="IRE301" s="216"/>
      <c r="IRF301" s="216"/>
      <c r="IRG301" s="216"/>
      <c r="IRH301" s="216"/>
      <c r="IRI301" s="216"/>
      <c r="IRJ301" s="216"/>
      <c r="IRK301" s="216"/>
      <c r="IRL301" s="216"/>
      <c r="IRM301" s="216"/>
      <c r="IRN301" s="216"/>
      <c r="IRO301" s="216"/>
      <c r="IRP301" s="216"/>
      <c r="IRQ301" s="216"/>
      <c r="IRR301" s="216"/>
      <c r="IRS301" s="216"/>
      <c r="IRT301" s="216"/>
      <c r="IRU301" s="216"/>
      <c r="IRV301" s="216"/>
      <c r="IRW301" s="216"/>
      <c r="IRX301" s="216"/>
      <c r="IRY301" s="216"/>
      <c r="IRZ301" s="216"/>
      <c r="ISA301" s="216"/>
      <c r="ISB301" s="216"/>
      <c r="ISC301" s="216"/>
      <c r="ISD301" s="216"/>
      <c r="ISE301" s="216"/>
      <c r="ISF301" s="216"/>
      <c r="ISG301" s="216"/>
      <c r="ISH301" s="216"/>
      <c r="ISI301" s="216"/>
      <c r="ISJ301" s="216"/>
      <c r="ISK301" s="216"/>
      <c r="ISL301" s="216"/>
      <c r="ISM301" s="216"/>
      <c r="ISN301" s="216"/>
      <c r="ISO301" s="216"/>
      <c r="ISP301" s="216"/>
      <c r="ISQ301" s="216"/>
      <c r="ISR301" s="216"/>
      <c r="ISS301" s="216"/>
      <c r="IST301" s="216"/>
      <c r="ISU301" s="216"/>
      <c r="ISV301" s="216"/>
      <c r="ISW301" s="216"/>
      <c r="ISX301" s="216"/>
      <c r="ISY301" s="216"/>
      <c r="ISZ301" s="216"/>
      <c r="ITA301" s="216"/>
      <c r="ITB301" s="216"/>
      <c r="ITC301" s="216"/>
      <c r="ITD301" s="216"/>
      <c r="ITE301" s="216"/>
      <c r="ITF301" s="216"/>
      <c r="ITG301" s="216"/>
      <c r="ITH301" s="216"/>
      <c r="ITI301" s="216"/>
      <c r="ITJ301" s="216"/>
      <c r="ITK301" s="216"/>
      <c r="ITL301" s="216"/>
      <c r="ITM301" s="216"/>
      <c r="ITN301" s="216"/>
      <c r="ITO301" s="216"/>
      <c r="ITP301" s="216"/>
      <c r="ITQ301" s="216"/>
      <c r="ITR301" s="216"/>
      <c r="ITS301" s="216"/>
      <c r="ITT301" s="216"/>
      <c r="ITU301" s="216"/>
      <c r="ITV301" s="216"/>
      <c r="ITW301" s="216"/>
      <c r="ITX301" s="216"/>
      <c r="ITY301" s="216"/>
      <c r="ITZ301" s="216"/>
      <c r="IUA301" s="216"/>
      <c r="IUB301" s="216"/>
      <c r="IUC301" s="216"/>
      <c r="IUD301" s="216"/>
      <c r="IUE301" s="216"/>
      <c r="IUF301" s="216"/>
      <c r="IUG301" s="216"/>
      <c r="IUH301" s="216"/>
      <c r="IUI301" s="216"/>
      <c r="IUJ301" s="216"/>
      <c r="IUK301" s="216"/>
      <c r="IUL301" s="216"/>
      <c r="IUM301" s="216"/>
      <c r="IUN301" s="216"/>
      <c r="IUO301" s="216"/>
      <c r="IUP301" s="216"/>
      <c r="IUQ301" s="216"/>
      <c r="IUR301" s="216"/>
      <c r="IUS301" s="216"/>
      <c r="IUT301" s="216"/>
      <c r="IUU301" s="216"/>
      <c r="IUV301" s="216"/>
      <c r="IUW301" s="216"/>
      <c r="IUX301" s="216"/>
      <c r="IUY301" s="216"/>
      <c r="IUZ301" s="216"/>
      <c r="IVA301" s="216"/>
      <c r="IVB301" s="216"/>
      <c r="IVC301" s="216"/>
      <c r="IVD301" s="216"/>
      <c r="IVE301" s="216"/>
      <c r="IVF301" s="216"/>
      <c r="IVG301" s="216"/>
      <c r="IVH301" s="216"/>
      <c r="IVI301" s="216"/>
      <c r="IVJ301" s="216"/>
      <c r="IVK301" s="216"/>
      <c r="IVL301" s="216"/>
      <c r="IVM301" s="216"/>
      <c r="IVN301" s="216"/>
      <c r="IVO301" s="216"/>
      <c r="IVP301" s="216"/>
      <c r="IVQ301" s="216"/>
      <c r="IVR301" s="216"/>
      <c r="IVS301" s="216"/>
      <c r="IVT301" s="216"/>
      <c r="IVU301" s="216"/>
      <c r="IVV301" s="216"/>
      <c r="IVW301" s="216"/>
      <c r="IVX301" s="216"/>
      <c r="IVY301" s="216"/>
      <c r="IVZ301" s="216"/>
      <c r="IWA301" s="216"/>
      <c r="IWB301" s="216"/>
      <c r="IWC301" s="216"/>
      <c r="IWD301" s="216"/>
      <c r="IWE301" s="216"/>
      <c r="IWF301" s="216"/>
      <c r="IWG301" s="216"/>
      <c r="IWH301" s="216"/>
      <c r="IWI301" s="216"/>
      <c r="IWJ301" s="216"/>
      <c r="IWK301" s="216"/>
      <c r="IWL301" s="216"/>
      <c r="IWM301" s="216"/>
      <c r="IWN301" s="216"/>
      <c r="IWO301" s="216"/>
      <c r="IWP301" s="216"/>
      <c r="IWQ301" s="216"/>
      <c r="IWR301" s="216"/>
      <c r="IWS301" s="216"/>
      <c r="IWT301" s="216"/>
      <c r="IWU301" s="216"/>
      <c r="IWV301" s="216"/>
      <c r="IWW301" s="216"/>
      <c r="IWX301" s="216"/>
      <c r="IWY301" s="216"/>
      <c r="IWZ301" s="216"/>
      <c r="IXA301" s="216"/>
      <c r="IXB301" s="216"/>
      <c r="IXC301" s="216"/>
      <c r="IXD301" s="216"/>
      <c r="IXE301" s="216"/>
      <c r="IXF301" s="216"/>
      <c r="IXG301" s="216"/>
      <c r="IXH301" s="216"/>
      <c r="IXI301" s="216"/>
      <c r="IXJ301" s="216"/>
      <c r="IXK301" s="216"/>
      <c r="IXL301" s="216"/>
      <c r="IXM301" s="216"/>
      <c r="IXN301" s="216"/>
      <c r="IXO301" s="216"/>
      <c r="IXP301" s="216"/>
      <c r="IXQ301" s="216"/>
      <c r="IXR301" s="216"/>
      <c r="IXS301" s="216"/>
      <c r="IXT301" s="216"/>
      <c r="IXU301" s="216"/>
      <c r="IXV301" s="216"/>
      <c r="IXW301" s="216"/>
      <c r="IXX301" s="216"/>
      <c r="IXY301" s="216"/>
      <c r="IXZ301" s="216"/>
      <c r="IYA301" s="216"/>
      <c r="IYB301" s="216"/>
      <c r="IYC301" s="216"/>
      <c r="IYD301" s="216"/>
      <c r="IYE301" s="216"/>
      <c r="IYF301" s="216"/>
      <c r="IYG301" s="216"/>
      <c r="IYH301" s="216"/>
      <c r="IYI301" s="216"/>
      <c r="IYJ301" s="216"/>
      <c r="IYK301" s="216"/>
      <c r="IYL301" s="216"/>
      <c r="IYM301" s="216"/>
      <c r="IYN301" s="216"/>
      <c r="IYO301" s="216"/>
      <c r="IYP301" s="216"/>
      <c r="IYQ301" s="216"/>
      <c r="IYR301" s="216"/>
      <c r="IYS301" s="216"/>
      <c r="IYT301" s="216"/>
      <c r="IYU301" s="216"/>
      <c r="IYV301" s="216"/>
      <c r="IYW301" s="216"/>
      <c r="IYX301" s="216"/>
      <c r="IYY301" s="216"/>
      <c r="IYZ301" s="216"/>
      <c r="IZA301" s="216"/>
      <c r="IZB301" s="216"/>
      <c r="IZC301" s="216"/>
      <c r="IZD301" s="216"/>
      <c r="IZE301" s="216"/>
      <c r="IZF301" s="216"/>
      <c r="IZG301" s="216"/>
      <c r="IZH301" s="216"/>
      <c r="IZI301" s="216"/>
      <c r="IZJ301" s="216"/>
      <c r="IZK301" s="216"/>
      <c r="IZL301" s="216"/>
      <c r="IZM301" s="216"/>
      <c r="IZN301" s="216"/>
      <c r="IZO301" s="216"/>
      <c r="IZP301" s="216"/>
      <c r="IZQ301" s="216"/>
      <c r="IZR301" s="216"/>
      <c r="IZS301" s="216"/>
      <c r="IZT301" s="216"/>
      <c r="IZU301" s="216"/>
      <c r="IZV301" s="216"/>
      <c r="IZW301" s="216"/>
      <c r="IZX301" s="216"/>
      <c r="IZY301" s="216"/>
      <c r="IZZ301" s="216"/>
      <c r="JAA301" s="216"/>
      <c r="JAB301" s="216"/>
      <c r="JAC301" s="216"/>
      <c r="JAD301" s="216"/>
      <c r="JAE301" s="216"/>
      <c r="JAF301" s="216"/>
      <c r="JAG301" s="216"/>
      <c r="JAH301" s="216"/>
      <c r="JAI301" s="216"/>
      <c r="JAJ301" s="216"/>
      <c r="JAK301" s="216"/>
      <c r="JAL301" s="216"/>
      <c r="JAM301" s="216"/>
      <c r="JAN301" s="216"/>
      <c r="JAO301" s="216"/>
      <c r="JAP301" s="216"/>
      <c r="JAQ301" s="216"/>
      <c r="JAR301" s="216"/>
      <c r="JAS301" s="216"/>
      <c r="JAT301" s="216"/>
      <c r="JAU301" s="216"/>
      <c r="JAV301" s="216"/>
      <c r="JAW301" s="216"/>
      <c r="JAX301" s="216"/>
      <c r="JAY301" s="216"/>
      <c r="JAZ301" s="216"/>
      <c r="JBA301" s="216"/>
      <c r="JBB301" s="216"/>
      <c r="JBC301" s="216"/>
      <c r="JBD301" s="216"/>
      <c r="JBE301" s="216"/>
      <c r="JBF301" s="216"/>
      <c r="JBG301" s="216"/>
      <c r="JBH301" s="216"/>
      <c r="JBI301" s="216"/>
      <c r="JBJ301" s="216"/>
      <c r="JBK301" s="216"/>
      <c r="JBL301" s="216"/>
      <c r="JBM301" s="216"/>
      <c r="JBN301" s="216"/>
      <c r="JBO301" s="216"/>
      <c r="JBP301" s="216"/>
      <c r="JBQ301" s="216"/>
      <c r="JBR301" s="216"/>
      <c r="JBS301" s="216"/>
      <c r="JBT301" s="216"/>
      <c r="JBU301" s="216"/>
      <c r="JBV301" s="216"/>
      <c r="JBW301" s="216"/>
      <c r="JBX301" s="216"/>
      <c r="JBY301" s="216"/>
      <c r="JBZ301" s="216"/>
      <c r="JCA301" s="216"/>
      <c r="JCB301" s="216"/>
      <c r="JCC301" s="216"/>
      <c r="JCD301" s="216"/>
      <c r="JCE301" s="216"/>
      <c r="JCF301" s="216"/>
      <c r="JCG301" s="216"/>
      <c r="JCH301" s="216"/>
      <c r="JCI301" s="216"/>
      <c r="JCJ301" s="216"/>
      <c r="JCK301" s="216"/>
      <c r="JCL301" s="216"/>
      <c r="JCM301" s="216"/>
      <c r="JCN301" s="216"/>
      <c r="JCO301" s="216"/>
      <c r="JCP301" s="216"/>
      <c r="JCQ301" s="216"/>
      <c r="JCR301" s="216"/>
      <c r="JCS301" s="216"/>
      <c r="JCT301" s="216"/>
      <c r="JCU301" s="216"/>
      <c r="JCV301" s="216"/>
      <c r="JCW301" s="216"/>
      <c r="JCX301" s="216"/>
      <c r="JCY301" s="216"/>
      <c r="JCZ301" s="216"/>
      <c r="JDA301" s="216"/>
      <c r="JDB301" s="216"/>
      <c r="JDC301" s="216"/>
      <c r="JDD301" s="216"/>
      <c r="JDE301" s="216"/>
      <c r="JDF301" s="216"/>
      <c r="JDG301" s="216"/>
      <c r="JDH301" s="216"/>
      <c r="JDI301" s="216"/>
      <c r="JDJ301" s="216"/>
      <c r="JDK301" s="216"/>
      <c r="JDL301" s="216"/>
      <c r="JDM301" s="216"/>
      <c r="JDN301" s="216"/>
      <c r="JDO301" s="216"/>
      <c r="JDP301" s="216"/>
      <c r="JDQ301" s="216"/>
      <c r="JDR301" s="216"/>
      <c r="JDS301" s="216"/>
      <c r="JDT301" s="216"/>
      <c r="JDU301" s="216"/>
      <c r="JDV301" s="216"/>
      <c r="JDW301" s="216"/>
      <c r="JDX301" s="216"/>
      <c r="JDY301" s="216"/>
      <c r="JDZ301" s="216"/>
      <c r="JEA301" s="216"/>
      <c r="JEB301" s="216"/>
      <c r="JEC301" s="216"/>
      <c r="JED301" s="216"/>
      <c r="JEE301" s="216"/>
      <c r="JEF301" s="216"/>
      <c r="JEG301" s="216"/>
      <c r="JEH301" s="216"/>
      <c r="JEI301" s="216"/>
      <c r="JEJ301" s="216"/>
      <c r="JEK301" s="216"/>
      <c r="JEL301" s="216"/>
      <c r="JEM301" s="216"/>
      <c r="JEN301" s="216"/>
      <c r="JEO301" s="216"/>
      <c r="JEP301" s="216"/>
      <c r="JEQ301" s="216"/>
      <c r="JER301" s="216"/>
      <c r="JES301" s="216"/>
      <c r="JET301" s="216"/>
      <c r="JEU301" s="216"/>
      <c r="JEV301" s="216"/>
      <c r="JEW301" s="216"/>
      <c r="JEX301" s="216"/>
      <c r="JEY301" s="216"/>
      <c r="JEZ301" s="216"/>
      <c r="JFA301" s="216"/>
      <c r="JFB301" s="216"/>
      <c r="JFC301" s="216"/>
      <c r="JFD301" s="216"/>
      <c r="JFE301" s="216"/>
      <c r="JFF301" s="216"/>
      <c r="JFG301" s="216"/>
      <c r="JFH301" s="216"/>
      <c r="JFI301" s="216"/>
      <c r="JFJ301" s="216"/>
      <c r="JFK301" s="216"/>
      <c r="JFL301" s="216"/>
      <c r="JFM301" s="216"/>
      <c r="JFN301" s="216"/>
      <c r="JFO301" s="216"/>
      <c r="JFP301" s="216"/>
      <c r="JFQ301" s="216"/>
      <c r="JFR301" s="216"/>
      <c r="JFS301" s="216"/>
      <c r="JFT301" s="216"/>
      <c r="JFU301" s="216"/>
      <c r="JFV301" s="216"/>
      <c r="JFW301" s="216"/>
      <c r="JFX301" s="216"/>
      <c r="JFY301" s="216"/>
      <c r="JFZ301" s="216"/>
      <c r="JGA301" s="216"/>
      <c r="JGB301" s="216"/>
      <c r="JGC301" s="216"/>
      <c r="JGD301" s="216"/>
      <c r="JGE301" s="216"/>
      <c r="JGF301" s="216"/>
      <c r="JGG301" s="216"/>
      <c r="JGH301" s="216"/>
      <c r="JGI301" s="216"/>
      <c r="JGJ301" s="216"/>
      <c r="JGK301" s="216"/>
      <c r="JGL301" s="216"/>
      <c r="JGM301" s="216"/>
      <c r="JGN301" s="216"/>
      <c r="JGO301" s="216"/>
      <c r="JGP301" s="216"/>
      <c r="JGQ301" s="216"/>
      <c r="JGR301" s="216"/>
      <c r="JGS301" s="216"/>
      <c r="JGT301" s="216"/>
      <c r="JGU301" s="216"/>
      <c r="JGV301" s="216"/>
      <c r="JGW301" s="216"/>
      <c r="JGX301" s="216"/>
      <c r="JGY301" s="216"/>
      <c r="JGZ301" s="216"/>
      <c r="JHA301" s="216"/>
      <c r="JHB301" s="216"/>
      <c r="JHC301" s="216"/>
      <c r="JHD301" s="216"/>
      <c r="JHE301" s="216"/>
      <c r="JHF301" s="216"/>
      <c r="JHG301" s="216"/>
      <c r="JHH301" s="216"/>
      <c r="JHI301" s="216"/>
      <c r="JHJ301" s="216"/>
      <c r="JHK301" s="216"/>
      <c r="JHL301" s="216"/>
      <c r="JHM301" s="216"/>
      <c r="JHN301" s="216"/>
      <c r="JHO301" s="216"/>
      <c r="JHP301" s="216"/>
      <c r="JHQ301" s="216"/>
      <c r="JHR301" s="216"/>
      <c r="JHS301" s="216"/>
      <c r="JHT301" s="216"/>
      <c r="JHU301" s="216"/>
      <c r="JHV301" s="216"/>
      <c r="JHW301" s="216"/>
      <c r="JHX301" s="216"/>
      <c r="JHY301" s="216"/>
      <c r="JHZ301" s="216"/>
      <c r="JIA301" s="216"/>
      <c r="JIB301" s="216"/>
      <c r="JIC301" s="216"/>
      <c r="JID301" s="216"/>
      <c r="JIE301" s="216"/>
      <c r="JIF301" s="216"/>
      <c r="JIG301" s="216"/>
      <c r="JIH301" s="216"/>
      <c r="JII301" s="216"/>
      <c r="JIJ301" s="216"/>
      <c r="JIK301" s="216"/>
      <c r="JIL301" s="216"/>
      <c r="JIM301" s="216"/>
      <c r="JIN301" s="216"/>
      <c r="JIO301" s="216"/>
      <c r="JIP301" s="216"/>
      <c r="JIQ301" s="216"/>
      <c r="JIR301" s="216"/>
      <c r="JIS301" s="216"/>
      <c r="JIT301" s="216"/>
      <c r="JIU301" s="216"/>
      <c r="JIV301" s="216"/>
      <c r="JIW301" s="216"/>
      <c r="JIX301" s="216"/>
      <c r="JIY301" s="216"/>
      <c r="JIZ301" s="216"/>
      <c r="JJA301" s="216"/>
      <c r="JJB301" s="216"/>
      <c r="JJC301" s="216"/>
      <c r="JJD301" s="216"/>
      <c r="JJE301" s="216"/>
      <c r="JJF301" s="216"/>
      <c r="JJG301" s="216"/>
      <c r="JJH301" s="216"/>
      <c r="JJI301" s="216"/>
      <c r="JJJ301" s="216"/>
      <c r="JJK301" s="216"/>
      <c r="JJL301" s="216"/>
      <c r="JJM301" s="216"/>
      <c r="JJN301" s="216"/>
      <c r="JJO301" s="216"/>
      <c r="JJP301" s="216"/>
      <c r="JJQ301" s="216"/>
      <c r="JJR301" s="216"/>
      <c r="JJS301" s="216"/>
      <c r="JJT301" s="216"/>
      <c r="JJU301" s="216"/>
      <c r="JJV301" s="216"/>
      <c r="JJW301" s="216"/>
      <c r="JJX301" s="216"/>
      <c r="JJY301" s="216"/>
      <c r="JJZ301" s="216"/>
      <c r="JKA301" s="216"/>
      <c r="JKB301" s="216"/>
      <c r="JKC301" s="216"/>
      <c r="JKD301" s="216"/>
      <c r="JKE301" s="216"/>
      <c r="JKF301" s="216"/>
      <c r="JKG301" s="216"/>
      <c r="JKH301" s="216"/>
      <c r="JKI301" s="216"/>
      <c r="JKJ301" s="216"/>
      <c r="JKK301" s="216"/>
      <c r="JKL301" s="216"/>
      <c r="JKM301" s="216"/>
      <c r="JKN301" s="216"/>
      <c r="JKO301" s="216"/>
      <c r="JKP301" s="216"/>
      <c r="JKQ301" s="216"/>
      <c r="JKR301" s="216"/>
      <c r="JKS301" s="216"/>
      <c r="JKT301" s="216"/>
      <c r="JKU301" s="216"/>
      <c r="JKV301" s="216"/>
      <c r="JKW301" s="216"/>
      <c r="JKX301" s="216"/>
      <c r="JKY301" s="216"/>
      <c r="JKZ301" s="216"/>
      <c r="JLA301" s="216"/>
      <c r="JLB301" s="216"/>
      <c r="JLC301" s="216"/>
      <c r="JLD301" s="216"/>
      <c r="JLE301" s="216"/>
      <c r="JLF301" s="216"/>
      <c r="JLG301" s="216"/>
      <c r="JLH301" s="216"/>
      <c r="JLI301" s="216"/>
      <c r="JLJ301" s="216"/>
      <c r="JLK301" s="216"/>
      <c r="JLL301" s="216"/>
      <c r="JLM301" s="216"/>
      <c r="JLN301" s="216"/>
      <c r="JLO301" s="216"/>
      <c r="JLP301" s="216"/>
      <c r="JLQ301" s="216"/>
      <c r="JLR301" s="216"/>
      <c r="JLS301" s="216"/>
      <c r="JLT301" s="216"/>
      <c r="JLU301" s="216"/>
      <c r="JLV301" s="216"/>
      <c r="JLW301" s="216"/>
      <c r="JLX301" s="216"/>
      <c r="JLY301" s="216"/>
      <c r="JLZ301" s="216"/>
      <c r="JMA301" s="216"/>
      <c r="JMB301" s="216"/>
      <c r="JMC301" s="216"/>
      <c r="JMD301" s="216"/>
      <c r="JME301" s="216"/>
      <c r="JMF301" s="216"/>
      <c r="JMG301" s="216"/>
      <c r="JMH301" s="216"/>
      <c r="JMI301" s="216"/>
      <c r="JMJ301" s="216"/>
      <c r="JMK301" s="216"/>
      <c r="JML301" s="216"/>
      <c r="JMM301" s="216"/>
      <c r="JMN301" s="216"/>
      <c r="JMO301" s="216"/>
      <c r="JMP301" s="216"/>
      <c r="JMQ301" s="216"/>
      <c r="JMR301" s="216"/>
      <c r="JMS301" s="216"/>
      <c r="JMT301" s="216"/>
      <c r="JMU301" s="216"/>
      <c r="JMV301" s="216"/>
      <c r="JMW301" s="216"/>
      <c r="JMX301" s="216"/>
      <c r="JMY301" s="216"/>
      <c r="JMZ301" s="216"/>
      <c r="JNA301" s="216"/>
      <c r="JNB301" s="216"/>
      <c r="JNC301" s="216"/>
      <c r="JND301" s="216"/>
      <c r="JNE301" s="216"/>
      <c r="JNF301" s="216"/>
      <c r="JNG301" s="216"/>
      <c r="JNH301" s="216"/>
      <c r="JNI301" s="216"/>
      <c r="JNJ301" s="216"/>
      <c r="JNK301" s="216"/>
      <c r="JNL301" s="216"/>
      <c r="JNM301" s="216"/>
      <c r="JNN301" s="216"/>
      <c r="JNO301" s="216"/>
      <c r="JNP301" s="216"/>
      <c r="JNQ301" s="216"/>
      <c r="JNR301" s="216"/>
      <c r="JNS301" s="216"/>
      <c r="JNT301" s="216"/>
      <c r="JNU301" s="216"/>
      <c r="JNV301" s="216"/>
      <c r="JNW301" s="216"/>
      <c r="JNX301" s="216"/>
      <c r="JNY301" s="216"/>
      <c r="JNZ301" s="216"/>
      <c r="JOA301" s="216"/>
      <c r="JOB301" s="216"/>
      <c r="JOC301" s="216"/>
      <c r="JOD301" s="216"/>
      <c r="JOE301" s="216"/>
      <c r="JOF301" s="216"/>
      <c r="JOG301" s="216"/>
      <c r="JOH301" s="216"/>
      <c r="JOI301" s="216"/>
      <c r="JOJ301" s="216"/>
      <c r="JOK301" s="216"/>
      <c r="JOL301" s="216"/>
      <c r="JOM301" s="216"/>
      <c r="JON301" s="216"/>
      <c r="JOO301" s="216"/>
      <c r="JOP301" s="216"/>
      <c r="JOQ301" s="216"/>
      <c r="JOR301" s="216"/>
      <c r="JOS301" s="216"/>
      <c r="JOT301" s="216"/>
      <c r="JOU301" s="216"/>
      <c r="JOV301" s="216"/>
      <c r="JOW301" s="216"/>
      <c r="JOX301" s="216"/>
      <c r="JOY301" s="216"/>
      <c r="JOZ301" s="216"/>
      <c r="JPA301" s="216"/>
      <c r="JPB301" s="216"/>
      <c r="JPC301" s="216"/>
      <c r="JPD301" s="216"/>
      <c r="JPE301" s="216"/>
      <c r="JPF301" s="216"/>
      <c r="JPG301" s="216"/>
      <c r="JPH301" s="216"/>
      <c r="JPI301" s="216"/>
      <c r="JPJ301" s="216"/>
      <c r="JPK301" s="216"/>
      <c r="JPL301" s="216"/>
      <c r="JPM301" s="216"/>
      <c r="JPN301" s="216"/>
      <c r="JPO301" s="216"/>
      <c r="JPP301" s="216"/>
      <c r="JPQ301" s="216"/>
      <c r="JPR301" s="216"/>
      <c r="JPS301" s="216"/>
      <c r="JPT301" s="216"/>
      <c r="JPU301" s="216"/>
      <c r="JPV301" s="216"/>
      <c r="JPW301" s="216"/>
      <c r="JPX301" s="216"/>
      <c r="JPY301" s="216"/>
      <c r="JPZ301" s="216"/>
      <c r="JQA301" s="216"/>
      <c r="JQB301" s="216"/>
      <c r="JQC301" s="216"/>
      <c r="JQD301" s="216"/>
      <c r="JQE301" s="216"/>
      <c r="JQF301" s="216"/>
      <c r="JQG301" s="216"/>
      <c r="JQH301" s="216"/>
      <c r="JQI301" s="216"/>
      <c r="JQJ301" s="216"/>
      <c r="JQK301" s="216"/>
      <c r="JQL301" s="216"/>
      <c r="JQM301" s="216"/>
      <c r="JQN301" s="216"/>
      <c r="JQO301" s="216"/>
      <c r="JQP301" s="216"/>
      <c r="JQQ301" s="216"/>
      <c r="JQR301" s="216"/>
      <c r="JQS301" s="216"/>
      <c r="JQT301" s="216"/>
      <c r="JQU301" s="216"/>
      <c r="JQV301" s="216"/>
      <c r="JQW301" s="216"/>
      <c r="JQX301" s="216"/>
      <c r="JQY301" s="216"/>
      <c r="JQZ301" s="216"/>
      <c r="JRA301" s="216"/>
      <c r="JRB301" s="216"/>
      <c r="JRC301" s="216"/>
      <c r="JRD301" s="216"/>
      <c r="JRE301" s="216"/>
      <c r="JRF301" s="216"/>
      <c r="JRG301" s="216"/>
      <c r="JRH301" s="216"/>
      <c r="JRI301" s="216"/>
      <c r="JRJ301" s="216"/>
      <c r="JRK301" s="216"/>
      <c r="JRL301" s="216"/>
      <c r="JRM301" s="216"/>
      <c r="JRN301" s="216"/>
      <c r="JRO301" s="216"/>
      <c r="JRP301" s="216"/>
      <c r="JRQ301" s="216"/>
      <c r="JRR301" s="216"/>
      <c r="JRS301" s="216"/>
      <c r="JRT301" s="216"/>
      <c r="JRU301" s="216"/>
      <c r="JRV301" s="216"/>
      <c r="JRW301" s="216"/>
      <c r="JRX301" s="216"/>
      <c r="JRY301" s="216"/>
      <c r="JRZ301" s="216"/>
      <c r="JSA301" s="216"/>
      <c r="JSB301" s="216"/>
      <c r="JSC301" s="216"/>
      <c r="JSD301" s="216"/>
      <c r="JSE301" s="216"/>
      <c r="JSF301" s="216"/>
      <c r="JSG301" s="216"/>
      <c r="JSH301" s="216"/>
      <c r="JSI301" s="216"/>
      <c r="JSJ301" s="216"/>
      <c r="JSK301" s="216"/>
      <c r="JSL301" s="216"/>
      <c r="JSM301" s="216"/>
      <c r="JSN301" s="216"/>
      <c r="JSO301" s="216"/>
      <c r="JSP301" s="216"/>
      <c r="JSQ301" s="216"/>
      <c r="JSR301" s="216"/>
      <c r="JSS301" s="216"/>
      <c r="JST301" s="216"/>
      <c r="JSU301" s="216"/>
      <c r="JSV301" s="216"/>
      <c r="JSW301" s="216"/>
      <c r="JSX301" s="216"/>
      <c r="JSY301" s="216"/>
      <c r="JSZ301" s="216"/>
      <c r="JTA301" s="216"/>
      <c r="JTB301" s="216"/>
      <c r="JTC301" s="216"/>
      <c r="JTD301" s="216"/>
      <c r="JTE301" s="216"/>
      <c r="JTF301" s="216"/>
      <c r="JTG301" s="216"/>
      <c r="JTH301" s="216"/>
      <c r="JTI301" s="216"/>
      <c r="JTJ301" s="216"/>
      <c r="JTK301" s="216"/>
      <c r="JTL301" s="216"/>
      <c r="JTM301" s="216"/>
      <c r="JTN301" s="216"/>
      <c r="JTO301" s="216"/>
      <c r="JTP301" s="216"/>
      <c r="JTQ301" s="216"/>
      <c r="JTR301" s="216"/>
      <c r="JTS301" s="216"/>
      <c r="JTT301" s="216"/>
      <c r="JTU301" s="216"/>
      <c r="JTV301" s="216"/>
      <c r="JTW301" s="216"/>
      <c r="JTX301" s="216"/>
      <c r="JTY301" s="216"/>
      <c r="JTZ301" s="216"/>
      <c r="JUA301" s="216"/>
      <c r="JUB301" s="216"/>
      <c r="JUC301" s="216"/>
      <c r="JUD301" s="216"/>
      <c r="JUE301" s="216"/>
      <c r="JUF301" s="216"/>
      <c r="JUG301" s="216"/>
      <c r="JUH301" s="216"/>
      <c r="JUI301" s="216"/>
      <c r="JUJ301" s="216"/>
      <c r="JUK301" s="216"/>
      <c r="JUL301" s="216"/>
      <c r="JUM301" s="216"/>
      <c r="JUN301" s="216"/>
      <c r="JUO301" s="216"/>
      <c r="JUP301" s="216"/>
      <c r="JUQ301" s="216"/>
      <c r="JUR301" s="216"/>
      <c r="JUS301" s="216"/>
      <c r="JUT301" s="216"/>
      <c r="JUU301" s="216"/>
      <c r="JUV301" s="216"/>
      <c r="JUW301" s="216"/>
      <c r="JUX301" s="216"/>
      <c r="JUY301" s="216"/>
      <c r="JUZ301" s="216"/>
      <c r="JVA301" s="216"/>
      <c r="JVB301" s="216"/>
      <c r="JVC301" s="216"/>
      <c r="JVD301" s="216"/>
      <c r="JVE301" s="216"/>
      <c r="JVF301" s="216"/>
      <c r="JVG301" s="216"/>
      <c r="JVH301" s="216"/>
      <c r="JVI301" s="216"/>
      <c r="JVJ301" s="216"/>
      <c r="JVK301" s="216"/>
      <c r="JVL301" s="216"/>
      <c r="JVM301" s="216"/>
      <c r="JVN301" s="216"/>
      <c r="JVO301" s="216"/>
      <c r="JVP301" s="216"/>
      <c r="JVQ301" s="216"/>
      <c r="JVR301" s="216"/>
      <c r="JVS301" s="216"/>
      <c r="JVT301" s="216"/>
      <c r="JVU301" s="216"/>
      <c r="JVV301" s="216"/>
      <c r="JVW301" s="216"/>
      <c r="JVX301" s="216"/>
      <c r="JVY301" s="216"/>
      <c r="JVZ301" s="216"/>
      <c r="JWA301" s="216"/>
      <c r="JWB301" s="216"/>
      <c r="JWC301" s="216"/>
      <c r="JWD301" s="216"/>
      <c r="JWE301" s="216"/>
      <c r="JWF301" s="216"/>
      <c r="JWG301" s="216"/>
      <c r="JWH301" s="216"/>
      <c r="JWI301" s="216"/>
      <c r="JWJ301" s="216"/>
      <c r="JWK301" s="216"/>
      <c r="JWL301" s="216"/>
      <c r="JWM301" s="216"/>
      <c r="JWN301" s="216"/>
      <c r="JWO301" s="216"/>
      <c r="JWP301" s="216"/>
      <c r="JWQ301" s="216"/>
      <c r="JWR301" s="216"/>
      <c r="JWS301" s="216"/>
      <c r="JWT301" s="216"/>
      <c r="JWU301" s="216"/>
      <c r="JWV301" s="216"/>
      <c r="JWW301" s="216"/>
      <c r="JWX301" s="216"/>
      <c r="JWY301" s="216"/>
      <c r="JWZ301" s="216"/>
      <c r="JXA301" s="216"/>
      <c r="JXB301" s="216"/>
      <c r="JXC301" s="216"/>
      <c r="JXD301" s="216"/>
      <c r="JXE301" s="216"/>
      <c r="JXF301" s="216"/>
      <c r="JXG301" s="216"/>
      <c r="JXH301" s="216"/>
      <c r="JXI301" s="216"/>
      <c r="JXJ301" s="216"/>
      <c r="JXK301" s="216"/>
      <c r="JXL301" s="216"/>
      <c r="JXM301" s="216"/>
      <c r="JXN301" s="216"/>
      <c r="JXO301" s="216"/>
      <c r="JXP301" s="216"/>
      <c r="JXQ301" s="216"/>
      <c r="JXR301" s="216"/>
      <c r="JXS301" s="216"/>
      <c r="JXT301" s="216"/>
      <c r="JXU301" s="216"/>
      <c r="JXV301" s="216"/>
      <c r="JXW301" s="216"/>
      <c r="JXX301" s="216"/>
      <c r="JXY301" s="216"/>
      <c r="JXZ301" s="216"/>
      <c r="JYA301" s="216"/>
      <c r="JYB301" s="216"/>
      <c r="JYC301" s="216"/>
      <c r="JYD301" s="216"/>
      <c r="JYE301" s="216"/>
      <c r="JYF301" s="216"/>
      <c r="JYG301" s="216"/>
      <c r="JYH301" s="216"/>
      <c r="JYI301" s="216"/>
      <c r="JYJ301" s="216"/>
      <c r="JYK301" s="216"/>
      <c r="JYL301" s="216"/>
      <c r="JYM301" s="216"/>
      <c r="JYN301" s="216"/>
      <c r="JYO301" s="216"/>
      <c r="JYP301" s="216"/>
      <c r="JYQ301" s="216"/>
      <c r="JYR301" s="216"/>
      <c r="JYS301" s="216"/>
      <c r="JYT301" s="216"/>
      <c r="JYU301" s="216"/>
      <c r="JYV301" s="216"/>
      <c r="JYW301" s="216"/>
      <c r="JYX301" s="216"/>
      <c r="JYY301" s="216"/>
      <c r="JYZ301" s="216"/>
      <c r="JZA301" s="216"/>
      <c r="JZB301" s="216"/>
      <c r="JZC301" s="216"/>
      <c r="JZD301" s="216"/>
      <c r="JZE301" s="216"/>
      <c r="JZF301" s="216"/>
      <c r="JZG301" s="216"/>
      <c r="JZH301" s="216"/>
      <c r="JZI301" s="216"/>
      <c r="JZJ301" s="216"/>
      <c r="JZK301" s="216"/>
      <c r="JZL301" s="216"/>
      <c r="JZM301" s="216"/>
      <c r="JZN301" s="216"/>
      <c r="JZO301" s="216"/>
      <c r="JZP301" s="216"/>
      <c r="JZQ301" s="216"/>
      <c r="JZR301" s="216"/>
      <c r="JZS301" s="216"/>
      <c r="JZT301" s="216"/>
      <c r="JZU301" s="216"/>
      <c r="JZV301" s="216"/>
      <c r="JZW301" s="216"/>
      <c r="JZX301" s="216"/>
      <c r="JZY301" s="216"/>
      <c r="JZZ301" s="216"/>
      <c r="KAA301" s="216"/>
      <c r="KAB301" s="216"/>
      <c r="KAC301" s="216"/>
      <c r="KAD301" s="216"/>
      <c r="KAE301" s="216"/>
      <c r="KAF301" s="216"/>
      <c r="KAG301" s="216"/>
      <c r="KAH301" s="216"/>
      <c r="KAI301" s="216"/>
      <c r="KAJ301" s="216"/>
      <c r="KAK301" s="216"/>
      <c r="KAL301" s="216"/>
      <c r="KAM301" s="216"/>
      <c r="KAN301" s="216"/>
      <c r="KAO301" s="216"/>
      <c r="KAP301" s="216"/>
      <c r="KAQ301" s="216"/>
      <c r="KAR301" s="216"/>
      <c r="KAS301" s="216"/>
      <c r="KAT301" s="216"/>
      <c r="KAU301" s="216"/>
      <c r="KAV301" s="216"/>
      <c r="KAW301" s="216"/>
      <c r="KAX301" s="216"/>
      <c r="KAY301" s="216"/>
      <c r="KAZ301" s="216"/>
      <c r="KBA301" s="216"/>
      <c r="KBB301" s="216"/>
      <c r="KBC301" s="216"/>
      <c r="KBD301" s="216"/>
      <c r="KBE301" s="216"/>
      <c r="KBF301" s="216"/>
      <c r="KBG301" s="216"/>
      <c r="KBH301" s="216"/>
      <c r="KBI301" s="216"/>
      <c r="KBJ301" s="216"/>
      <c r="KBK301" s="216"/>
      <c r="KBL301" s="216"/>
      <c r="KBM301" s="216"/>
      <c r="KBN301" s="216"/>
      <c r="KBO301" s="216"/>
      <c r="KBP301" s="216"/>
      <c r="KBQ301" s="216"/>
      <c r="KBR301" s="216"/>
      <c r="KBS301" s="216"/>
      <c r="KBT301" s="216"/>
      <c r="KBU301" s="216"/>
      <c r="KBV301" s="216"/>
      <c r="KBW301" s="216"/>
      <c r="KBX301" s="216"/>
      <c r="KBY301" s="216"/>
      <c r="KBZ301" s="216"/>
      <c r="KCA301" s="216"/>
      <c r="KCB301" s="216"/>
      <c r="KCC301" s="216"/>
      <c r="KCD301" s="216"/>
      <c r="KCE301" s="216"/>
      <c r="KCF301" s="216"/>
      <c r="KCG301" s="216"/>
      <c r="KCH301" s="216"/>
      <c r="KCI301" s="216"/>
      <c r="KCJ301" s="216"/>
      <c r="KCK301" s="216"/>
      <c r="KCL301" s="216"/>
      <c r="KCM301" s="216"/>
      <c r="KCN301" s="216"/>
      <c r="KCO301" s="216"/>
      <c r="KCP301" s="216"/>
      <c r="KCQ301" s="216"/>
      <c r="KCR301" s="216"/>
      <c r="KCS301" s="216"/>
      <c r="KCT301" s="216"/>
      <c r="KCU301" s="216"/>
      <c r="KCV301" s="216"/>
      <c r="KCW301" s="216"/>
      <c r="KCX301" s="216"/>
      <c r="KCY301" s="216"/>
      <c r="KCZ301" s="216"/>
      <c r="KDA301" s="216"/>
      <c r="KDB301" s="216"/>
      <c r="KDC301" s="216"/>
      <c r="KDD301" s="216"/>
      <c r="KDE301" s="216"/>
      <c r="KDF301" s="216"/>
      <c r="KDG301" s="216"/>
      <c r="KDH301" s="216"/>
      <c r="KDI301" s="216"/>
      <c r="KDJ301" s="216"/>
      <c r="KDK301" s="216"/>
      <c r="KDL301" s="216"/>
      <c r="KDM301" s="216"/>
      <c r="KDN301" s="216"/>
      <c r="KDO301" s="216"/>
      <c r="KDP301" s="216"/>
      <c r="KDQ301" s="216"/>
      <c r="KDR301" s="216"/>
      <c r="KDS301" s="216"/>
      <c r="KDT301" s="216"/>
      <c r="KDU301" s="216"/>
      <c r="KDV301" s="216"/>
      <c r="KDW301" s="216"/>
      <c r="KDX301" s="216"/>
      <c r="KDY301" s="216"/>
      <c r="KDZ301" s="216"/>
      <c r="KEA301" s="216"/>
      <c r="KEB301" s="216"/>
      <c r="KEC301" s="216"/>
      <c r="KED301" s="216"/>
      <c r="KEE301" s="216"/>
      <c r="KEF301" s="216"/>
      <c r="KEG301" s="216"/>
      <c r="KEH301" s="216"/>
      <c r="KEI301" s="216"/>
      <c r="KEJ301" s="216"/>
      <c r="KEK301" s="216"/>
      <c r="KEL301" s="216"/>
      <c r="KEM301" s="216"/>
      <c r="KEN301" s="216"/>
      <c r="KEO301" s="216"/>
      <c r="KEP301" s="216"/>
      <c r="KEQ301" s="216"/>
      <c r="KER301" s="216"/>
      <c r="KES301" s="216"/>
      <c r="KET301" s="216"/>
      <c r="KEU301" s="216"/>
      <c r="KEV301" s="216"/>
      <c r="KEW301" s="216"/>
      <c r="KEX301" s="216"/>
      <c r="KEY301" s="216"/>
      <c r="KEZ301" s="216"/>
      <c r="KFA301" s="216"/>
      <c r="KFB301" s="216"/>
      <c r="KFC301" s="216"/>
      <c r="KFD301" s="216"/>
      <c r="KFE301" s="216"/>
      <c r="KFF301" s="216"/>
      <c r="KFG301" s="216"/>
      <c r="KFH301" s="216"/>
      <c r="KFI301" s="216"/>
      <c r="KFJ301" s="216"/>
      <c r="KFK301" s="216"/>
      <c r="KFL301" s="216"/>
      <c r="KFM301" s="216"/>
      <c r="KFN301" s="216"/>
      <c r="KFO301" s="216"/>
      <c r="KFP301" s="216"/>
      <c r="KFQ301" s="216"/>
      <c r="KFR301" s="216"/>
      <c r="KFS301" s="216"/>
      <c r="KFT301" s="216"/>
      <c r="KFU301" s="216"/>
      <c r="KFV301" s="216"/>
      <c r="KFW301" s="216"/>
      <c r="KFX301" s="216"/>
      <c r="KFY301" s="216"/>
      <c r="KFZ301" s="216"/>
      <c r="KGA301" s="216"/>
      <c r="KGB301" s="216"/>
      <c r="KGC301" s="216"/>
      <c r="KGD301" s="216"/>
      <c r="KGE301" s="216"/>
      <c r="KGF301" s="216"/>
      <c r="KGG301" s="216"/>
      <c r="KGH301" s="216"/>
      <c r="KGI301" s="216"/>
      <c r="KGJ301" s="216"/>
      <c r="KGK301" s="216"/>
      <c r="KGL301" s="216"/>
      <c r="KGM301" s="216"/>
      <c r="KGN301" s="216"/>
      <c r="KGO301" s="216"/>
      <c r="KGP301" s="216"/>
      <c r="KGQ301" s="216"/>
      <c r="KGR301" s="216"/>
      <c r="KGS301" s="216"/>
      <c r="KGT301" s="216"/>
      <c r="KGU301" s="216"/>
      <c r="KGV301" s="216"/>
      <c r="KGW301" s="216"/>
      <c r="KGX301" s="216"/>
      <c r="KGY301" s="216"/>
      <c r="KGZ301" s="216"/>
      <c r="KHA301" s="216"/>
      <c r="KHB301" s="216"/>
      <c r="KHC301" s="216"/>
      <c r="KHD301" s="216"/>
      <c r="KHE301" s="216"/>
      <c r="KHF301" s="216"/>
      <c r="KHG301" s="216"/>
      <c r="KHH301" s="216"/>
      <c r="KHI301" s="216"/>
      <c r="KHJ301" s="216"/>
      <c r="KHK301" s="216"/>
      <c r="KHL301" s="216"/>
      <c r="KHM301" s="216"/>
      <c r="KHN301" s="216"/>
      <c r="KHO301" s="216"/>
      <c r="KHP301" s="216"/>
      <c r="KHQ301" s="216"/>
      <c r="KHR301" s="216"/>
      <c r="KHS301" s="216"/>
      <c r="KHT301" s="216"/>
      <c r="KHU301" s="216"/>
      <c r="KHV301" s="216"/>
      <c r="KHW301" s="216"/>
      <c r="KHX301" s="216"/>
      <c r="KHY301" s="216"/>
      <c r="KHZ301" s="216"/>
      <c r="KIA301" s="216"/>
      <c r="KIB301" s="216"/>
      <c r="KIC301" s="216"/>
      <c r="KID301" s="216"/>
      <c r="KIE301" s="216"/>
      <c r="KIF301" s="216"/>
      <c r="KIG301" s="216"/>
      <c r="KIH301" s="216"/>
      <c r="KII301" s="216"/>
      <c r="KIJ301" s="216"/>
      <c r="KIK301" s="216"/>
      <c r="KIL301" s="216"/>
      <c r="KIM301" s="216"/>
      <c r="KIN301" s="216"/>
      <c r="KIO301" s="216"/>
      <c r="KIP301" s="216"/>
      <c r="KIQ301" s="216"/>
      <c r="KIR301" s="216"/>
      <c r="KIS301" s="216"/>
      <c r="KIT301" s="216"/>
      <c r="KIU301" s="216"/>
      <c r="KIV301" s="216"/>
      <c r="KIW301" s="216"/>
      <c r="KIX301" s="216"/>
      <c r="KIY301" s="216"/>
      <c r="KIZ301" s="216"/>
      <c r="KJA301" s="216"/>
      <c r="KJB301" s="216"/>
      <c r="KJC301" s="216"/>
      <c r="KJD301" s="216"/>
      <c r="KJE301" s="216"/>
      <c r="KJF301" s="216"/>
      <c r="KJG301" s="216"/>
      <c r="KJH301" s="216"/>
      <c r="KJI301" s="216"/>
      <c r="KJJ301" s="216"/>
      <c r="KJK301" s="216"/>
      <c r="KJL301" s="216"/>
      <c r="KJM301" s="216"/>
      <c r="KJN301" s="216"/>
      <c r="KJO301" s="216"/>
      <c r="KJP301" s="216"/>
      <c r="KJQ301" s="216"/>
      <c r="KJR301" s="216"/>
      <c r="KJS301" s="216"/>
      <c r="KJT301" s="216"/>
      <c r="KJU301" s="216"/>
      <c r="KJV301" s="216"/>
      <c r="KJW301" s="216"/>
      <c r="KJX301" s="216"/>
      <c r="KJY301" s="216"/>
      <c r="KJZ301" s="216"/>
      <c r="KKA301" s="216"/>
      <c r="KKB301" s="216"/>
      <c r="KKC301" s="216"/>
      <c r="KKD301" s="216"/>
      <c r="KKE301" s="216"/>
      <c r="KKF301" s="216"/>
      <c r="KKG301" s="216"/>
      <c r="KKH301" s="216"/>
      <c r="KKI301" s="216"/>
      <c r="KKJ301" s="216"/>
      <c r="KKK301" s="216"/>
      <c r="KKL301" s="216"/>
      <c r="KKM301" s="216"/>
      <c r="KKN301" s="216"/>
      <c r="KKO301" s="216"/>
      <c r="KKP301" s="216"/>
      <c r="KKQ301" s="216"/>
      <c r="KKR301" s="216"/>
      <c r="KKS301" s="216"/>
      <c r="KKT301" s="216"/>
      <c r="KKU301" s="216"/>
      <c r="KKV301" s="216"/>
      <c r="KKW301" s="216"/>
      <c r="KKX301" s="216"/>
      <c r="KKY301" s="216"/>
      <c r="KKZ301" s="216"/>
      <c r="KLA301" s="216"/>
      <c r="KLB301" s="216"/>
      <c r="KLC301" s="216"/>
      <c r="KLD301" s="216"/>
      <c r="KLE301" s="216"/>
      <c r="KLF301" s="216"/>
      <c r="KLG301" s="216"/>
      <c r="KLH301" s="216"/>
      <c r="KLI301" s="216"/>
      <c r="KLJ301" s="216"/>
      <c r="KLK301" s="216"/>
      <c r="KLL301" s="216"/>
      <c r="KLM301" s="216"/>
      <c r="KLN301" s="216"/>
      <c r="KLO301" s="216"/>
      <c r="KLP301" s="216"/>
      <c r="KLQ301" s="216"/>
      <c r="KLR301" s="216"/>
      <c r="KLS301" s="216"/>
      <c r="KLT301" s="216"/>
      <c r="KLU301" s="216"/>
      <c r="KLV301" s="216"/>
      <c r="KLW301" s="216"/>
      <c r="KLX301" s="216"/>
      <c r="KLY301" s="216"/>
      <c r="KLZ301" s="216"/>
      <c r="KMA301" s="216"/>
      <c r="KMB301" s="216"/>
      <c r="KMC301" s="216"/>
      <c r="KMD301" s="216"/>
      <c r="KME301" s="216"/>
      <c r="KMF301" s="216"/>
      <c r="KMG301" s="216"/>
      <c r="KMH301" s="216"/>
      <c r="KMI301" s="216"/>
      <c r="KMJ301" s="216"/>
      <c r="KMK301" s="216"/>
      <c r="KML301" s="216"/>
      <c r="KMM301" s="216"/>
      <c r="KMN301" s="216"/>
      <c r="KMO301" s="216"/>
      <c r="KMP301" s="216"/>
      <c r="KMQ301" s="216"/>
      <c r="KMR301" s="216"/>
      <c r="KMS301" s="216"/>
      <c r="KMT301" s="216"/>
      <c r="KMU301" s="216"/>
      <c r="KMV301" s="216"/>
      <c r="KMW301" s="216"/>
      <c r="KMX301" s="216"/>
      <c r="KMY301" s="216"/>
      <c r="KMZ301" s="216"/>
      <c r="KNA301" s="216"/>
      <c r="KNB301" s="216"/>
      <c r="KNC301" s="216"/>
      <c r="KND301" s="216"/>
      <c r="KNE301" s="216"/>
      <c r="KNF301" s="216"/>
      <c r="KNG301" s="216"/>
      <c r="KNH301" s="216"/>
      <c r="KNI301" s="216"/>
      <c r="KNJ301" s="216"/>
      <c r="KNK301" s="216"/>
      <c r="KNL301" s="216"/>
      <c r="KNM301" s="216"/>
      <c r="KNN301" s="216"/>
      <c r="KNO301" s="216"/>
      <c r="KNP301" s="216"/>
      <c r="KNQ301" s="216"/>
      <c r="KNR301" s="216"/>
      <c r="KNS301" s="216"/>
      <c r="KNT301" s="216"/>
      <c r="KNU301" s="216"/>
      <c r="KNV301" s="216"/>
      <c r="KNW301" s="216"/>
      <c r="KNX301" s="216"/>
      <c r="KNY301" s="216"/>
      <c r="KNZ301" s="216"/>
      <c r="KOA301" s="216"/>
      <c r="KOB301" s="216"/>
      <c r="KOC301" s="216"/>
      <c r="KOD301" s="216"/>
      <c r="KOE301" s="216"/>
      <c r="KOF301" s="216"/>
      <c r="KOG301" s="216"/>
      <c r="KOH301" s="216"/>
      <c r="KOI301" s="216"/>
      <c r="KOJ301" s="216"/>
      <c r="KOK301" s="216"/>
      <c r="KOL301" s="216"/>
      <c r="KOM301" s="216"/>
      <c r="KON301" s="216"/>
      <c r="KOO301" s="216"/>
      <c r="KOP301" s="216"/>
      <c r="KOQ301" s="216"/>
      <c r="KOR301" s="216"/>
      <c r="KOS301" s="216"/>
      <c r="KOT301" s="216"/>
      <c r="KOU301" s="216"/>
      <c r="KOV301" s="216"/>
      <c r="KOW301" s="216"/>
      <c r="KOX301" s="216"/>
      <c r="KOY301" s="216"/>
      <c r="KOZ301" s="216"/>
      <c r="KPA301" s="216"/>
      <c r="KPB301" s="216"/>
      <c r="KPC301" s="216"/>
      <c r="KPD301" s="216"/>
      <c r="KPE301" s="216"/>
      <c r="KPF301" s="216"/>
      <c r="KPG301" s="216"/>
      <c r="KPH301" s="216"/>
      <c r="KPI301" s="216"/>
      <c r="KPJ301" s="216"/>
      <c r="KPK301" s="216"/>
      <c r="KPL301" s="216"/>
      <c r="KPM301" s="216"/>
      <c r="KPN301" s="216"/>
      <c r="KPO301" s="216"/>
      <c r="KPP301" s="216"/>
      <c r="KPQ301" s="216"/>
      <c r="KPR301" s="216"/>
      <c r="KPS301" s="216"/>
      <c r="KPT301" s="216"/>
      <c r="KPU301" s="216"/>
      <c r="KPV301" s="216"/>
      <c r="KPW301" s="216"/>
      <c r="KPX301" s="216"/>
      <c r="KPY301" s="216"/>
      <c r="KPZ301" s="216"/>
      <c r="KQA301" s="216"/>
      <c r="KQB301" s="216"/>
      <c r="KQC301" s="216"/>
      <c r="KQD301" s="216"/>
      <c r="KQE301" s="216"/>
      <c r="KQF301" s="216"/>
      <c r="KQG301" s="216"/>
      <c r="KQH301" s="216"/>
      <c r="KQI301" s="216"/>
      <c r="KQJ301" s="216"/>
      <c r="KQK301" s="216"/>
      <c r="KQL301" s="216"/>
      <c r="KQM301" s="216"/>
      <c r="KQN301" s="216"/>
      <c r="KQO301" s="216"/>
      <c r="KQP301" s="216"/>
      <c r="KQQ301" s="216"/>
      <c r="KQR301" s="216"/>
      <c r="KQS301" s="216"/>
      <c r="KQT301" s="216"/>
      <c r="KQU301" s="216"/>
      <c r="KQV301" s="216"/>
      <c r="KQW301" s="216"/>
      <c r="KQX301" s="216"/>
      <c r="KQY301" s="216"/>
      <c r="KQZ301" s="216"/>
      <c r="KRA301" s="216"/>
      <c r="KRB301" s="216"/>
      <c r="KRC301" s="216"/>
      <c r="KRD301" s="216"/>
      <c r="KRE301" s="216"/>
      <c r="KRF301" s="216"/>
      <c r="KRG301" s="216"/>
      <c r="KRH301" s="216"/>
      <c r="KRI301" s="216"/>
      <c r="KRJ301" s="216"/>
      <c r="KRK301" s="216"/>
      <c r="KRL301" s="216"/>
      <c r="KRM301" s="216"/>
      <c r="KRN301" s="216"/>
      <c r="KRO301" s="216"/>
      <c r="KRP301" s="216"/>
      <c r="KRQ301" s="216"/>
      <c r="KRR301" s="216"/>
      <c r="KRS301" s="216"/>
      <c r="KRT301" s="216"/>
      <c r="KRU301" s="216"/>
      <c r="KRV301" s="216"/>
      <c r="KRW301" s="216"/>
      <c r="KRX301" s="216"/>
      <c r="KRY301" s="216"/>
      <c r="KRZ301" s="216"/>
      <c r="KSA301" s="216"/>
      <c r="KSB301" s="216"/>
      <c r="KSC301" s="216"/>
      <c r="KSD301" s="216"/>
      <c r="KSE301" s="216"/>
      <c r="KSF301" s="216"/>
      <c r="KSG301" s="216"/>
      <c r="KSH301" s="216"/>
      <c r="KSI301" s="216"/>
      <c r="KSJ301" s="216"/>
      <c r="KSK301" s="216"/>
      <c r="KSL301" s="216"/>
      <c r="KSM301" s="216"/>
      <c r="KSN301" s="216"/>
      <c r="KSO301" s="216"/>
      <c r="KSP301" s="216"/>
      <c r="KSQ301" s="216"/>
      <c r="KSR301" s="216"/>
      <c r="KSS301" s="216"/>
      <c r="KST301" s="216"/>
      <c r="KSU301" s="216"/>
      <c r="KSV301" s="216"/>
      <c r="KSW301" s="216"/>
      <c r="KSX301" s="216"/>
      <c r="KSY301" s="216"/>
      <c r="KSZ301" s="216"/>
      <c r="KTA301" s="216"/>
      <c r="KTB301" s="216"/>
      <c r="KTC301" s="216"/>
      <c r="KTD301" s="216"/>
      <c r="KTE301" s="216"/>
      <c r="KTF301" s="216"/>
      <c r="KTG301" s="216"/>
      <c r="KTH301" s="216"/>
      <c r="KTI301" s="216"/>
      <c r="KTJ301" s="216"/>
      <c r="KTK301" s="216"/>
      <c r="KTL301" s="216"/>
      <c r="KTM301" s="216"/>
      <c r="KTN301" s="216"/>
      <c r="KTO301" s="216"/>
      <c r="KTP301" s="216"/>
      <c r="KTQ301" s="216"/>
      <c r="KTR301" s="216"/>
      <c r="KTS301" s="216"/>
      <c r="KTT301" s="216"/>
      <c r="KTU301" s="216"/>
      <c r="KTV301" s="216"/>
      <c r="KTW301" s="216"/>
      <c r="KTX301" s="216"/>
      <c r="KTY301" s="216"/>
      <c r="KTZ301" s="216"/>
      <c r="KUA301" s="216"/>
      <c r="KUB301" s="216"/>
      <c r="KUC301" s="216"/>
      <c r="KUD301" s="216"/>
      <c r="KUE301" s="216"/>
      <c r="KUF301" s="216"/>
      <c r="KUG301" s="216"/>
      <c r="KUH301" s="216"/>
      <c r="KUI301" s="216"/>
      <c r="KUJ301" s="216"/>
      <c r="KUK301" s="216"/>
      <c r="KUL301" s="216"/>
      <c r="KUM301" s="216"/>
      <c r="KUN301" s="216"/>
      <c r="KUO301" s="216"/>
      <c r="KUP301" s="216"/>
      <c r="KUQ301" s="216"/>
      <c r="KUR301" s="216"/>
      <c r="KUS301" s="216"/>
      <c r="KUT301" s="216"/>
      <c r="KUU301" s="216"/>
      <c r="KUV301" s="216"/>
      <c r="KUW301" s="216"/>
      <c r="KUX301" s="216"/>
      <c r="KUY301" s="216"/>
      <c r="KUZ301" s="216"/>
      <c r="KVA301" s="216"/>
      <c r="KVB301" s="216"/>
      <c r="KVC301" s="216"/>
      <c r="KVD301" s="216"/>
      <c r="KVE301" s="216"/>
      <c r="KVF301" s="216"/>
      <c r="KVG301" s="216"/>
      <c r="KVH301" s="216"/>
      <c r="KVI301" s="216"/>
      <c r="KVJ301" s="216"/>
      <c r="KVK301" s="216"/>
      <c r="KVL301" s="216"/>
      <c r="KVM301" s="216"/>
      <c r="KVN301" s="216"/>
      <c r="KVO301" s="216"/>
      <c r="KVP301" s="216"/>
      <c r="KVQ301" s="216"/>
      <c r="KVR301" s="216"/>
      <c r="KVS301" s="216"/>
      <c r="KVT301" s="216"/>
      <c r="KVU301" s="216"/>
      <c r="KVV301" s="216"/>
      <c r="KVW301" s="216"/>
      <c r="KVX301" s="216"/>
      <c r="KVY301" s="216"/>
      <c r="KVZ301" s="216"/>
      <c r="KWA301" s="216"/>
      <c r="KWB301" s="216"/>
      <c r="KWC301" s="216"/>
      <c r="KWD301" s="216"/>
      <c r="KWE301" s="216"/>
      <c r="KWF301" s="216"/>
      <c r="KWG301" s="216"/>
      <c r="KWH301" s="216"/>
      <c r="KWI301" s="216"/>
      <c r="KWJ301" s="216"/>
      <c r="KWK301" s="216"/>
      <c r="KWL301" s="216"/>
      <c r="KWM301" s="216"/>
      <c r="KWN301" s="216"/>
      <c r="KWO301" s="216"/>
      <c r="KWP301" s="216"/>
      <c r="KWQ301" s="216"/>
      <c r="KWR301" s="216"/>
      <c r="KWS301" s="216"/>
      <c r="KWT301" s="216"/>
      <c r="KWU301" s="216"/>
      <c r="KWV301" s="216"/>
      <c r="KWW301" s="216"/>
      <c r="KWX301" s="216"/>
      <c r="KWY301" s="216"/>
      <c r="KWZ301" s="216"/>
      <c r="KXA301" s="216"/>
      <c r="KXB301" s="216"/>
      <c r="KXC301" s="216"/>
      <c r="KXD301" s="216"/>
      <c r="KXE301" s="216"/>
      <c r="KXF301" s="216"/>
      <c r="KXG301" s="216"/>
      <c r="KXH301" s="216"/>
      <c r="KXI301" s="216"/>
      <c r="KXJ301" s="216"/>
      <c r="KXK301" s="216"/>
      <c r="KXL301" s="216"/>
      <c r="KXM301" s="216"/>
      <c r="KXN301" s="216"/>
      <c r="KXO301" s="216"/>
      <c r="KXP301" s="216"/>
      <c r="KXQ301" s="216"/>
      <c r="KXR301" s="216"/>
      <c r="KXS301" s="216"/>
      <c r="KXT301" s="216"/>
      <c r="KXU301" s="216"/>
      <c r="KXV301" s="216"/>
      <c r="KXW301" s="216"/>
      <c r="KXX301" s="216"/>
      <c r="KXY301" s="216"/>
      <c r="KXZ301" s="216"/>
      <c r="KYA301" s="216"/>
      <c r="KYB301" s="216"/>
      <c r="KYC301" s="216"/>
      <c r="KYD301" s="216"/>
      <c r="KYE301" s="216"/>
      <c r="KYF301" s="216"/>
      <c r="KYG301" s="216"/>
      <c r="KYH301" s="216"/>
      <c r="KYI301" s="216"/>
      <c r="KYJ301" s="216"/>
      <c r="KYK301" s="216"/>
      <c r="KYL301" s="216"/>
      <c r="KYM301" s="216"/>
      <c r="KYN301" s="216"/>
      <c r="KYO301" s="216"/>
      <c r="KYP301" s="216"/>
      <c r="KYQ301" s="216"/>
      <c r="KYR301" s="216"/>
      <c r="KYS301" s="216"/>
      <c r="KYT301" s="216"/>
      <c r="KYU301" s="216"/>
      <c r="KYV301" s="216"/>
      <c r="KYW301" s="216"/>
      <c r="KYX301" s="216"/>
      <c r="KYY301" s="216"/>
      <c r="KYZ301" s="216"/>
      <c r="KZA301" s="216"/>
      <c r="KZB301" s="216"/>
      <c r="KZC301" s="216"/>
      <c r="KZD301" s="216"/>
      <c r="KZE301" s="216"/>
      <c r="KZF301" s="216"/>
      <c r="KZG301" s="216"/>
      <c r="KZH301" s="216"/>
      <c r="KZI301" s="216"/>
      <c r="KZJ301" s="216"/>
      <c r="KZK301" s="216"/>
      <c r="KZL301" s="216"/>
      <c r="KZM301" s="216"/>
      <c r="KZN301" s="216"/>
      <c r="KZO301" s="216"/>
      <c r="KZP301" s="216"/>
      <c r="KZQ301" s="216"/>
      <c r="KZR301" s="216"/>
      <c r="KZS301" s="216"/>
      <c r="KZT301" s="216"/>
      <c r="KZU301" s="216"/>
      <c r="KZV301" s="216"/>
      <c r="KZW301" s="216"/>
      <c r="KZX301" s="216"/>
      <c r="KZY301" s="216"/>
      <c r="KZZ301" s="216"/>
      <c r="LAA301" s="216"/>
      <c r="LAB301" s="216"/>
      <c r="LAC301" s="216"/>
      <c r="LAD301" s="216"/>
      <c r="LAE301" s="216"/>
      <c r="LAF301" s="216"/>
      <c r="LAG301" s="216"/>
      <c r="LAH301" s="216"/>
      <c r="LAI301" s="216"/>
      <c r="LAJ301" s="216"/>
      <c r="LAK301" s="216"/>
      <c r="LAL301" s="216"/>
      <c r="LAM301" s="216"/>
      <c r="LAN301" s="216"/>
      <c r="LAO301" s="216"/>
      <c r="LAP301" s="216"/>
      <c r="LAQ301" s="216"/>
      <c r="LAR301" s="216"/>
      <c r="LAS301" s="216"/>
      <c r="LAT301" s="216"/>
      <c r="LAU301" s="216"/>
      <c r="LAV301" s="216"/>
      <c r="LAW301" s="216"/>
      <c r="LAX301" s="216"/>
      <c r="LAY301" s="216"/>
      <c r="LAZ301" s="216"/>
      <c r="LBA301" s="216"/>
      <c r="LBB301" s="216"/>
      <c r="LBC301" s="216"/>
      <c r="LBD301" s="216"/>
      <c r="LBE301" s="216"/>
      <c r="LBF301" s="216"/>
      <c r="LBG301" s="216"/>
      <c r="LBH301" s="216"/>
      <c r="LBI301" s="216"/>
      <c r="LBJ301" s="216"/>
      <c r="LBK301" s="216"/>
      <c r="LBL301" s="216"/>
      <c r="LBM301" s="216"/>
      <c r="LBN301" s="216"/>
      <c r="LBO301" s="216"/>
      <c r="LBP301" s="216"/>
      <c r="LBQ301" s="216"/>
      <c r="LBR301" s="216"/>
      <c r="LBS301" s="216"/>
      <c r="LBT301" s="216"/>
      <c r="LBU301" s="216"/>
      <c r="LBV301" s="216"/>
      <c r="LBW301" s="216"/>
      <c r="LBX301" s="216"/>
      <c r="LBY301" s="216"/>
      <c r="LBZ301" s="216"/>
      <c r="LCA301" s="216"/>
      <c r="LCB301" s="216"/>
      <c r="LCC301" s="216"/>
      <c r="LCD301" s="216"/>
      <c r="LCE301" s="216"/>
      <c r="LCF301" s="216"/>
      <c r="LCG301" s="216"/>
      <c r="LCH301" s="216"/>
      <c r="LCI301" s="216"/>
      <c r="LCJ301" s="216"/>
      <c r="LCK301" s="216"/>
      <c r="LCL301" s="216"/>
      <c r="LCM301" s="216"/>
      <c r="LCN301" s="216"/>
      <c r="LCO301" s="216"/>
      <c r="LCP301" s="216"/>
      <c r="LCQ301" s="216"/>
      <c r="LCR301" s="216"/>
      <c r="LCS301" s="216"/>
      <c r="LCT301" s="216"/>
      <c r="LCU301" s="216"/>
      <c r="LCV301" s="216"/>
      <c r="LCW301" s="216"/>
      <c r="LCX301" s="216"/>
      <c r="LCY301" s="216"/>
      <c r="LCZ301" s="216"/>
      <c r="LDA301" s="216"/>
      <c r="LDB301" s="216"/>
      <c r="LDC301" s="216"/>
      <c r="LDD301" s="216"/>
      <c r="LDE301" s="216"/>
      <c r="LDF301" s="216"/>
      <c r="LDG301" s="216"/>
      <c r="LDH301" s="216"/>
      <c r="LDI301" s="216"/>
      <c r="LDJ301" s="216"/>
      <c r="LDK301" s="216"/>
      <c r="LDL301" s="216"/>
      <c r="LDM301" s="216"/>
      <c r="LDN301" s="216"/>
      <c r="LDO301" s="216"/>
      <c r="LDP301" s="216"/>
      <c r="LDQ301" s="216"/>
      <c r="LDR301" s="216"/>
      <c r="LDS301" s="216"/>
      <c r="LDT301" s="216"/>
      <c r="LDU301" s="216"/>
      <c r="LDV301" s="216"/>
      <c r="LDW301" s="216"/>
      <c r="LDX301" s="216"/>
      <c r="LDY301" s="216"/>
      <c r="LDZ301" s="216"/>
      <c r="LEA301" s="216"/>
      <c r="LEB301" s="216"/>
      <c r="LEC301" s="216"/>
      <c r="LED301" s="216"/>
      <c r="LEE301" s="216"/>
      <c r="LEF301" s="216"/>
      <c r="LEG301" s="216"/>
      <c r="LEH301" s="216"/>
      <c r="LEI301" s="216"/>
      <c r="LEJ301" s="216"/>
      <c r="LEK301" s="216"/>
      <c r="LEL301" s="216"/>
      <c r="LEM301" s="216"/>
      <c r="LEN301" s="216"/>
      <c r="LEO301" s="216"/>
      <c r="LEP301" s="216"/>
      <c r="LEQ301" s="216"/>
      <c r="LER301" s="216"/>
      <c r="LES301" s="216"/>
      <c r="LET301" s="216"/>
      <c r="LEU301" s="216"/>
      <c r="LEV301" s="216"/>
      <c r="LEW301" s="216"/>
      <c r="LEX301" s="216"/>
      <c r="LEY301" s="216"/>
      <c r="LEZ301" s="216"/>
      <c r="LFA301" s="216"/>
      <c r="LFB301" s="216"/>
      <c r="LFC301" s="216"/>
      <c r="LFD301" s="216"/>
      <c r="LFE301" s="216"/>
      <c r="LFF301" s="216"/>
      <c r="LFG301" s="216"/>
      <c r="LFH301" s="216"/>
      <c r="LFI301" s="216"/>
      <c r="LFJ301" s="216"/>
      <c r="LFK301" s="216"/>
      <c r="LFL301" s="216"/>
      <c r="LFM301" s="216"/>
      <c r="LFN301" s="216"/>
      <c r="LFO301" s="216"/>
      <c r="LFP301" s="216"/>
      <c r="LFQ301" s="216"/>
      <c r="LFR301" s="216"/>
      <c r="LFS301" s="216"/>
      <c r="LFT301" s="216"/>
      <c r="LFU301" s="216"/>
      <c r="LFV301" s="216"/>
      <c r="LFW301" s="216"/>
      <c r="LFX301" s="216"/>
      <c r="LFY301" s="216"/>
      <c r="LFZ301" s="216"/>
      <c r="LGA301" s="216"/>
      <c r="LGB301" s="216"/>
      <c r="LGC301" s="216"/>
      <c r="LGD301" s="216"/>
      <c r="LGE301" s="216"/>
      <c r="LGF301" s="216"/>
      <c r="LGG301" s="216"/>
      <c r="LGH301" s="216"/>
      <c r="LGI301" s="216"/>
      <c r="LGJ301" s="216"/>
      <c r="LGK301" s="216"/>
      <c r="LGL301" s="216"/>
      <c r="LGM301" s="216"/>
      <c r="LGN301" s="216"/>
      <c r="LGO301" s="216"/>
      <c r="LGP301" s="216"/>
      <c r="LGQ301" s="216"/>
      <c r="LGR301" s="216"/>
      <c r="LGS301" s="216"/>
      <c r="LGT301" s="216"/>
      <c r="LGU301" s="216"/>
      <c r="LGV301" s="216"/>
      <c r="LGW301" s="216"/>
      <c r="LGX301" s="216"/>
      <c r="LGY301" s="216"/>
      <c r="LGZ301" s="216"/>
      <c r="LHA301" s="216"/>
      <c r="LHB301" s="216"/>
      <c r="LHC301" s="216"/>
      <c r="LHD301" s="216"/>
      <c r="LHE301" s="216"/>
      <c r="LHF301" s="216"/>
      <c r="LHG301" s="216"/>
      <c r="LHH301" s="216"/>
      <c r="LHI301" s="216"/>
      <c r="LHJ301" s="216"/>
      <c r="LHK301" s="216"/>
      <c r="LHL301" s="216"/>
      <c r="LHM301" s="216"/>
      <c r="LHN301" s="216"/>
      <c r="LHO301" s="216"/>
      <c r="LHP301" s="216"/>
      <c r="LHQ301" s="216"/>
      <c r="LHR301" s="216"/>
      <c r="LHS301" s="216"/>
      <c r="LHT301" s="216"/>
      <c r="LHU301" s="216"/>
      <c r="LHV301" s="216"/>
      <c r="LHW301" s="216"/>
      <c r="LHX301" s="216"/>
      <c r="LHY301" s="216"/>
      <c r="LHZ301" s="216"/>
      <c r="LIA301" s="216"/>
      <c r="LIB301" s="216"/>
      <c r="LIC301" s="216"/>
      <c r="LID301" s="216"/>
      <c r="LIE301" s="216"/>
      <c r="LIF301" s="216"/>
      <c r="LIG301" s="216"/>
      <c r="LIH301" s="216"/>
      <c r="LII301" s="216"/>
      <c r="LIJ301" s="216"/>
      <c r="LIK301" s="216"/>
      <c r="LIL301" s="216"/>
      <c r="LIM301" s="216"/>
      <c r="LIN301" s="216"/>
      <c r="LIO301" s="216"/>
      <c r="LIP301" s="216"/>
      <c r="LIQ301" s="216"/>
      <c r="LIR301" s="216"/>
      <c r="LIS301" s="216"/>
      <c r="LIT301" s="216"/>
      <c r="LIU301" s="216"/>
      <c r="LIV301" s="216"/>
      <c r="LIW301" s="216"/>
      <c r="LIX301" s="216"/>
      <c r="LIY301" s="216"/>
      <c r="LIZ301" s="216"/>
      <c r="LJA301" s="216"/>
      <c r="LJB301" s="216"/>
      <c r="LJC301" s="216"/>
      <c r="LJD301" s="216"/>
      <c r="LJE301" s="216"/>
      <c r="LJF301" s="216"/>
      <c r="LJG301" s="216"/>
      <c r="LJH301" s="216"/>
      <c r="LJI301" s="216"/>
      <c r="LJJ301" s="216"/>
      <c r="LJK301" s="216"/>
      <c r="LJL301" s="216"/>
      <c r="LJM301" s="216"/>
      <c r="LJN301" s="216"/>
      <c r="LJO301" s="216"/>
      <c r="LJP301" s="216"/>
      <c r="LJQ301" s="216"/>
      <c r="LJR301" s="216"/>
      <c r="LJS301" s="216"/>
      <c r="LJT301" s="216"/>
      <c r="LJU301" s="216"/>
      <c r="LJV301" s="216"/>
      <c r="LJW301" s="216"/>
      <c r="LJX301" s="216"/>
      <c r="LJY301" s="216"/>
      <c r="LJZ301" s="216"/>
      <c r="LKA301" s="216"/>
      <c r="LKB301" s="216"/>
      <c r="LKC301" s="216"/>
      <c r="LKD301" s="216"/>
      <c r="LKE301" s="216"/>
      <c r="LKF301" s="216"/>
      <c r="LKG301" s="216"/>
      <c r="LKH301" s="216"/>
      <c r="LKI301" s="216"/>
      <c r="LKJ301" s="216"/>
      <c r="LKK301" s="216"/>
      <c r="LKL301" s="216"/>
      <c r="LKM301" s="216"/>
      <c r="LKN301" s="216"/>
      <c r="LKO301" s="216"/>
      <c r="LKP301" s="216"/>
      <c r="LKQ301" s="216"/>
      <c r="LKR301" s="216"/>
      <c r="LKS301" s="216"/>
      <c r="LKT301" s="216"/>
      <c r="LKU301" s="216"/>
      <c r="LKV301" s="216"/>
      <c r="LKW301" s="216"/>
      <c r="LKX301" s="216"/>
      <c r="LKY301" s="216"/>
      <c r="LKZ301" s="216"/>
      <c r="LLA301" s="216"/>
      <c r="LLB301" s="216"/>
      <c r="LLC301" s="216"/>
      <c r="LLD301" s="216"/>
      <c r="LLE301" s="216"/>
      <c r="LLF301" s="216"/>
      <c r="LLG301" s="216"/>
      <c r="LLH301" s="216"/>
      <c r="LLI301" s="216"/>
      <c r="LLJ301" s="216"/>
      <c r="LLK301" s="216"/>
      <c r="LLL301" s="216"/>
      <c r="LLM301" s="216"/>
      <c r="LLN301" s="216"/>
      <c r="LLO301" s="216"/>
      <c r="LLP301" s="216"/>
      <c r="LLQ301" s="216"/>
      <c r="LLR301" s="216"/>
      <c r="LLS301" s="216"/>
      <c r="LLT301" s="216"/>
      <c r="LLU301" s="216"/>
      <c r="LLV301" s="216"/>
      <c r="LLW301" s="216"/>
      <c r="LLX301" s="216"/>
      <c r="LLY301" s="216"/>
      <c r="LLZ301" s="216"/>
      <c r="LMA301" s="216"/>
      <c r="LMB301" s="216"/>
      <c r="LMC301" s="216"/>
      <c r="LMD301" s="216"/>
      <c r="LME301" s="216"/>
      <c r="LMF301" s="216"/>
      <c r="LMG301" s="216"/>
      <c r="LMH301" s="216"/>
      <c r="LMI301" s="216"/>
      <c r="LMJ301" s="216"/>
      <c r="LMK301" s="216"/>
      <c r="LML301" s="216"/>
      <c r="LMM301" s="216"/>
      <c r="LMN301" s="216"/>
      <c r="LMO301" s="216"/>
      <c r="LMP301" s="216"/>
      <c r="LMQ301" s="216"/>
      <c r="LMR301" s="216"/>
      <c r="LMS301" s="216"/>
      <c r="LMT301" s="216"/>
      <c r="LMU301" s="216"/>
      <c r="LMV301" s="216"/>
      <c r="LMW301" s="216"/>
      <c r="LMX301" s="216"/>
      <c r="LMY301" s="216"/>
      <c r="LMZ301" s="216"/>
      <c r="LNA301" s="216"/>
      <c r="LNB301" s="216"/>
      <c r="LNC301" s="216"/>
      <c r="LND301" s="216"/>
      <c r="LNE301" s="216"/>
      <c r="LNF301" s="216"/>
      <c r="LNG301" s="216"/>
      <c r="LNH301" s="216"/>
      <c r="LNI301" s="216"/>
      <c r="LNJ301" s="216"/>
      <c r="LNK301" s="216"/>
      <c r="LNL301" s="216"/>
      <c r="LNM301" s="216"/>
      <c r="LNN301" s="216"/>
      <c r="LNO301" s="216"/>
      <c r="LNP301" s="216"/>
      <c r="LNQ301" s="216"/>
      <c r="LNR301" s="216"/>
      <c r="LNS301" s="216"/>
      <c r="LNT301" s="216"/>
      <c r="LNU301" s="216"/>
      <c r="LNV301" s="216"/>
      <c r="LNW301" s="216"/>
      <c r="LNX301" s="216"/>
      <c r="LNY301" s="216"/>
      <c r="LNZ301" s="216"/>
      <c r="LOA301" s="216"/>
      <c r="LOB301" s="216"/>
      <c r="LOC301" s="216"/>
      <c r="LOD301" s="216"/>
      <c r="LOE301" s="216"/>
      <c r="LOF301" s="216"/>
      <c r="LOG301" s="216"/>
      <c r="LOH301" s="216"/>
      <c r="LOI301" s="216"/>
      <c r="LOJ301" s="216"/>
      <c r="LOK301" s="216"/>
      <c r="LOL301" s="216"/>
      <c r="LOM301" s="216"/>
      <c r="LON301" s="216"/>
      <c r="LOO301" s="216"/>
      <c r="LOP301" s="216"/>
      <c r="LOQ301" s="216"/>
      <c r="LOR301" s="216"/>
      <c r="LOS301" s="216"/>
      <c r="LOT301" s="216"/>
      <c r="LOU301" s="216"/>
      <c r="LOV301" s="216"/>
      <c r="LOW301" s="216"/>
      <c r="LOX301" s="216"/>
      <c r="LOY301" s="216"/>
      <c r="LOZ301" s="216"/>
      <c r="LPA301" s="216"/>
      <c r="LPB301" s="216"/>
      <c r="LPC301" s="216"/>
      <c r="LPD301" s="216"/>
      <c r="LPE301" s="216"/>
      <c r="LPF301" s="216"/>
      <c r="LPG301" s="216"/>
      <c r="LPH301" s="216"/>
      <c r="LPI301" s="216"/>
      <c r="LPJ301" s="216"/>
      <c r="LPK301" s="216"/>
      <c r="LPL301" s="216"/>
      <c r="LPM301" s="216"/>
      <c r="LPN301" s="216"/>
      <c r="LPO301" s="216"/>
      <c r="LPP301" s="216"/>
      <c r="LPQ301" s="216"/>
      <c r="LPR301" s="216"/>
      <c r="LPS301" s="216"/>
      <c r="LPT301" s="216"/>
      <c r="LPU301" s="216"/>
      <c r="LPV301" s="216"/>
      <c r="LPW301" s="216"/>
      <c r="LPX301" s="216"/>
      <c r="LPY301" s="216"/>
      <c r="LPZ301" s="216"/>
      <c r="LQA301" s="216"/>
      <c r="LQB301" s="216"/>
      <c r="LQC301" s="216"/>
      <c r="LQD301" s="216"/>
      <c r="LQE301" s="216"/>
      <c r="LQF301" s="216"/>
      <c r="LQG301" s="216"/>
      <c r="LQH301" s="216"/>
      <c r="LQI301" s="216"/>
      <c r="LQJ301" s="216"/>
      <c r="LQK301" s="216"/>
      <c r="LQL301" s="216"/>
      <c r="LQM301" s="216"/>
      <c r="LQN301" s="216"/>
      <c r="LQO301" s="216"/>
      <c r="LQP301" s="216"/>
      <c r="LQQ301" s="216"/>
      <c r="LQR301" s="216"/>
      <c r="LQS301" s="216"/>
      <c r="LQT301" s="216"/>
      <c r="LQU301" s="216"/>
      <c r="LQV301" s="216"/>
      <c r="LQW301" s="216"/>
      <c r="LQX301" s="216"/>
      <c r="LQY301" s="216"/>
      <c r="LQZ301" s="216"/>
      <c r="LRA301" s="216"/>
      <c r="LRB301" s="216"/>
      <c r="LRC301" s="216"/>
      <c r="LRD301" s="216"/>
      <c r="LRE301" s="216"/>
      <c r="LRF301" s="216"/>
      <c r="LRG301" s="216"/>
      <c r="LRH301" s="216"/>
      <c r="LRI301" s="216"/>
      <c r="LRJ301" s="216"/>
      <c r="LRK301" s="216"/>
      <c r="LRL301" s="216"/>
      <c r="LRM301" s="216"/>
      <c r="LRN301" s="216"/>
      <c r="LRO301" s="216"/>
      <c r="LRP301" s="216"/>
      <c r="LRQ301" s="216"/>
      <c r="LRR301" s="216"/>
      <c r="LRS301" s="216"/>
      <c r="LRT301" s="216"/>
      <c r="LRU301" s="216"/>
      <c r="LRV301" s="216"/>
      <c r="LRW301" s="216"/>
      <c r="LRX301" s="216"/>
      <c r="LRY301" s="216"/>
      <c r="LRZ301" s="216"/>
      <c r="LSA301" s="216"/>
      <c r="LSB301" s="216"/>
      <c r="LSC301" s="216"/>
      <c r="LSD301" s="216"/>
      <c r="LSE301" s="216"/>
      <c r="LSF301" s="216"/>
      <c r="LSG301" s="216"/>
      <c r="LSH301" s="216"/>
      <c r="LSI301" s="216"/>
      <c r="LSJ301" s="216"/>
      <c r="LSK301" s="216"/>
      <c r="LSL301" s="216"/>
      <c r="LSM301" s="216"/>
      <c r="LSN301" s="216"/>
      <c r="LSO301" s="216"/>
      <c r="LSP301" s="216"/>
      <c r="LSQ301" s="216"/>
      <c r="LSR301" s="216"/>
      <c r="LSS301" s="216"/>
      <c r="LST301" s="216"/>
      <c r="LSU301" s="216"/>
      <c r="LSV301" s="216"/>
      <c r="LSW301" s="216"/>
      <c r="LSX301" s="216"/>
      <c r="LSY301" s="216"/>
      <c r="LSZ301" s="216"/>
      <c r="LTA301" s="216"/>
      <c r="LTB301" s="216"/>
      <c r="LTC301" s="216"/>
      <c r="LTD301" s="216"/>
      <c r="LTE301" s="216"/>
      <c r="LTF301" s="216"/>
      <c r="LTG301" s="216"/>
      <c r="LTH301" s="216"/>
      <c r="LTI301" s="216"/>
      <c r="LTJ301" s="216"/>
      <c r="LTK301" s="216"/>
      <c r="LTL301" s="216"/>
      <c r="LTM301" s="216"/>
      <c r="LTN301" s="216"/>
      <c r="LTO301" s="216"/>
      <c r="LTP301" s="216"/>
      <c r="LTQ301" s="216"/>
      <c r="LTR301" s="216"/>
      <c r="LTS301" s="216"/>
      <c r="LTT301" s="216"/>
      <c r="LTU301" s="216"/>
      <c r="LTV301" s="216"/>
      <c r="LTW301" s="216"/>
      <c r="LTX301" s="216"/>
      <c r="LTY301" s="216"/>
      <c r="LTZ301" s="216"/>
      <c r="LUA301" s="216"/>
      <c r="LUB301" s="216"/>
      <c r="LUC301" s="216"/>
      <c r="LUD301" s="216"/>
      <c r="LUE301" s="216"/>
      <c r="LUF301" s="216"/>
      <c r="LUG301" s="216"/>
      <c r="LUH301" s="216"/>
      <c r="LUI301" s="216"/>
      <c r="LUJ301" s="216"/>
      <c r="LUK301" s="216"/>
      <c r="LUL301" s="216"/>
      <c r="LUM301" s="216"/>
      <c r="LUN301" s="216"/>
      <c r="LUO301" s="216"/>
      <c r="LUP301" s="216"/>
      <c r="LUQ301" s="216"/>
      <c r="LUR301" s="216"/>
      <c r="LUS301" s="216"/>
      <c r="LUT301" s="216"/>
      <c r="LUU301" s="216"/>
      <c r="LUV301" s="216"/>
      <c r="LUW301" s="216"/>
      <c r="LUX301" s="216"/>
      <c r="LUY301" s="216"/>
      <c r="LUZ301" s="216"/>
      <c r="LVA301" s="216"/>
      <c r="LVB301" s="216"/>
      <c r="LVC301" s="216"/>
      <c r="LVD301" s="216"/>
      <c r="LVE301" s="216"/>
      <c r="LVF301" s="216"/>
      <c r="LVG301" s="216"/>
      <c r="LVH301" s="216"/>
      <c r="LVI301" s="216"/>
      <c r="LVJ301" s="216"/>
      <c r="LVK301" s="216"/>
      <c r="LVL301" s="216"/>
      <c r="LVM301" s="216"/>
      <c r="LVN301" s="216"/>
      <c r="LVO301" s="216"/>
      <c r="LVP301" s="216"/>
      <c r="LVQ301" s="216"/>
      <c r="LVR301" s="216"/>
      <c r="LVS301" s="216"/>
      <c r="LVT301" s="216"/>
      <c r="LVU301" s="216"/>
      <c r="LVV301" s="216"/>
      <c r="LVW301" s="216"/>
      <c r="LVX301" s="216"/>
      <c r="LVY301" s="216"/>
      <c r="LVZ301" s="216"/>
      <c r="LWA301" s="216"/>
      <c r="LWB301" s="216"/>
      <c r="LWC301" s="216"/>
      <c r="LWD301" s="216"/>
      <c r="LWE301" s="216"/>
      <c r="LWF301" s="216"/>
      <c r="LWG301" s="216"/>
      <c r="LWH301" s="216"/>
      <c r="LWI301" s="216"/>
      <c r="LWJ301" s="216"/>
      <c r="LWK301" s="216"/>
      <c r="LWL301" s="216"/>
      <c r="LWM301" s="216"/>
      <c r="LWN301" s="216"/>
      <c r="LWO301" s="216"/>
      <c r="LWP301" s="216"/>
      <c r="LWQ301" s="216"/>
      <c r="LWR301" s="216"/>
      <c r="LWS301" s="216"/>
      <c r="LWT301" s="216"/>
      <c r="LWU301" s="216"/>
      <c r="LWV301" s="216"/>
      <c r="LWW301" s="216"/>
      <c r="LWX301" s="216"/>
      <c r="LWY301" s="216"/>
      <c r="LWZ301" s="216"/>
      <c r="LXA301" s="216"/>
      <c r="LXB301" s="216"/>
      <c r="LXC301" s="216"/>
      <c r="LXD301" s="216"/>
      <c r="LXE301" s="216"/>
      <c r="LXF301" s="216"/>
      <c r="LXG301" s="216"/>
      <c r="LXH301" s="216"/>
      <c r="LXI301" s="216"/>
      <c r="LXJ301" s="216"/>
      <c r="LXK301" s="216"/>
      <c r="LXL301" s="216"/>
      <c r="LXM301" s="216"/>
      <c r="LXN301" s="216"/>
      <c r="LXO301" s="216"/>
      <c r="LXP301" s="216"/>
      <c r="LXQ301" s="216"/>
      <c r="LXR301" s="216"/>
      <c r="LXS301" s="216"/>
      <c r="LXT301" s="216"/>
      <c r="LXU301" s="216"/>
      <c r="LXV301" s="216"/>
      <c r="LXW301" s="216"/>
      <c r="LXX301" s="216"/>
      <c r="LXY301" s="216"/>
      <c r="LXZ301" s="216"/>
      <c r="LYA301" s="216"/>
      <c r="LYB301" s="216"/>
      <c r="LYC301" s="216"/>
      <c r="LYD301" s="216"/>
      <c r="LYE301" s="216"/>
      <c r="LYF301" s="216"/>
      <c r="LYG301" s="216"/>
      <c r="LYH301" s="216"/>
      <c r="LYI301" s="216"/>
      <c r="LYJ301" s="216"/>
      <c r="LYK301" s="216"/>
      <c r="LYL301" s="216"/>
      <c r="LYM301" s="216"/>
      <c r="LYN301" s="216"/>
      <c r="LYO301" s="216"/>
      <c r="LYP301" s="216"/>
      <c r="LYQ301" s="216"/>
      <c r="LYR301" s="216"/>
      <c r="LYS301" s="216"/>
      <c r="LYT301" s="216"/>
      <c r="LYU301" s="216"/>
      <c r="LYV301" s="216"/>
      <c r="LYW301" s="216"/>
      <c r="LYX301" s="216"/>
      <c r="LYY301" s="216"/>
      <c r="LYZ301" s="216"/>
      <c r="LZA301" s="216"/>
      <c r="LZB301" s="216"/>
      <c r="LZC301" s="216"/>
      <c r="LZD301" s="216"/>
      <c r="LZE301" s="216"/>
      <c r="LZF301" s="216"/>
      <c r="LZG301" s="216"/>
      <c r="LZH301" s="216"/>
      <c r="LZI301" s="216"/>
      <c r="LZJ301" s="216"/>
      <c r="LZK301" s="216"/>
      <c r="LZL301" s="216"/>
      <c r="LZM301" s="216"/>
      <c r="LZN301" s="216"/>
      <c r="LZO301" s="216"/>
      <c r="LZP301" s="216"/>
      <c r="LZQ301" s="216"/>
      <c r="LZR301" s="216"/>
      <c r="LZS301" s="216"/>
      <c r="LZT301" s="216"/>
      <c r="LZU301" s="216"/>
      <c r="LZV301" s="216"/>
      <c r="LZW301" s="216"/>
      <c r="LZX301" s="216"/>
      <c r="LZY301" s="216"/>
      <c r="LZZ301" s="216"/>
      <c r="MAA301" s="216"/>
      <c r="MAB301" s="216"/>
      <c r="MAC301" s="216"/>
      <c r="MAD301" s="216"/>
      <c r="MAE301" s="216"/>
      <c r="MAF301" s="216"/>
      <c r="MAG301" s="216"/>
      <c r="MAH301" s="216"/>
      <c r="MAI301" s="216"/>
      <c r="MAJ301" s="216"/>
      <c r="MAK301" s="216"/>
      <c r="MAL301" s="216"/>
      <c r="MAM301" s="216"/>
      <c r="MAN301" s="216"/>
      <c r="MAO301" s="216"/>
      <c r="MAP301" s="216"/>
      <c r="MAQ301" s="216"/>
      <c r="MAR301" s="216"/>
      <c r="MAS301" s="216"/>
      <c r="MAT301" s="216"/>
      <c r="MAU301" s="216"/>
      <c r="MAV301" s="216"/>
      <c r="MAW301" s="216"/>
      <c r="MAX301" s="216"/>
      <c r="MAY301" s="216"/>
      <c r="MAZ301" s="216"/>
      <c r="MBA301" s="216"/>
      <c r="MBB301" s="216"/>
      <c r="MBC301" s="216"/>
      <c r="MBD301" s="216"/>
      <c r="MBE301" s="216"/>
      <c r="MBF301" s="216"/>
      <c r="MBG301" s="216"/>
      <c r="MBH301" s="216"/>
      <c r="MBI301" s="216"/>
      <c r="MBJ301" s="216"/>
      <c r="MBK301" s="216"/>
      <c r="MBL301" s="216"/>
      <c r="MBM301" s="216"/>
      <c r="MBN301" s="216"/>
      <c r="MBO301" s="216"/>
      <c r="MBP301" s="216"/>
      <c r="MBQ301" s="216"/>
      <c r="MBR301" s="216"/>
      <c r="MBS301" s="216"/>
      <c r="MBT301" s="216"/>
      <c r="MBU301" s="216"/>
      <c r="MBV301" s="216"/>
      <c r="MBW301" s="216"/>
      <c r="MBX301" s="216"/>
      <c r="MBY301" s="216"/>
      <c r="MBZ301" s="216"/>
      <c r="MCA301" s="216"/>
      <c r="MCB301" s="216"/>
      <c r="MCC301" s="216"/>
      <c r="MCD301" s="216"/>
      <c r="MCE301" s="216"/>
      <c r="MCF301" s="216"/>
      <c r="MCG301" s="216"/>
      <c r="MCH301" s="216"/>
      <c r="MCI301" s="216"/>
      <c r="MCJ301" s="216"/>
      <c r="MCK301" s="216"/>
      <c r="MCL301" s="216"/>
      <c r="MCM301" s="216"/>
      <c r="MCN301" s="216"/>
      <c r="MCO301" s="216"/>
      <c r="MCP301" s="216"/>
      <c r="MCQ301" s="216"/>
      <c r="MCR301" s="216"/>
      <c r="MCS301" s="216"/>
      <c r="MCT301" s="216"/>
      <c r="MCU301" s="216"/>
      <c r="MCV301" s="216"/>
      <c r="MCW301" s="216"/>
      <c r="MCX301" s="216"/>
      <c r="MCY301" s="216"/>
      <c r="MCZ301" s="216"/>
      <c r="MDA301" s="216"/>
      <c r="MDB301" s="216"/>
      <c r="MDC301" s="216"/>
      <c r="MDD301" s="216"/>
      <c r="MDE301" s="216"/>
      <c r="MDF301" s="216"/>
      <c r="MDG301" s="216"/>
      <c r="MDH301" s="216"/>
      <c r="MDI301" s="216"/>
      <c r="MDJ301" s="216"/>
      <c r="MDK301" s="216"/>
      <c r="MDL301" s="216"/>
      <c r="MDM301" s="216"/>
      <c r="MDN301" s="216"/>
      <c r="MDO301" s="216"/>
      <c r="MDP301" s="216"/>
      <c r="MDQ301" s="216"/>
      <c r="MDR301" s="216"/>
      <c r="MDS301" s="216"/>
      <c r="MDT301" s="216"/>
      <c r="MDU301" s="216"/>
      <c r="MDV301" s="216"/>
      <c r="MDW301" s="216"/>
      <c r="MDX301" s="216"/>
      <c r="MDY301" s="216"/>
      <c r="MDZ301" s="216"/>
      <c r="MEA301" s="216"/>
      <c r="MEB301" s="216"/>
      <c r="MEC301" s="216"/>
      <c r="MED301" s="216"/>
      <c r="MEE301" s="216"/>
      <c r="MEF301" s="216"/>
      <c r="MEG301" s="216"/>
      <c r="MEH301" s="216"/>
      <c r="MEI301" s="216"/>
      <c r="MEJ301" s="216"/>
      <c r="MEK301" s="216"/>
      <c r="MEL301" s="216"/>
      <c r="MEM301" s="216"/>
      <c r="MEN301" s="216"/>
      <c r="MEO301" s="216"/>
      <c r="MEP301" s="216"/>
      <c r="MEQ301" s="216"/>
      <c r="MER301" s="216"/>
      <c r="MES301" s="216"/>
      <c r="MET301" s="216"/>
      <c r="MEU301" s="216"/>
      <c r="MEV301" s="216"/>
      <c r="MEW301" s="216"/>
      <c r="MEX301" s="216"/>
      <c r="MEY301" s="216"/>
      <c r="MEZ301" s="216"/>
      <c r="MFA301" s="216"/>
      <c r="MFB301" s="216"/>
      <c r="MFC301" s="216"/>
      <c r="MFD301" s="216"/>
      <c r="MFE301" s="216"/>
      <c r="MFF301" s="216"/>
      <c r="MFG301" s="216"/>
      <c r="MFH301" s="216"/>
      <c r="MFI301" s="216"/>
      <c r="MFJ301" s="216"/>
      <c r="MFK301" s="216"/>
      <c r="MFL301" s="216"/>
      <c r="MFM301" s="216"/>
      <c r="MFN301" s="216"/>
      <c r="MFO301" s="216"/>
      <c r="MFP301" s="216"/>
      <c r="MFQ301" s="216"/>
      <c r="MFR301" s="216"/>
      <c r="MFS301" s="216"/>
      <c r="MFT301" s="216"/>
      <c r="MFU301" s="216"/>
      <c r="MFV301" s="216"/>
      <c r="MFW301" s="216"/>
      <c r="MFX301" s="216"/>
      <c r="MFY301" s="216"/>
      <c r="MFZ301" s="216"/>
      <c r="MGA301" s="216"/>
      <c r="MGB301" s="216"/>
      <c r="MGC301" s="216"/>
      <c r="MGD301" s="216"/>
      <c r="MGE301" s="216"/>
      <c r="MGF301" s="216"/>
      <c r="MGG301" s="216"/>
      <c r="MGH301" s="216"/>
      <c r="MGI301" s="216"/>
      <c r="MGJ301" s="216"/>
      <c r="MGK301" s="216"/>
      <c r="MGL301" s="216"/>
      <c r="MGM301" s="216"/>
      <c r="MGN301" s="216"/>
      <c r="MGO301" s="216"/>
      <c r="MGP301" s="216"/>
      <c r="MGQ301" s="216"/>
      <c r="MGR301" s="216"/>
      <c r="MGS301" s="216"/>
      <c r="MGT301" s="216"/>
      <c r="MGU301" s="216"/>
      <c r="MGV301" s="216"/>
      <c r="MGW301" s="216"/>
      <c r="MGX301" s="216"/>
      <c r="MGY301" s="216"/>
      <c r="MGZ301" s="216"/>
      <c r="MHA301" s="216"/>
      <c r="MHB301" s="216"/>
      <c r="MHC301" s="216"/>
      <c r="MHD301" s="216"/>
      <c r="MHE301" s="216"/>
      <c r="MHF301" s="216"/>
      <c r="MHG301" s="216"/>
      <c r="MHH301" s="216"/>
      <c r="MHI301" s="216"/>
      <c r="MHJ301" s="216"/>
      <c r="MHK301" s="216"/>
      <c r="MHL301" s="216"/>
      <c r="MHM301" s="216"/>
      <c r="MHN301" s="216"/>
      <c r="MHO301" s="216"/>
      <c r="MHP301" s="216"/>
      <c r="MHQ301" s="216"/>
      <c r="MHR301" s="216"/>
      <c r="MHS301" s="216"/>
      <c r="MHT301" s="216"/>
      <c r="MHU301" s="216"/>
      <c r="MHV301" s="216"/>
      <c r="MHW301" s="216"/>
      <c r="MHX301" s="216"/>
      <c r="MHY301" s="216"/>
      <c r="MHZ301" s="216"/>
      <c r="MIA301" s="216"/>
      <c r="MIB301" s="216"/>
      <c r="MIC301" s="216"/>
      <c r="MID301" s="216"/>
      <c r="MIE301" s="216"/>
      <c r="MIF301" s="216"/>
      <c r="MIG301" s="216"/>
      <c r="MIH301" s="216"/>
      <c r="MII301" s="216"/>
      <c r="MIJ301" s="216"/>
      <c r="MIK301" s="216"/>
      <c r="MIL301" s="216"/>
      <c r="MIM301" s="216"/>
      <c r="MIN301" s="216"/>
      <c r="MIO301" s="216"/>
      <c r="MIP301" s="216"/>
      <c r="MIQ301" s="216"/>
      <c r="MIR301" s="216"/>
      <c r="MIS301" s="216"/>
      <c r="MIT301" s="216"/>
      <c r="MIU301" s="216"/>
      <c r="MIV301" s="216"/>
      <c r="MIW301" s="216"/>
      <c r="MIX301" s="216"/>
      <c r="MIY301" s="216"/>
      <c r="MIZ301" s="216"/>
      <c r="MJA301" s="216"/>
      <c r="MJB301" s="216"/>
      <c r="MJC301" s="216"/>
      <c r="MJD301" s="216"/>
      <c r="MJE301" s="216"/>
      <c r="MJF301" s="216"/>
      <c r="MJG301" s="216"/>
      <c r="MJH301" s="216"/>
      <c r="MJI301" s="216"/>
      <c r="MJJ301" s="216"/>
      <c r="MJK301" s="216"/>
      <c r="MJL301" s="216"/>
      <c r="MJM301" s="216"/>
      <c r="MJN301" s="216"/>
      <c r="MJO301" s="216"/>
      <c r="MJP301" s="216"/>
      <c r="MJQ301" s="216"/>
      <c r="MJR301" s="216"/>
      <c r="MJS301" s="216"/>
      <c r="MJT301" s="216"/>
      <c r="MJU301" s="216"/>
      <c r="MJV301" s="216"/>
      <c r="MJW301" s="216"/>
      <c r="MJX301" s="216"/>
      <c r="MJY301" s="216"/>
      <c r="MJZ301" s="216"/>
      <c r="MKA301" s="216"/>
      <c r="MKB301" s="216"/>
      <c r="MKC301" s="216"/>
      <c r="MKD301" s="216"/>
      <c r="MKE301" s="216"/>
      <c r="MKF301" s="216"/>
      <c r="MKG301" s="216"/>
      <c r="MKH301" s="216"/>
      <c r="MKI301" s="216"/>
      <c r="MKJ301" s="216"/>
      <c r="MKK301" s="216"/>
      <c r="MKL301" s="216"/>
      <c r="MKM301" s="216"/>
      <c r="MKN301" s="216"/>
      <c r="MKO301" s="216"/>
      <c r="MKP301" s="216"/>
      <c r="MKQ301" s="216"/>
      <c r="MKR301" s="216"/>
      <c r="MKS301" s="216"/>
      <c r="MKT301" s="216"/>
      <c r="MKU301" s="216"/>
      <c r="MKV301" s="216"/>
      <c r="MKW301" s="216"/>
      <c r="MKX301" s="216"/>
      <c r="MKY301" s="216"/>
      <c r="MKZ301" s="216"/>
      <c r="MLA301" s="216"/>
      <c r="MLB301" s="216"/>
      <c r="MLC301" s="216"/>
      <c r="MLD301" s="216"/>
      <c r="MLE301" s="216"/>
      <c r="MLF301" s="216"/>
      <c r="MLG301" s="216"/>
      <c r="MLH301" s="216"/>
      <c r="MLI301" s="216"/>
      <c r="MLJ301" s="216"/>
      <c r="MLK301" s="216"/>
      <c r="MLL301" s="216"/>
      <c r="MLM301" s="216"/>
      <c r="MLN301" s="216"/>
      <c r="MLO301" s="216"/>
      <c r="MLP301" s="216"/>
      <c r="MLQ301" s="216"/>
      <c r="MLR301" s="216"/>
      <c r="MLS301" s="216"/>
      <c r="MLT301" s="216"/>
      <c r="MLU301" s="216"/>
      <c r="MLV301" s="216"/>
      <c r="MLW301" s="216"/>
      <c r="MLX301" s="216"/>
      <c r="MLY301" s="216"/>
      <c r="MLZ301" s="216"/>
      <c r="MMA301" s="216"/>
      <c r="MMB301" s="216"/>
      <c r="MMC301" s="216"/>
      <c r="MMD301" s="216"/>
      <c r="MME301" s="216"/>
      <c r="MMF301" s="216"/>
      <c r="MMG301" s="216"/>
      <c r="MMH301" s="216"/>
      <c r="MMI301" s="216"/>
      <c r="MMJ301" s="216"/>
      <c r="MMK301" s="216"/>
      <c r="MML301" s="216"/>
      <c r="MMM301" s="216"/>
      <c r="MMN301" s="216"/>
      <c r="MMO301" s="216"/>
      <c r="MMP301" s="216"/>
      <c r="MMQ301" s="216"/>
      <c r="MMR301" s="216"/>
      <c r="MMS301" s="216"/>
      <c r="MMT301" s="216"/>
      <c r="MMU301" s="216"/>
      <c r="MMV301" s="216"/>
      <c r="MMW301" s="216"/>
      <c r="MMX301" s="216"/>
      <c r="MMY301" s="216"/>
      <c r="MMZ301" s="216"/>
      <c r="MNA301" s="216"/>
      <c r="MNB301" s="216"/>
      <c r="MNC301" s="216"/>
      <c r="MND301" s="216"/>
      <c r="MNE301" s="216"/>
      <c r="MNF301" s="216"/>
      <c r="MNG301" s="216"/>
      <c r="MNH301" s="216"/>
      <c r="MNI301" s="216"/>
      <c r="MNJ301" s="216"/>
      <c r="MNK301" s="216"/>
      <c r="MNL301" s="216"/>
      <c r="MNM301" s="216"/>
      <c r="MNN301" s="216"/>
      <c r="MNO301" s="216"/>
      <c r="MNP301" s="216"/>
      <c r="MNQ301" s="216"/>
      <c r="MNR301" s="216"/>
      <c r="MNS301" s="216"/>
      <c r="MNT301" s="216"/>
      <c r="MNU301" s="216"/>
      <c r="MNV301" s="216"/>
      <c r="MNW301" s="216"/>
      <c r="MNX301" s="216"/>
      <c r="MNY301" s="216"/>
      <c r="MNZ301" s="216"/>
      <c r="MOA301" s="216"/>
      <c r="MOB301" s="216"/>
      <c r="MOC301" s="216"/>
      <c r="MOD301" s="216"/>
      <c r="MOE301" s="216"/>
      <c r="MOF301" s="216"/>
      <c r="MOG301" s="216"/>
      <c r="MOH301" s="216"/>
      <c r="MOI301" s="216"/>
      <c r="MOJ301" s="216"/>
      <c r="MOK301" s="216"/>
      <c r="MOL301" s="216"/>
      <c r="MOM301" s="216"/>
      <c r="MON301" s="216"/>
      <c r="MOO301" s="216"/>
      <c r="MOP301" s="216"/>
      <c r="MOQ301" s="216"/>
      <c r="MOR301" s="216"/>
      <c r="MOS301" s="216"/>
      <c r="MOT301" s="216"/>
      <c r="MOU301" s="216"/>
      <c r="MOV301" s="216"/>
      <c r="MOW301" s="216"/>
      <c r="MOX301" s="216"/>
      <c r="MOY301" s="216"/>
      <c r="MOZ301" s="216"/>
      <c r="MPA301" s="216"/>
      <c r="MPB301" s="216"/>
      <c r="MPC301" s="216"/>
      <c r="MPD301" s="216"/>
      <c r="MPE301" s="216"/>
      <c r="MPF301" s="216"/>
      <c r="MPG301" s="216"/>
      <c r="MPH301" s="216"/>
      <c r="MPI301" s="216"/>
      <c r="MPJ301" s="216"/>
      <c r="MPK301" s="216"/>
      <c r="MPL301" s="216"/>
      <c r="MPM301" s="216"/>
      <c r="MPN301" s="216"/>
      <c r="MPO301" s="216"/>
      <c r="MPP301" s="216"/>
      <c r="MPQ301" s="216"/>
      <c r="MPR301" s="216"/>
      <c r="MPS301" s="216"/>
      <c r="MPT301" s="216"/>
      <c r="MPU301" s="216"/>
      <c r="MPV301" s="216"/>
      <c r="MPW301" s="216"/>
      <c r="MPX301" s="216"/>
      <c r="MPY301" s="216"/>
      <c r="MPZ301" s="216"/>
      <c r="MQA301" s="216"/>
      <c r="MQB301" s="216"/>
      <c r="MQC301" s="216"/>
      <c r="MQD301" s="216"/>
      <c r="MQE301" s="216"/>
      <c r="MQF301" s="216"/>
      <c r="MQG301" s="216"/>
      <c r="MQH301" s="216"/>
      <c r="MQI301" s="216"/>
      <c r="MQJ301" s="216"/>
      <c r="MQK301" s="216"/>
      <c r="MQL301" s="216"/>
      <c r="MQM301" s="216"/>
      <c r="MQN301" s="216"/>
      <c r="MQO301" s="216"/>
      <c r="MQP301" s="216"/>
      <c r="MQQ301" s="216"/>
      <c r="MQR301" s="216"/>
      <c r="MQS301" s="216"/>
      <c r="MQT301" s="216"/>
      <c r="MQU301" s="216"/>
      <c r="MQV301" s="216"/>
      <c r="MQW301" s="216"/>
      <c r="MQX301" s="216"/>
      <c r="MQY301" s="216"/>
      <c r="MQZ301" s="216"/>
      <c r="MRA301" s="216"/>
      <c r="MRB301" s="216"/>
      <c r="MRC301" s="216"/>
      <c r="MRD301" s="216"/>
      <c r="MRE301" s="216"/>
      <c r="MRF301" s="216"/>
      <c r="MRG301" s="216"/>
      <c r="MRH301" s="216"/>
      <c r="MRI301" s="216"/>
      <c r="MRJ301" s="216"/>
      <c r="MRK301" s="216"/>
      <c r="MRL301" s="216"/>
      <c r="MRM301" s="216"/>
      <c r="MRN301" s="216"/>
      <c r="MRO301" s="216"/>
      <c r="MRP301" s="216"/>
      <c r="MRQ301" s="216"/>
      <c r="MRR301" s="216"/>
      <c r="MRS301" s="216"/>
      <c r="MRT301" s="216"/>
      <c r="MRU301" s="216"/>
      <c r="MRV301" s="216"/>
      <c r="MRW301" s="216"/>
      <c r="MRX301" s="216"/>
      <c r="MRY301" s="216"/>
      <c r="MRZ301" s="216"/>
      <c r="MSA301" s="216"/>
      <c r="MSB301" s="216"/>
      <c r="MSC301" s="216"/>
      <c r="MSD301" s="216"/>
      <c r="MSE301" s="216"/>
      <c r="MSF301" s="216"/>
      <c r="MSG301" s="216"/>
      <c r="MSH301" s="216"/>
      <c r="MSI301" s="216"/>
      <c r="MSJ301" s="216"/>
      <c r="MSK301" s="216"/>
      <c r="MSL301" s="216"/>
      <c r="MSM301" s="216"/>
      <c r="MSN301" s="216"/>
      <c r="MSO301" s="216"/>
      <c r="MSP301" s="216"/>
      <c r="MSQ301" s="216"/>
      <c r="MSR301" s="216"/>
      <c r="MSS301" s="216"/>
      <c r="MST301" s="216"/>
      <c r="MSU301" s="216"/>
      <c r="MSV301" s="216"/>
      <c r="MSW301" s="216"/>
      <c r="MSX301" s="216"/>
      <c r="MSY301" s="216"/>
      <c r="MSZ301" s="216"/>
      <c r="MTA301" s="216"/>
      <c r="MTB301" s="216"/>
      <c r="MTC301" s="216"/>
      <c r="MTD301" s="216"/>
      <c r="MTE301" s="216"/>
      <c r="MTF301" s="216"/>
      <c r="MTG301" s="216"/>
      <c r="MTH301" s="216"/>
      <c r="MTI301" s="216"/>
      <c r="MTJ301" s="216"/>
      <c r="MTK301" s="216"/>
      <c r="MTL301" s="216"/>
      <c r="MTM301" s="216"/>
      <c r="MTN301" s="216"/>
      <c r="MTO301" s="216"/>
      <c r="MTP301" s="216"/>
      <c r="MTQ301" s="216"/>
      <c r="MTR301" s="216"/>
      <c r="MTS301" s="216"/>
      <c r="MTT301" s="216"/>
      <c r="MTU301" s="216"/>
      <c r="MTV301" s="216"/>
      <c r="MTW301" s="216"/>
      <c r="MTX301" s="216"/>
      <c r="MTY301" s="216"/>
      <c r="MTZ301" s="216"/>
      <c r="MUA301" s="216"/>
      <c r="MUB301" s="216"/>
      <c r="MUC301" s="216"/>
      <c r="MUD301" s="216"/>
      <c r="MUE301" s="216"/>
      <c r="MUF301" s="216"/>
      <c r="MUG301" s="216"/>
      <c r="MUH301" s="216"/>
      <c r="MUI301" s="216"/>
      <c r="MUJ301" s="216"/>
      <c r="MUK301" s="216"/>
      <c r="MUL301" s="216"/>
      <c r="MUM301" s="216"/>
      <c r="MUN301" s="216"/>
      <c r="MUO301" s="216"/>
      <c r="MUP301" s="216"/>
      <c r="MUQ301" s="216"/>
      <c r="MUR301" s="216"/>
      <c r="MUS301" s="216"/>
      <c r="MUT301" s="216"/>
      <c r="MUU301" s="216"/>
      <c r="MUV301" s="216"/>
      <c r="MUW301" s="216"/>
      <c r="MUX301" s="216"/>
      <c r="MUY301" s="216"/>
      <c r="MUZ301" s="216"/>
      <c r="MVA301" s="216"/>
      <c r="MVB301" s="216"/>
      <c r="MVC301" s="216"/>
      <c r="MVD301" s="216"/>
      <c r="MVE301" s="216"/>
      <c r="MVF301" s="216"/>
      <c r="MVG301" s="216"/>
      <c r="MVH301" s="216"/>
      <c r="MVI301" s="216"/>
      <c r="MVJ301" s="216"/>
      <c r="MVK301" s="216"/>
      <c r="MVL301" s="216"/>
      <c r="MVM301" s="216"/>
      <c r="MVN301" s="216"/>
      <c r="MVO301" s="216"/>
      <c r="MVP301" s="216"/>
      <c r="MVQ301" s="216"/>
      <c r="MVR301" s="216"/>
      <c r="MVS301" s="216"/>
      <c r="MVT301" s="216"/>
      <c r="MVU301" s="216"/>
      <c r="MVV301" s="216"/>
      <c r="MVW301" s="216"/>
      <c r="MVX301" s="216"/>
      <c r="MVY301" s="216"/>
      <c r="MVZ301" s="216"/>
      <c r="MWA301" s="216"/>
      <c r="MWB301" s="216"/>
      <c r="MWC301" s="216"/>
      <c r="MWD301" s="216"/>
      <c r="MWE301" s="216"/>
      <c r="MWF301" s="216"/>
      <c r="MWG301" s="216"/>
      <c r="MWH301" s="216"/>
      <c r="MWI301" s="216"/>
      <c r="MWJ301" s="216"/>
      <c r="MWK301" s="216"/>
      <c r="MWL301" s="216"/>
      <c r="MWM301" s="216"/>
      <c r="MWN301" s="216"/>
      <c r="MWO301" s="216"/>
      <c r="MWP301" s="216"/>
      <c r="MWQ301" s="216"/>
      <c r="MWR301" s="216"/>
      <c r="MWS301" s="216"/>
      <c r="MWT301" s="216"/>
      <c r="MWU301" s="216"/>
      <c r="MWV301" s="216"/>
      <c r="MWW301" s="216"/>
      <c r="MWX301" s="216"/>
      <c r="MWY301" s="216"/>
      <c r="MWZ301" s="216"/>
      <c r="MXA301" s="216"/>
      <c r="MXB301" s="216"/>
      <c r="MXC301" s="216"/>
      <c r="MXD301" s="216"/>
      <c r="MXE301" s="216"/>
      <c r="MXF301" s="216"/>
      <c r="MXG301" s="216"/>
      <c r="MXH301" s="216"/>
      <c r="MXI301" s="216"/>
      <c r="MXJ301" s="216"/>
      <c r="MXK301" s="216"/>
      <c r="MXL301" s="216"/>
      <c r="MXM301" s="216"/>
      <c r="MXN301" s="216"/>
      <c r="MXO301" s="216"/>
      <c r="MXP301" s="216"/>
      <c r="MXQ301" s="216"/>
      <c r="MXR301" s="216"/>
      <c r="MXS301" s="216"/>
      <c r="MXT301" s="216"/>
      <c r="MXU301" s="216"/>
      <c r="MXV301" s="216"/>
      <c r="MXW301" s="216"/>
      <c r="MXX301" s="216"/>
      <c r="MXY301" s="216"/>
      <c r="MXZ301" s="216"/>
      <c r="MYA301" s="216"/>
      <c r="MYB301" s="216"/>
      <c r="MYC301" s="216"/>
      <c r="MYD301" s="216"/>
      <c r="MYE301" s="216"/>
      <c r="MYF301" s="216"/>
      <c r="MYG301" s="216"/>
      <c r="MYH301" s="216"/>
      <c r="MYI301" s="216"/>
      <c r="MYJ301" s="216"/>
      <c r="MYK301" s="216"/>
      <c r="MYL301" s="216"/>
      <c r="MYM301" s="216"/>
      <c r="MYN301" s="216"/>
      <c r="MYO301" s="216"/>
      <c r="MYP301" s="216"/>
      <c r="MYQ301" s="216"/>
      <c r="MYR301" s="216"/>
      <c r="MYS301" s="216"/>
      <c r="MYT301" s="216"/>
      <c r="MYU301" s="216"/>
      <c r="MYV301" s="216"/>
      <c r="MYW301" s="216"/>
      <c r="MYX301" s="216"/>
      <c r="MYY301" s="216"/>
      <c r="MYZ301" s="216"/>
      <c r="MZA301" s="216"/>
      <c r="MZB301" s="216"/>
      <c r="MZC301" s="216"/>
      <c r="MZD301" s="216"/>
      <c r="MZE301" s="216"/>
      <c r="MZF301" s="216"/>
      <c r="MZG301" s="216"/>
      <c r="MZH301" s="216"/>
      <c r="MZI301" s="216"/>
      <c r="MZJ301" s="216"/>
      <c r="MZK301" s="216"/>
      <c r="MZL301" s="216"/>
      <c r="MZM301" s="216"/>
      <c r="MZN301" s="216"/>
      <c r="MZO301" s="216"/>
      <c r="MZP301" s="216"/>
      <c r="MZQ301" s="216"/>
      <c r="MZR301" s="216"/>
      <c r="MZS301" s="216"/>
      <c r="MZT301" s="216"/>
      <c r="MZU301" s="216"/>
      <c r="MZV301" s="216"/>
      <c r="MZW301" s="216"/>
      <c r="MZX301" s="216"/>
      <c r="MZY301" s="216"/>
      <c r="MZZ301" s="216"/>
      <c r="NAA301" s="216"/>
      <c r="NAB301" s="216"/>
      <c r="NAC301" s="216"/>
      <c r="NAD301" s="216"/>
      <c r="NAE301" s="216"/>
      <c r="NAF301" s="216"/>
      <c r="NAG301" s="216"/>
      <c r="NAH301" s="216"/>
      <c r="NAI301" s="216"/>
      <c r="NAJ301" s="216"/>
      <c r="NAK301" s="216"/>
      <c r="NAL301" s="216"/>
      <c r="NAM301" s="216"/>
      <c r="NAN301" s="216"/>
      <c r="NAO301" s="216"/>
      <c r="NAP301" s="216"/>
      <c r="NAQ301" s="216"/>
      <c r="NAR301" s="216"/>
      <c r="NAS301" s="216"/>
      <c r="NAT301" s="216"/>
      <c r="NAU301" s="216"/>
      <c r="NAV301" s="216"/>
      <c r="NAW301" s="216"/>
      <c r="NAX301" s="216"/>
      <c r="NAY301" s="216"/>
      <c r="NAZ301" s="216"/>
      <c r="NBA301" s="216"/>
      <c r="NBB301" s="216"/>
      <c r="NBC301" s="216"/>
      <c r="NBD301" s="216"/>
      <c r="NBE301" s="216"/>
      <c r="NBF301" s="216"/>
      <c r="NBG301" s="216"/>
      <c r="NBH301" s="216"/>
      <c r="NBI301" s="216"/>
      <c r="NBJ301" s="216"/>
      <c r="NBK301" s="216"/>
      <c r="NBL301" s="216"/>
      <c r="NBM301" s="216"/>
      <c r="NBN301" s="216"/>
      <c r="NBO301" s="216"/>
      <c r="NBP301" s="216"/>
      <c r="NBQ301" s="216"/>
      <c r="NBR301" s="216"/>
      <c r="NBS301" s="216"/>
      <c r="NBT301" s="216"/>
      <c r="NBU301" s="216"/>
      <c r="NBV301" s="216"/>
      <c r="NBW301" s="216"/>
      <c r="NBX301" s="216"/>
      <c r="NBY301" s="216"/>
      <c r="NBZ301" s="216"/>
      <c r="NCA301" s="216"/>
      <c r="NCB301" s="216"/>
      <c r="NCC301" s="216"/>
      <c r="NCD301" s="216"/>
      <c r="NCE301" s="216"/>
      <c r="NCF301" s="216"/>
      <c r="NCG301" s="216"/>
      <c r="NCH301" s="216"/>
      <c r="NCI301" s="216"/>
      <c r="NCJ301" s="216"/>
      <c r="NCK301" s="216"/>
      <c r="NCL301" s="216"/>
      <c r="NCM301" s="216"/>
      <c r="NCN301" s="216"/>
      <c r="NCO301" s="216"/>
      <c r="NCP301" s="216"/>
      <c r="NCQ301" s="216"/>
      <c r="NCR301" s="216"/>
      <c r="NCS301" s="216"/>
      <c r="NCT301" s="216"/>
      <c r="NCU301" s="216"/>
      <c r="NCV301" s="216"/>
      <c r="NCW301" s="216"/>
      <c r="NCX301" s="216"/>
      <c r="NCY301" s="216"/>
      <c r="NCZ301" s="216"/>
      <c r="NDA301" s="216"/>
      <c r="NDB301" s="216"/>
      <c r="NDC301" s="216"/>
      <c r="NDD301" s="216"/>
      <c r="NDE301" s="216"/>
      <c r="NDF301" s="216"/>
      <c r="NDG301" s="216"/>
      <c r="NDH301" s="216"/>
      <c r="NDI301" s="216"/>
      <c r="NDJ301" s="216"/>
      <c r="NDK301" s="216"/>
      <c r="NDL301" s="216"/>
      <c r="NDM301" s="216"/>
      <c r="NDN301" s="216"/>
      <c r="NDO301" s="216"/>
      <c r="NDP301" s="216"/>
      <c r="NDQ301" s="216"/>
      <c r="NDR301" s="216"/>
      <c r="NDS301" s="216"/>
      <c r="NDT301" s="216"/>
      <c r="NDU301" s="216"/>
      <c r="NDV301" s="216"/>
      <c r="NDW301" s="216"/>
      <c r="NDX301" s="216"/>
      <c r="NDY301" s="216"/>
      <c r="NDZ301" s="216"/>
      <c r="NEA301" s="216"/>
      <c r="NEB301" s="216"/>
      <c r="NEC301" s="216"/>
      <c r="NED301" s="216"/>
      <c r="NEE301" s="216"/>
      <c r="NEF301" s="216"/>
      <c r="NEG301" s="216"/>
      <c r="NEH301" s="216"/>
      <c r="NEI301" s="216"/>
      <c r="NEJ301" s="216"/>
      <c r="NEK301" s="216"/>
      <c r="NEL301" s="216"/>
      <c r="NEM301" s="216"/>
      <c r="NEN301" s="216"/>
      <c r="NEO301" s="216"/>
      <c r="NEP301" s="216"/>
      <c r="NEQ301" s="216"/>
      <c r="NER301" s="216"/>
      <c r="NES301" s="216"/>
      <c r="NET301" s="216"/>
      <c r="NEU301" s="216"/>
      <c r="NEV301" s="216"/>
      <c r="NEW301" s="216"/>
      <c r="NEX301" s="216"/>
      <c r="NEY301" s="216"/>
      <c r="NEZ301" s="216"/>
      <c r="NFA301" s="216"/>
      <c r="NFB301" s="216"/>
      <c r="NFC301" s="216"/>
      <c r="NFD301" s="216"/>
      <c r="NFE301" s="216"/>
      <c r="NFF301" s="216"/>
      <c r="NFG301" s="216"/>
      <c r="NFH301" s="216"/>
      <c r="NFI301" s="216"/>
      <c r="NFJ301" s="216"/>
      <c r="NFK301" s="216"/>
      <c r="NFL301" s="216"/>
      <c r="NFM301" s="216"/>
      <c r="NFN301" s="216"/>
      <c r="NFO301" s="216"/>
      <c r="NFP301" s="216"/>
      <c r="NFQ301" s="216"/>
      <c r="NFR301" s="216"/>
      <c r="NFS301" s="216"/>
      <c r="NFT301" s="216"/>
      <c r="NFU301" s="216"/>
      <c r="NFV301" s="216"/>
      <c r="NFW301" s="216"/>
      <c r="NFX301" s="216"/>
      <c r="NFY301" s="216"/>
      <c r="NFZ301" s="216"/>
      <c r="NGA301" s="216"/>
      <c r="NGB301" s="216"/>
      <c r="NGC301" s="216"/>
      <c r="NGD301" s="216"/>
      <c r="NGE301" s="216"/>
      <c r="NGF301" s="216"/>
      <c r="NGG301" s="216"/>
      <c r="NGH301" s="216"/>
      <c r="NGI301" s="216"/>
      <c r="NGJ301" s="216"/>
      <c r="NGK301" s="216"/>
      <c r="NGL301" s="216"/>
      <c r="NGM301" s="216"/>
      <c r="NGN301" s="216"/>
      <c r="NGO301" s="216"/>
      <c r="NGP301" s="216"/>
      <c r="NGQ301" s="216"/>
      <c r="NGR301" s="216"/>
      <c r="NGS301" s="216"/>
      <c r="NGT301" s="216"/>
      <c r="NGU301" s="216"/>
      <c r="NGV301" s="216"/>
      <c r="NGW301" s="216"/>
      <c r="NGX301" s="216"/>
      <c r="NGY301" s="216"/>
      <c r="NGZ301" s="216"/>
      <c r="NHA301" s="216"/>
      <c r="NHB301" s="216"/>
      <c r="NHC301" s="216"/>
      <c r="NHD301" s="216"/>
      <c r="NHE301" s="216"/>
      <c r="NHF301" s="216"/>
      <c r="NHG301" s="216"/>
      <c r="NHH301" s="216"/>
      <c r="NHI301" s="216"/>
      <c r="NHJ301" s="216"/>
      <c r="NHK301" s="216"/>
      <c r="NHL301" s="216"/>
      <c r="NHM301" s="216"/>
      <c r="NHN301" s="216"/>
      <c r="NHO301" s="216"/>
      <c r="NHP301" s="216"/>
      <c r="NHQ301" s="216"/>
      <c r="NHR301" s="216"/>
      <c r="NHS301" s="216"/>
      <c r="NHT301" s="216"/>
      <c r="NHU301" s="216"/>
      <c r="NHV301" s="216"/>
      <c r="NHW301" s="216"/>
      <c r="NHX301" s="216"/>
      <c r="NHY301" s="216"/>
      <c r="NHZ301" s="216"/>
      <c r="NIA301" s="216"/>
      <c r="NIB301" s="216"/>
      <c r="NIC301" s="216"/>
      <c r="NID301" s="216"/>
      <c r="NIE301" s="216"/>
      <c r="NIF301" s="216"/>
      <c r="NIG301" s="216"/>
      <c r="NIH301" s="216"/>
      <c r="NII301" s="216"/>
      <c r="NIJ301" s="216"/>
      <c r="NIK301" s="216"/>
      <c r="NIL301" s="216"/>
      <c r="NIM301" s="216"/>
      <c r="NIN301" s="216"/>
      <c r="NIO301" s="216"/>
      <c r="NIP301" s="216"/>
      <c r="NIQ301" s="216"/>
      <c r="NIR301" s="216"/>
      <c r="NIS301" s="216"/>
      <c r="NIT301" s="216"/>
      <c r="NIU301" s="216"/>
      <c r="NIV301" s="216"/>
      <c r="NIW301" s="216"/>
      <c r="NIX301" s="216"/>
      <c r="NIY301" s="216"/>
      <c r="NIZ301" s="216"/>
      <c r="NJA301" s="216"/>
      <c r="NJB301" s="216"/>
      <c r="NJC301" s="216"/>
      <c r="NJD301" s="216"/>
      <c r="NJE301" s="216"/>
      <c r="NJF301" s="216"/>
      <c r="NJG301" s="216"/>
      <c r="NJH301" s="216"/>
      <c r="NJI301" s="216"/>
      <c r="NJJ301" s="216"/>
      <c r="NJK301" s="216"/>
      <c r="NJL301" s="216"/>
      <c r="NJM301" s="216"/>
      <c r="NJN301" s="216"/>
      <c r="NJO301" s="216"/>
      <c r="NJP301" s="216"/>
      <c r="NJQ301" s="216"/>
      <c r="NJR301" s="216"/>
      <c r="NJS301" s="216"/>
      <c r="NJT301" s="216"/>
      <c r="NJU301" s="216"/>
      <c r="NJV301" s="216"/>
      <c r="NJW301" s="216"/>
      <c r="NJX301" s="216"/>
      <c r="NJY301" s="216"/>
      <c r="NJZ301" s="216"/>
      <c r="NKA301" s="216"/>
      <c r="NKB301" s="216"/>
      <c r="NKC301" s="216"/>
      <c r="NKD301" s="216"/>
      <c r="NKE301" s="216"/>
      <c r="NKF301" s="216"/>
      <c r="NKG301" s="216"/>
      <c r="NKH301" s="216"/>
      <c r="NKI301" s="216"/>
      <c r="NKJ301" s="216"/>
      <c r="NKK301" s="216"/>
      <c r="NKL301" s="216"/>
      <c r="NKM301" s="216"/>
      <c r="NKN301" s="216"/>
      <c r="NKO301" s="216"/>
      <c r="NKP301" s="216"/>
      <c r="NKQ301" s="216"/>
      <c r="NKR301" s="216"/>
      <c r="NKS301" s="216"/>
      <c r="NKT301" s="216"/>
      <c r="NKU301" s="216"/>
      <c r="NKV301" s="216"/>
      <c r="NKW301" s="216"/>
      <c r="NKX301" s="216"/>
      <c r="NKY301" s="216"/>
      <c r="NKZ301" s="216"/>
      <c r="NLA301" s="216"/>
      <c r="NLB301" s="216"/>
      <c r="NLC301" s="216"/>
      <c r="NLD301" s="216"/>
      <c r="NLE301" s="216"/>
      <c r="NLF301" s="216"/>
      <c r="NLG301" s="216"/>
      <c r="NLH301" s="216"/>
      <c r="NLI301" s="216"/>
      <c r="NLJ301" s="216"/>
      <c r="NLK301" s="216"/>
      <c r="NLL301" s="216"/>
      <c r="NLM301" s="216"/>
      <c r="NLN301" s="216"/>
      <c r="NLO301" s="216"/>
      <c r="NLP301" s="216"/>
      <c r="NLQ301" s="216"/>
      <c r="NLR301" s="216"/>
      <c r="NLS301" s="216"/>
      <c r="NLT301" s="216"/>
      <c r="NLU301" s="216"/>
      <c r="NLV301" s="216"/>
      <c r="NLW301" s="216"/>
      <c r="NLX301" s="216"/>
      <c r="NLY301" s="216"/>
      <c r="NLZ301" s="216"/>
      <c r="NMA301" s="216"/>
      <c r="NMB301" s="216"/>
      <c r="NMC301" s="216"/>
      <c r="NMD301" s="216"/>
      <c r="NME301" s="216"/>
      <c r="NMF301" s="216"/>
      <c r="NMG301" s="216"/>
      <c r="NMH301" s="216"/>
      <c r="NMI301" s="216"/>
      <c r="NMJ301" s="216"/>
      <c r="NMK301" s="216"/>
      <c r="NML301" s="216"/>
      <c r="NMM301" s="216"/>
      <c r="NMN301" s="216"/>
      <c r="NMO301" s="216"/>
      <c r="NMP301" s="216"/>
      <c r="NMQ301" s="216"/>
      <c r="NMR301" s="216"/>
      <c r="NMS301" s="216"/>
      <c r="NMT301" s="216"/>
      <c r="NMU301" s="216"/>
      <c r="NMV301" s="216"/>
      <c r="NMW301" s="216"/>
      <c r="NMX301" s="216"/>
      <c r="NMY301" s="216"/>
      <c r="NMZ301" s="216"/>
      <c r="NNA301" s="216"/>
      <c r="NNB301" s="216"/>
      <c r="NNC301" s="216"/>
      <c r="NND301" s="216"/>
      <c r="NNE301" s="216"/>
      <c r="NNF301" s="216"/>
      <c r="NNG301" s="216"/>
      <c r="NNH301" s="216"/>
      <c r="NNI301" s="216"/>
      <c r="NNJ301" s="216"/>
      <c r="NNK301" s="216"/>
      <c r="NNL301" s="216"/>
      <c r="NNM301" s="216"/>
      <c r="NNN301" s="216"/>
      <c r="NNO301" s="216"/>
      <c r="NNP301" s="216"/>
      <c r="NNQ301" s="216"/>
      <c r="NNR301" s="216"/>
      <c r="NNS301" s="216"/>
      <c r="NNT301" s="216"/>
      <c r="NNU301" s="216"/>
      <c r="NNV301" s="216"/>
      <c r="NNW301" s="216"/>
      <c r="NNX301" s="216"/>
      <c r="NNY301" s="216"/>
      <c r="NNZ301" s="216"/>
      <c r="NOA301" s="216"/>
      <c r="NOB301" s="216"/>
      <c r="NOC301" s="216"/>
      <c r="NOD301" s="216"/>
      <c r="NOE301" s="216"/>
      <c r="NOF301" s="216"/>
      <c r="NOG301" s="216"/>
      <c r="NOH301" s="216"/>
      <c r="NOI301" s="216"/>
      <c r="NOJ301" s="216"/>
      <c r="NOK301" s="216"/>
      <c r="NOL301" s="216"/>
      <c r="NOM301" s="216"/>
      <c r="NON301" s="216"/>
      <c r="NOO301" s="216"/>
      <c r="NOP301" s="216"/>
      <c r="NOQ301" s="216"/>
      <c r="NOR301" s="216"/>
      <c r="NOS301" s="216"/>
      <c r="NOT301" s="216"/>
      <c r="NOU301" s="216"/>
      <c r="NOV301" s="216"/>
      <c r="NOW301" s="216"/>
      <c r="NOX301" s="216"/>
      <c r="NOY301" s="216"/>
      <c r="NOZ301" s="216"/>
      <c r="NPA301" s="216"/>
      <c r="NPB301" s="216"/>
      <c r="NPC301" s="216"/>
      <c r="NPD301" s="216"/>
      <c r="NPE301" s="216"/>
      <c r="NPF301" s="216"/>
      <c r="NPG301" s="216"/>
      <c r="NPH301" s="216"/>
      <c r="NPI301" s="216"/>
      <c r="NPJ301" s="216"/>
      <c r="NPK301" s="216"/>
      <c r="NPL301" s="216"/>
      <c r="NPM301" s="216"/>
      <c r="NPN301" s="216"/>
      <c r="NPO301" s="216"/>
      <c r="NPP301" s="216"/>
      <c r="NPQ301" s="216"/>
      <c r="NPR301" s="216"/>
      <c r="NPS301" s="216"/>
      <c r="NPT301" s="216"/>
      <c r="NPU301" s="216"/>
      <c r="NPV301" s="216"/>
      <c r="NPW301" s="216"/>
      <c r="NPX301" s="216"/>
      <c r="NPY301" s="216"/>
      <c r="NPZ301" s="216"/>
      <c r="NQA301" s="216"/>
      <c r="NQB301" s="216"/>
      <c r="NQC301" s="216"/>
      <c r="NQD301" s="216"/>
      <c r="NQE301" s="216"/>
      <c r="NQF301" s="216"/>
      <c r="NQG301" s="216"/>
      <c r="NQH301" s="216"/>
      <c r="NQI301" s="216"/>
      <c r="NQJ301" s="216"/>
      <c r="NQK301" s="216"/>
      <c r="NQL301" s="216"/>
      <c r="NQM301" s="216"/>
      <c r="NQN301" s="216"/>
      <c r="NQO301" s="216"/>
      <c r="NQP301" s="216"/>
      <c r="NQQ301" s="216"/>
      <c r="NQR301" s="216"/>
      <c r="NQS301" s="216"/>
      <c r="NQT301" s="216"/>
      <c r="NQU301" s="216"/>
      <c r="NQV301" s="216"/>
      <c r="NQW301" s="216"/>
      <c r="NQX301" s="216"/>
      <c r="NQY301" s="216"/>
      <c r="NQZ301" s="216"/>
      <c r="NRA301" s="216"/>
      <c r="NRB301" s="216"/>
      <c r="NRC301" s="216"/>
      <c r="NRD301" s="216"/>
      <c r="NRE301" s="216"/>
      <c r="NRF301" s="216"/>
      <c r="NRG301" s="216"/>
      <c r="NRH301" s="216"/>
      <c r="NRI301" s="216"/>
      <c r="NRJ301" s="216"/>
      <c r="NRK301" s="216"/>
      <c r="NRL301" s="216"/>
      <c r="NRM301" s="216"/>
      <c r="NRN301" s="216"/>
      <c r="NRO301" s="216"/>
      <c r="NRP301" s="216"/>
      <c r="NRQ301" s="216"/>
      <c r="NRR301" s="216"/>
      <c r="NRS301" s="216"/>
      <c r="NRT301" s="216"/>
      <c r="NRU301" s="216"/>
      <c r="NRV301" s="216"/>
      <c r="NRW301" s="216"/>
      <c r="NRX301" s="216"/>
      <c r="NRY301" s="216"/>
      <c r="NRZ301" s="216"/>
      <c r="NSA301" s="216"/>
      <c r="NSB301" s="216"/>
      <c r="NSC301" s="216"/>
      <c r="NSD301" s="216"/>
      <c r="NSE301" s="216"/>
      <c r="NSF301" s="216"/>
      <c r="NSG301" s="216"/>
      <c r="NSH301" s="216"/>
      <c r="NSI301" s="216"/>
      <c r="NSJ301" s="216"/>
      <c r="NSK301" s="216"/>
      <c r="NSL301" s="216"/>
      <c r="NSM301" s="216"/>
      <c r="NSN301" s="216"/>
      <c r="NSO301" s="216"/>
      <c r="NSP301" s="216"/>
      <c r="NSQ301" s="216"/>
      <c r="NSR301" s="216"/>
      <c r="NSS301" s="216"/>
      <c r="NST301" s="216"/>
      <c r="NSU301" s="216"/>
      <c r="NSV301" s="216"/>
      <c r="NSW301" s="216"/>
      <c r="NSX301" s="216"/>
      <c r="NSY301" s="216"/>
      <c r="NSZ301" s="216"/>
      <c r="NTA301" s="216"/>
      <c r="NTB301" s="216"/>
      <c r="NTC301" s="216"/>
      <c r="NTD301" s="216"/>
      <c r="NTE301" s="216"/>
      <c r="NTF301" s="216"/>
      <c r="NTG301" s="216"/>
      <c r="NTH301" s="216"/>
      <c r="NTI301" s="216"/>
      <c r="NTJ301" s="216"/>
      <c r="NTK301" s="216"/>
      <c r="NTL301" s="216"/>
      <c r="NTM301" s="216"/>
      <c r="NTN301" s="216"/>
      <c r="NTO301" s="216"/>
      <c r="NTP301" s="216"/>
      <c r="NTQ301" s="216"/>
      <c r="NTR301" s="216"/>
      <c r="NTS301" s="216"/>
      <c r="NTT301" s="216"/>
      <c r="NTU301" s="216"/>
      <c r="NTV301" s="216"/>
      <c r="NTW301" s="216"/>
      <c r="NTX301" s="216"/>
      <c r="NTY301" s="216"/>
      <c r="NTZ301" s="216"/>
      <c r="NUA301" s="216"/>
      <c r="NUB301" s="216"/>
      <c r="NUC301" s="216"/>
      <c r="NUD301" s="216"/>
      <c r="NUE301" s="216"/>
      <c r="NUF301" s="216"/>
      <c r="NUG301" s="216"/>
      <c r="NUH301" s="216"/>
      <c r="NUI301" s="216"/>
      <c r="NUJ301" s="216"/>
      <c r="NUK301" s="216"/>
      <c r="NUL301" s="216"/>
      <c r="NUM301" s="216"/>
      <c r="NUN301" s="216"/>
      <c r="NUO301" s="216"/>
      <c r="NUP301" s="216"/>
      <c r="NUQ301" s="216"/>
      <c r="NUR301" s="216"/>
      <c r="NUS301" s="216"/>
      <c r="NUT301" s="216"/>
      <c r="NUU301" s="216"/>
      <c r="NUV301" s="216"/>
      <c r="NUW301" s="216"/>
      <c r="NUX301" s="216"/>
      <c r="NUY301" s="216"/>
      <c r="NUZ301" s="216"/>
      <c r="NVA301" s="216"/>
      <c r="NVB301" s="216"/>
      <c r="NVC301" s="216"/>
      <c r="NVD301" s="216"/>
      <c r="NVE301" s="216"/>
      <c r="NVF301" s="216"/>
      <c r="NVG301" s="216"/>
      <c r="NVH301" s="216"/>
      <c r="NVI301" s="216"/>
      <c r="NVJ301" s="216"/>
      <c r="NVK301" s="216"/>
      <c r="NVL301" s="216"/>
      <c r="NVM301" s="216"/>
      <c r="NVN301" s="216"/>
      <c r="NVO301" s="216"/>
      <c r="NVP301" s="216"/>
      <c r="NVQ301" s="216"/>
      <c r="NVR301" s="216"/>
      <c r="NVS301" s="216"/>
      <c r="NVT301" s="216"/>
      <c r="NVU301" s="216"/>
      <c r="NVV301" s="216"/>
      <c r="NVW301" s="216"/>
      <c r="NVX301" s="216"/>
      <c r="NVY301" s="216"/>
      <c r="NVZ301" s="216"/>
      <c r="NWA301" s="216"/>
      <c r="NWB301" s="216"/>
      <c r="NWC301" s="216"/>
      <c r="NWD301" s="216"/>
      <c r="NWE301" s="216"/>
      <c r="NWF301" s="216"/>
      <c r="NWG301" s="216"/>
      <c r="NWH301" s="216"/>
      <c r="NWI301" s="216"/>
      <c r="NWJ301" s="216"/>
      <c r="NWK301" s="216"/>
      <c r="NWL301" s="216"/>
      <c r="NWM301" s="216"/>
      <c r="NWN301" s="216"/>
      <c r="NWO301" s="216"/>
      <c r="NWP301" s="216"/>
      <c r="NWQ301" s="216"/>
      <c r="NWR301" s="216"/>
      <c r="NWS301" s="216"/>
      <c r="NWT301" s="216"/>
      <c r="NWU301" s="216"/>
      <c r="NWV301" s="216"/>
      <c r="NWW301" s="216"/>
      <c r="NWX301" s="216"/>
      <c r="NWY301" s="216"/>
      <c r="NWZ301" s="216"/>
      <c r="NXA301" s="216"/>
      <c r="NXB301" s="216"/>
      <c r="NXC301" s="216"/>
      <c r="NXD301" s="216"/>
      <c r="NXE301" s="216"/>
      <c r="NXF301" s="216"/>
      <c r="NXG301" s="216"/>
      <c r="NXH301" s="216"/>
      <c r="NXI301" s="216"/>
      <c r="NXJ301" s="216"/>
      <c r="NXK301" s="216"/>
      <c r="NXL301" s="216"/>
      <c r="NXM301" s="216"/>
      <c r="NXN301" s="216"/>
      <c r="NXO301" s="216"/>
      <c r="NXP301" s="216"/>
      <c r="NXQ301" s="216"/>
      <c r="NXR301" s="216"/>
      <c r="NXS301" s="216"/>
      <c r="NXT301" s="216"/>
      <c r="NXU301" s="216"/>
      <c r="NXV301" s="216"/>
      <c r="NXW301" s="216"/>
      <c r="NXX301" s="216"/>
      <c r="NXY301" s="216"/>
      <c r="NXZ301" s="216"/>
      <c r="NYA301" s="216"/>
      <c r="NYB301" s="216"/>
      <c r="NYC301" s="216"/>
      <c r="NYD301" s="216"/>
      <c r="NYE301" s="216"/>
      <c r="NYF301" s="216"/>
      <c r="NYG301" s="216"/>
      <c r="NYH301" s="216"/>
      <c r="NYI301" s="216"/>
      <c r="NYJ301" s="216"/>
      <c r="NYK301" s="216"/>
      <c r="NYL301" s="216"/>
      <c r="NYM301" s="216"/>
      <c r="NYN301" s="216"/>
      <c r="NYO301" s="216"/>
      <c r="NYP301" s="216"/>
      <c r="NYQ301" s="216"/>
      <c r="NYR301" s="216"/>
      <c r="NYS301" s="216"/>
      <c r="NYT301" s="216"/>
      <c r="NYU301" s="216"/>
      <c r="NYV301" s="216"/>
      <c r="NYW301" s="216"/>
      <c r="NYX301" s="216"/>
      <c r="NYY301" s="216"/>
      <c r="NYZ301" s="216"/>
      <c r="NZA301" s="216"/>
      <c r="NZB301" s="216"/>
      <c r="NZC301" s="216"/>
      <c r="NZD301" s="216"/>
      <c r="NZE301" s="216"/>
      <c r="NZF301" s="216"/>
      <c r="NZG301" s="216"/>
      <c r="NZH301" s="216"/>
      <c r="NZI301" s="216"/>
      <c r="NZJ301" s="216"/>
      <c r="NZK301" s="216"/>
      <c r="NZL301" s="216"/>
      <c r="NZM301" s="216"/>
      <c r="NZN301" s="216"/>
      <c r="NZO301" s="216"/>
      <c r="NZP301" s="216"/>
      <c r="NZQ301" s="216"/>
      <c r="NZR301" s="216"/>
      <c r="NZS301" s="216"/>
      <c r="NZT301" s="216"/>
      <c r="NZU301" s="216"/>
      <c r="NZV301" s="216"/>
      <c r="NZW301" s="216"/>
      <c r="NZX301" s="216"/>
      <c r="NZY301" s="216"/>
      <c r="NZZ301" s="216"/>
      <c r="OAA301" s="216"/>
      <c r="OAB301" s="216"/>
      <c r="OAC301" s="216"/>
      <c r="OAD301" s="216"/>
      <c r="OAE301" s="216"/>
      <c r="OAF301" s="216"/>
      <c r="OAG301" s="216"/>
      <c r="OAH301" s="216"/>
      <c r="OAI301" s="216"/>
      <c r="OAJ301" s="216"/>
      <c r="OAK301" s="216"/>
      <c r="OAL301" s="216"/>
      <c r="OAM301" s="216"/>
      <c r="OAN301" s="216"/>
      <c r="OAO301" s="216"/>
      <c r="OAP301" s="216"/>
      <c r="OAQ301" s="216"/>
      <c r="OAR301" s="216"/>
      <c r="OAS301" s="216"/>
      <c r="OAT301" s="216"/>
      <c r="OAU301" s="216"/>
      <c r="OAV301" s="216"/>
      <c r="OAW301" s="216"/>
      <c r="OAX301" s="216"/>
      <c r="OAY301" s="216"/>
      <c r="OAZ301" s="216"/>
      <c r="OBA301" s="216"/>
      <c r="OBB301" s="216"/>
      <c r="OBC301" s="216"/>
      <c r="OBD301" s="216"/>
      <c r="OBE301" s="216"/>
      <c r="OBF301" s="216"/>
      <c r="OBG301" s="216"/>
      <c r="OBH301" s="216"/>
      <c r="OBI301" s="216"/>
      <c r="OBJ301" s="216"/>
      <c r="OBK301" s="216"/>
      <c r="OBL301" s="216"/>
      <c r="OBM301" s="216"/>
      <c r="OBN301" s="216"/>
      <c r="OBO301" s="216"/>
      <c r="OBP301" s="216"/>
      <c r="OBQ301" s="216"/>
      <c r="OBR301" s="216"/>
      <c r="OBS301" s="216"/>
      <c r="OBT301" s="216"/>
      <c r="OBU301" s="216"/>
      <c r="OBV301" s="216"/>
      <c r="OBW301" s="216"/>
      <c r="OBX301" s="216"/>
      <c r="OBY301" s="216"/>
      <c r="OBZ301" s="216"/>
      <c r="OCA301" s="216"/>
      <c r="OCB301" s="216"/>
      <c r="OCC301" s="216"/>
      <c r="OCD301" s="216"/>
      <c r="OCE301" s="216"/>
      <c r="OCF301" s="216"/>
      <c r="OCG301" s="216"/>
      <c r="OCH301" s="216"/>
      <c r="OCI301" s="216"/>
      <c r="OCJ301" s="216"/>
      <c r="OCK301" s="216"/>
      <c r="OCL301" s="216"/>
      <c r="OCM301" s="216"/>
      <c r="OCN301" s="216"/>
      <c r="OCO301" s="216"/>
      <c r="OCP301" s="216"/>
      <c r="OCQ301" s="216"/>
      <c r="OCR301" s="216"/>
      <c r="OCS301" s="216"/>
      <c r="OCT301" s="216"/>
      <c r="OCU301" s="216"/>
      <c r="OCV301" s="216"/>
      <c r="OCW301" s="216"/>
      <c r="OCX301" s="216"/>
      <c r="OCY301" s="216"/>
      <c r="OCZ301" s="216"/>
      <c r="ODA301" s="216"/>
      <c r="ODB301" s="216"/>
      <c r="ODC301" s="216"/>
      <c r="ODD301" s="216"/>
      <c r="ODE301" s="216"/>
      <c r="ODF301" s="216"/>
      <c r="ODG301" s="216"/>
      <c r="ODH301" s="216"/>
      <c r="ODI301" s="216"/>
      <c r="ODJ301" s="216"/>
      <c r="ODK301" s="216"/>
      <c r="ODL301" s="216"/>
      <c r="ODM301" s="216"/>
      <c r="ODN301" s="216"/>
      <c r="ODO301" s="216"/>
      <c r="ODP301" s="216"/>
      <c r="ODQ301" s="216"/>
      <c r="ODR301" s="216"/>
      <c r="ODS301" s="216"/>
      <c r="ODT301" s="216"/>
      <c r="ODU301" s="216"/>
      <c r="ODV301" s="216"/>
      <c r="ODW301" s="216"/>
      <c r="ODX301" s="216"/>
      <c r="ODY301" s="216"/>
      <c r="ODZ301" s="216"/>
      <c r="OEA301" s="216"/>
      <c r="OEB301" s="216"/>
      <c r="OEC301" s="216"/>
      <c r="OED301" s="216"/>
      <c r="OEE301" s="216"/>
      <c r="OEF301" s="216"/>
      <c r="OEG301" s="216"/>
      <c r="OEH301" s="216"/>
      <c r="OEI301" s="216"/>
      <c r="OEJ301" s="216"/>
      <c r="OEK301" s="216"/>
      <c r="OEL301" s="216"/>
      <c r="OEM301" s="216"/>
      <c r="OEN301" s="216"/>
      <c r="OEO301" s="216"/>
      <c r="OEP301" s="216"/>
      <c r="OEQ301" s="216"/>
      <c r="OER301" s="216"/>
      <c r="OES301" s="216"/>
      <c r="OET301" s="216"/>
      <c r="OEU301" s="216"/>
      <c r="OEV301" s="216"/>
      <c r="OEW301" s="216"/>
      <c r="OEX301" s="216"/>
      <c r="OEY301" s="216"/>
      <c r="OEZ301" s="216"/>
      <c r="OFA301" s="216"/>
      <c r="OFB301" s="216"/>
      <c r="OFC301" s="216"/>
      <c r="OFD301" s="216"/>
      <c r="OFE301" s="216"/>
      <c r="OFF301" s="216"/>
      <c r="OFG301" s="216"/>
      <c r="OFH301" s="216"/>
      <c r="OFI301" s="216"/>
      <c r="OFJ301" s="216"/>
      <c r="OFK301" s="216"/>
      <c r="OFL301" s="216"/>
      <c r="OFM301" s="216"/>
      <c r="OFN301" s="216"/>
      <c r="OFO301" s="216"/>
      <c r="OFP301" s="216"/>
      <c r="OFQ301" s="216"/>
      <c r="OFR301" s="216"/>
      <c r="OFS301" s="216"/>
      <c r="OFT301" s="216"/>
      <c r="OFU301" s="216"/>
      <c r="OFV301" s="216"/>
      <c r="OFW301" s="216"/>
      <c r="OFX301" s="216"/>
      <c r="OFY301" s="216"/>
      <c r="OFZ301" s="216"/>
      <c r="OGA301" s="216"/>
      <c r="OGB301" s="216"/>
      <c r="OGC301" s="216"/>
      <c r="OGD301" s="216"/>
      <c r="OGE301" s="216"/>
      <c r="OGF301" s="216"/>
      <c r="OGG301" s="216"/>
      <c r="OGH301" s="216"/>
      <c r="OGI301" s="216"/>
      <c r="OGJ301" s="216"/>
      <c r="OGK301" s="216"/>
      <c r="OGL301" s="216"/>
      <c r="OGM301" s="216"/>
      <c r="OGN301" s="216"/>
      <c r="OGO301" s="216"/>
      <c r="OGP301" s="216"/>
      <c r="OGQ301" s="216"/>
      <c r="OGR301" s="216"/>
      <c r="OGS301" s="216"/>
      <c r="OGT301" s="216"/>
      <c r="OGU301" s="216"/>
      <c r="OGV301" s="216"/>
      <c r="OGW301" s="216"/>
      <c r="OGX301" s="216"/>
      <c r="OGY301" s="216"/>
      <c r="OGZ301" s="216"/>
      <c r="OHA301" s="216"/>
      <c r="OHB301" s="216"/>
      <c r="OHC301" s="216"/>
      <c r="OHD301" s="216"/>
      <c r="OHE301" s="216"/>
      <c r="OHF301" s="216"/>
      <c r="OHG301" s="216"/>
      <c r="OHH301" s="216"/>
      <c r="OHI301" s="216"/>
      <c r="OHJ301" s="216"/>
      <c r="OHK301" s="216"/>
      <c r="OHL301" s="216"/>
      <c r="OHM301" s="216"/>
      <c r="OHN301" s="216"/>
      <c r="OHO301" s="216"/>
      <c r="OHP301" s="216"/>
      <c r="OHQ301" s="216"/>
      <c r="OHR301" s="216"/>
      <c r="OHS301" s="216"/>
      <c r="OHT301" s="216"/>
      <c r="OHU301" s="216"/>
      <c r="OHV301" s="216"/>
      <c r="OHW301" s="216"/>
      <c r="OHX301" s="216"/>
      <c r="OHY301" s="216"/>
      <c r="OHZ301" s="216"/>
      <c r="OIA301" s="216"/>
      <c r="OIB301" s="216"/>
      <c r="OIC301" s="216"/>
      <c r="OID301" s="216"/>
      <c r="OIE301" s="216"/>
      <c r="OIF301" s="216"/>
      <c r="OIG301" s="216"/>
      <c r="OIH301" s="216"/>
      <c r="OII301" s="216"/>
      <c r="OIJ301" s="216"/>
      <c r="OIK301" s="216"/>
      <c r="OIL301" s="216"/>
      <c r="OIM301" s="216"/>
      <c r="OIN301" s="216"/>
      <c r="OIO301" s="216"/>
      <c r="OIP301" s="216"/>
      <c r="OIQ301" s="216"/>
      <c r="OIR301" s="216"/>
      <c r="OIS301" s="216"/>
      <c r="OIT301" s="216"/>
      <c r="OIU301" s="216"/>
      <c r="OIV301" s="216"/>
      <c r="OIW301" s="216"/>
      <c r="OIX301" s="216"/>
      <c r="OIY301" s="216"/>
      <c r="OIZ301" s="216"/>
      <c r="OJA301" s="216"/>
      <c r="OJB301" s="216"/>
      <c r="OJC301" s="216"/>
      <c r="OJD301" s="216"/>
      <c r="OJE301" s="216"/>
      <c r="OJF301" s="216"/>
      <c r="OJG301" s="216"/>
      <c r="OJH301" s="216"/>
      <c r="OJI301" s="216"/>
      <c r="OJJ301" s="216"/>
      <c r="OJK301" s="216"/>
      <c r="OJL301" s="216"/>
      <c r="OJM301" s="216"/>
      <c r="OJN301" s="216"/>
      <c r="OJO301" s="216"/>
      <c r="OJP301" s="216"/>
      <c r="OJQ301" s="216"/>
      <c r="OJR301" s="216"/>
      <c r="OJS301" s="216"/>
      <c r="OJT301" s="216"/>
      <c r="OJU301" s="216"/>
      <c r="OJV301" s="216"/>
      <c r="OJW301" s="216"/>
      <c r="OJX301" s="216"/>
      <c r="OJY301" s="216"/>
      <c r="OJZ301" s="216"/>
      <c r="OKA301" s="216"/>
      <c r="OKB301" s="216"/>
      <c r="OKC301" s="216"/>
      <c r="OKD301" s="216"/>
      <c r="OKE301" s="216"/>
      <c r="OKF301" s="216"/>
      <c r="OKG301" s="216"/>
      <c r="OKH301" s="216"/>
      <c r="OKI301" s="216"/>
      <c r="OKJ301" s="216"/>
      <c r="OKK301" s="216"/>
      <c r="OKL301" s="216"/>
      <c r="OKM301" s="216"/>
      <c r="OKN301" s="216"/>
      <c r="OKO301" s="216"/>
      <c r="OKP301" s="216"/>
      <c r="OKQ301" s="216"/>
      <c r="OKR301" s="216"/>
      <c r="OKS301" s="216"/>
      <c r="OKT301" s="216"/>
      <c r="OKU301" s="216"/>
      <c r="OKV301" s="216"/>
      <c r="OKW301" s="216"/>
      <c r="OKX301" s="216"/>
      <c r="OKY301" s="216"/>
      <c r="OKZ301" s="216"/>
      <c r="OLA301" s="216"/>
      <c r="OLB301" s="216"/>
      <c r="OLC301" s="216"/>
      <c r="OLD301" s="216"/>
      <c r="OLE301" s="216"/>
      <c r="OLF301" s="216"/>
      <c r="OLG301" s="216"/>
      <c r="OLH301" s="216"/>
      <c r="OLI301" s="216"/>
      <c r="OLJ301" s="216"/>
      <c r="OLK301" s="216"/>
      <c r="OLL301" s="216"/>
      <c r="OLM301" s="216"/>
      <c r="OLN301" s="216"/>
      <c r="OLO301" s="216"/>
      <c r="OLP301" s="216"/>
      <c r="OLQ301" s="216"/>
      <c r="OLR301" s="216"/>
      <c r="OLS301" s="216"/>
      <c r="OLT301" s="216"/>
      <c r="OLU301" s="216"/>
      <c r="OLV301" s="216"/>
      <c r="OLW301" s="216"/>
      <c r="OLX301" s="216"/>
      <c r="OLY301" s="216"/>
      <c r="OLZ301" s="216"/>
      <c r="OMA301" s="216"/>
      <c r="OMB301" s="216"/>
      <c r="OMC301" s="216"/>
      <c r="OMD301" s="216"/>
      <c r="OME301" s="216"/>
      <c r="OMF301" s="216"/>
      <c r="OMG301" s="216"/>
      <c r="OMH301" s="216"/>
      <c r="OMI301" s="216"/>
      <c r="OMJ301" s="216"/>
      <c r="OMK301" s="216"/>
      <c r="OML301" s="216"/>
      <c r="OMM301" s="216"/>
      <c r="OMN301" s="216"/>
      <c r="OMO301" s="216"/>
      <c r="OMP301" s="216"/>
      <c r="OMQ301" s="216"/>
      <c r="OMR301" s="216"/>
      <c r="OMS301" s="216"/>
      <c r="OMT301" s="216"/>
      <c r="OMU301" s="216"/>
      <c r="OMV301" s="216"/>
      <c r="OMW301" s="216"/>
      <c r="OMX301" s="216"/>
      <c r="OMY301" s="216"/>
      <c r="OMZ301" s="216"/>
      <c r="ONA301" s="216"/>
      <c r="ONB301" s="216"/>
      <c r="ONC301" s="216"/>
      <c r="OND301" s="216"/>
      <c r="ONE301" s="216"/>
      <c r="ONF301" s="216"/>
      <c r="ONG301" s="216"/>
      <c r="ONH301" s="216"/>
      <c r="ONI301" s="216"/>
      <c r="ONJ301" s="216"/>
      <c r="ONK301" s="216"/>
      <c r="ONL301" s="216"/>
      <c r="ONM301" s="216"/>
      <c r="ONN301" s="216"/>
      <c r="ONO301" s="216"/>
      <c r="ONP301" s="216"/>
      <c r="ONQ301" s="216"/>
      <c r="ONR301" s="216"/>
      <c r="ONS301" s="216"/>
      <c r="ONT301" s="216"/>
      <c r="ONU301" s="216"/>
      <c r="ONV301" s="216"/>
      <c r="ONW301" s="216"/>
      <c r="ONX301" s="216"/>
      <c r="ONY301" s="216"/>
      <c r="ONZ301" s="216"/>
      <c r="OOA301" s="216"/>
      <c r="OOB301" s="216"/>
      <c r="OOC301" s="216"/>
      <c r="OOD301" s="216"/>
      <c r="OOE301" s="216"/>
      <c r="OOF301" s="216"/>
      <c r="OOG301" s="216"/>
      <c r="OOH301" s="216"/>
      <c r="OOI301" s="216"/>
      <c r="OOJ301" s="216"/>
      <c r="OOK301" s="216"/>
      <c r="OOL301" s="216"/>
      <c r="OOM301" s="216"/>
      <c r="OON301" s="216"/>
      <c r="OOO301" s="216"/>
      <c r="OOP301" s="216"/>
      <c r="OOQ301" s="216"/>
      <c r="OOR301" s="216"/>
      <c r="OOS301" s="216"/>
      <c r="OOT301" s="216"/>
      <c r="OOU301" s="216"/>
      <c r="OOV301" s="216"/>
      <c r="OOW301" s="216"/>
      <c r="OOX301" s="216"/>
      <c r="OOY301" s="216"/>
      <c r="OOZ301" s="216"/>
      <c r="OPA301" s="216"/>
      <c r="OPB301" s="216"/>
      <c r="OPC301" s="216"/>
      <c r="OPD301" s="216"/>
      <c r="OPE301" s="216"/>
      <c r="OPF301" s="216"/>
      <c r="OPG301" s="216"/>
      <c r="OPH301" s="216"/>
      <c r="OPI301" s="216"/>
      <c r="OPJ301" s="216"/>
      <c r="OPK301" s="216"/>
      <c r="OPL301" s="216"/>
      <c r="OPM301" s="216"/>
      <c r="OPN301" s="216"/>
      <c r="OPO301" s="216"/>
      <c r="OPP301" s="216"/>
      <c r="OPQ301" s="216"/>
      <c r="OPR301" s="216"/>
      <c r="OPS301" s="216"/>
      <c r="OPT301" s="216"/>
      <c r="OPU301" s="216"/>
      <c r="OPV301" s="216"/>
      <c r="OPW301" s="216"/>
      <c r="OPX301" s="216"/>
      <c r="OPY301" s="216"/>
      <c r="OPZ301" s="216"/>
      <c r="OQA301" s="216"/>
      <c r="OQB301" s="216"/>
      <c r="OQC301" s="216"/>
      <c r="OQD301" s="216"/>
      <c r="OQE301" s="216"/>
      <c r="OQF301" s="216"/>
      <c r="OQG301" s="216"/>
      <c r="OQH301" s="216"/>
      <c r="OQI301" s="216"/>
      <c r="OQJ301" s="216"/>
      <c r="OQK301" s="216"/>
      <c r="OQL301" s="216"/>
      <c r="OQM301" s="216"/>
      <c r="OQN301" s="216"/>
      <c r="OQO301" s="216"/>
      <c r="OQP301" s="216"/>
      <c r="OQQ301" s="216"/>
      <c r="OQR301" s="216"/>
      <c r="OQS301" s="216"/>
      <c r="OQT301" s="216"/>
      <c r="OQU301" s="216"/>
      <c r="OQV301" s="216"/>
      <c r="OQW301" s="216"/>
      <c r="OQX301" s="216"/>
      <c r="OQY301" s="216"/>
      <c r="OQZ301" s="216"/>
      <c r="ORA301" s="216"/>
      <c r="ORB301" s="216"/>
      <c r="ORC301" s="216"/>
      <c r="ORD301" s="216"/>
      <c r="ORE301" s="216"/>
      <c r="ORF301" s="216"/>
      <c r="ORG301" s="216"/>
      <c r="ORH301" s="216"/>
      <c r="ORI301" s="216"/>
      <c r="ORJ301" s="216"/>
      <c r="ORK301" s="216"/>
      <c r="ORL301" s="216"/>
      <c r="ORM301" s="216"/>
      <c r="ORN301" s="216"/>
      <c r="ORO301" s="216"/>
      <c r="ORP301" s="216"/>
      <c r="ORQ301" s="216"/>
      <c r="ORR301" s="216"/>
      <c r="ORS301" s="216"/>
      <c r="ORT301" s="216"/>
      <c r="ORU301" s="216"/>
      <c r="ORV301" s="216"/>
      <c r="ORW301" s="216"/>
      <c r="ORX301" s="216"/>
      <c r="ORY301" s="216"/>
      <c r="ORZ301" s="216"/>
      <c r="OSA301" s="216"/>
      <c r="OSB301" s="216"/>
      <c r="OSC301" s="216"/>
      <c r="OSD301" s="216"/>
      <c r="OSE301" s="216"/>
      <c r="OSF301" s="216"/>
      <c r="OSG301" s="216"/>
      <c r="OSH301" s="216"/>
      <c r="OSI301" s="216"/>
      <c r="OSJ301" s="216"/>
      <c r="OSK301" s="216"/>
      <c r="OSL301" s="216"/>
      <c r="OSM301" s="216"/>
      <c r="OSN301" s="216"/>
      <c r="OSO301" s="216"/>
      <c r="OSP301" s="216"/>
      <c r="OSQ301" s="216"/>
      <c r="OSR301" s="216"/>
      <c r="OSS301" s="216"/>
      <c r="OST301" s="216"/>
      <c r="OSU301" s="216"/>
      <c r="OSV301" s="216"/>
      <c r="OSW301" s="216"/>
      <c r="OSX301" s="216"/>
      <c r="OSY301" s="216"/>
      <c r="OSZ301" s="216"/>
      <c r="OTA301" s="216"/>
      <c r="OTB301" s="216"/>
      <c r="OTC301" s="216"/>
      <c r="OTD301" s="216"/>
      <c r="OTE301" s="216"/>
      <c r="OTF301" s="216"/>
      <c r="OTG301" s="216"/>
      <c r="OTH301" s="216"/>
      <c r="OTI301" s="216"/>
      <c r="OTJ301" s="216"/>
      <c r="OTK301" s="216"/>
      <c r="OTL301" s="216"/>
      <c r="OTM301" s="216"/>
      <c r="OTN301" s="216"/>
      <c r="OTO301" s="216"/>
      <c r="OTP301" s="216"/>
      <c r="OTQ301" s="216"/>
      <c r="OTR301" s="216"/>
      <c r="OTS301" s="216"/>
      <c r="OTT301" s="216"/>
      <c r="OTU301" s="216"/>
      <c r="OTV301" s="216"/>
      <c r="OTW301" s="216"/>
      <c r="OTX301" s="216"/>
      <c r="OTY301" s="216"/>
      <c r="OTZ301" s="216"/>
      <c r="OUA301" s="216"/>
      <c r="OUB301" s="216"/>
      <c r="OUC301" s="216"/>
      <c r="OUD301" s="216"/>
      <c r="OUE301" s="216"/>
      <c r="OUF301" s="216"/>
      <c r="OUG301" s="216"/>
      <c r="OUH301" s="216"/>
      <c r="OUI301" s="216"/>
      <c r="OUJ301" s="216"/>
      <c r="OUK301" s="216"/>
      <c r="OUL301" s="216"/>
      <c r="OUM301" s="216"/>
      <c r="OUN301" s="216"/>
      <c r="OUO301" s="216"/>
      <c r="OUP301" s="216"/>
      <c r="OUQ301" s="216"/>
      <c r="OUR301" s="216"/>
      <c r="OUS301" s="216"/>
      <c r="OUT301" s="216"/>
      <c r="OUU301" s="216"/>
      <c r="OUV301" s="216"/>
      <c r="OUW301" s="216"/>
      <c r="OUX301" s="216"/>
      <c r="OUY301" s="216"/>
      <c r="OUZ301" s="216"/>
      <c r="OVA301" s="216"/>
      <c r="OVB301" s="216"/>
      <c r="OVC301" s="216"/>
      <c r="OVD301" s="216"/>
      <c r="OVE301" s="216"/>
      <c r="OVF301" s="216"/>
      <c r="OVG301" s="216"/>
      <c r="OVH301" s="216"/>
      <c r="OVI301" s="216"/>
      <c r="OVJ301" s="216"/>
      <c r="OVK301" s="216"/>
      <c r="OVL301" s="216"/>
      <c r="OVM301" s="216"/>
      <c r="OVN301" s="216"/>
      <c r="OVO301" s="216"/>
      <c r="OVP301" s="216"/>
      <c r="OVQ301" s="216"/>
      <c r="OVR301" s="216"/>
      <c r="OVS301" s="216"/>
      <c r="OVT301" s="216"/>
      <c r="OVU301" s="216"/>
      <c r="OVV301" s="216"/>
      <c r="OVW301" s="216"/>
      <c r="OVX301" s="216"/>
      <c r="OVY301" s="216"/>
      <c r="OVZ301" s="216"/>
      <c r="OWA301" s="216"/>
      <c r="OWB301" s="216"/>
      <c r="OWC301" s="216"/>
      <c r="OWD301" s="216"/>
      <c r="OWE301" s="216"/>
      <c r="OWF301" s="216"/>
      <c r="OWG301" s="216"/>
      <c r="OWH301" s="216"/>
      <c r="OWI301" s="216"/>
      <c r="OWJ301" s="216"/>
      <c r="OWK301" s="216"/>
      <c r="OWL301" s="216"/>
      <c r="OWM301" s="216"/>
      <c r="OWN301" s="216"/>
      <c r="OWO301" s="216"/>
      <c r="OWP301" s="216"/>
      <c r="OWQ301" s="216"/>
      <c r="OWR301" s="216"/>
      <c r="OWS301" s="216"/>
      <c r="OWT301" s="216"/>
      <c r="OWU301" s="216"/>
      <c r="OWV301" s="216"/>
      <c r="OWW301" s="216"/>
      <c r="OWX301" s="216"/>
      <c r="OWY301" s="216"/>
      <c r="OWZ301" s="216"/>
      <c r="OXA301" s="216"/>
      <c r="OXB301" s="216"/>
      <c r="OXC301" s="216"/>
      <c r="OXD301" s="216"/>
      <c r="OXE301" s="216"/>
      <c r="OXF301" s="216"/>
      <c r="OXG301" s="216"/>
      <c r="OXH301" s="216"/>
      <c r="OXI301" s="216"/>
      <c r="OXJ301" s="216"/>
      <c r="OXK301" s="216"/>
      <c r="OXL301" s="216"/>
      <c r="OXM301" s="216"/>
      <c r="OXN301" s="216"/>
      <c r="OXO301" s="216"/>
      <c r="OXP301" s="216"/>
      <c r="OXQ301" s="216"/>
      <c r="OXR301" s="216"/>
      <c r="OXS301" s="216"/>
      <c r="OXT301" s="216"/>
      <c r="OXU301" s="216"/>
      <c r="OXV301" s="216"/>
      <c r="OXW301" s="216"/>
      <c r="OXX301" s="216"/>
      <c r="OXY301" s="216"/>
      <c r="OXZ301" s="216"/>
      <c r="OYA301" s="216"/>
      <c r="OYB301" s="216"/>
      <c r="OYC301" s="216"/>
      <c r="OYD301" s="216"/>
      <c r="OYE301" s="216"/>
      <c r="OYF301" s="216"/>
      <c r="OYG301" s="216"/>
      <c r="OYH301" s="216"/>
      <c r="OYI301" s="216"/>
      <c r="OYJ301" s="216"/>
      <c r="OYK301" s="216"/>
      <c r="OYL301" s="216"/>
      <c r="OYM301" s="216"/>
      <c r="OYN301" s="216"/>
      <c r="OYO301" s="216"/>
      <c r="OYP301" s="216"/>
      <c r="OYQ301" s="216"/>
      <c r="OYR301" s="216"/>
      <c r="OYS301" s="216"/>
      <c r="OYT301" s="216"/>
      <c r="OYU301" s="216"/>
      <c r="OYV301" s="216"/>
      <c r="OYW301" s="216"/>
      <c r="OYX301" s="216"/>
      <c r="OYY301" s="216"/>
      <c r="OYZ301" s="216"/>
      <c r="OZA301" s="216"/>
      <c r="OZB301" s="216"/>
      <c r="OZC301" s="216"/>
      <c r="OZD301" s="216"/>
      <c r="OZE301" s="216"/>
      <c r="OZF301" s="216"/>
      <c r="OZG301" s="216"/>
      <c r="OZH301" s="216"/>
      <c r="OZI301" s="216"/>
      <c r="OZJ301" s="216"/>
      <c r="OZK301" s="216"/>
      <c r="OZL301" s="216"/>
      <c r="OZM301" s="216"/>
      <c r="OZN301" s="216"/>
      <c r="OZO301" s="216"/>
      <c r="OZP301" s="216"/>
      <c r="OZQ301" s="216"/>
      <c r="OZR301" s="216"/>
      <c r="OZS301" s="216"/>
      <c r="OZT301" s="216"/>
      <c r="OZU301" s="216"/>
      <c r="OZV301" s="216"/>
      <c r="OZW301" s="216"/>
      <c r="OZX301" s="216"/>
      <c r="OZY301" s="216"/>
      <c r="OZZ301" s="216"/>
      <c r="PAA301" s="216"/>
      <c r="PAB301" s="216"/>
      <c r="PAC301" s="216"/>
      <c r="PAD301" s="216"/>
      <c r="PAE301" s="216"/>
      <c r="PAF301" s="216"/>
      <c r="PAG301" s="216"/>
      <c r="PAH301" s="216"/>
      <c r="PAI301" s="216"/>
      <c r="PAJ301" s="216"/>
      <c r="PAK301" s="216"/>
      <c r="PAL301" s="216"/>
      <c r="PAM301" s="216"/>
      <c r="PAN301" s="216"/>
      <c r="PAO301" s="216"/>
      <c r="PAP301" s="216"/>
      <c r="PAQ301" s="216"/>
      <c r="PAR301" s="216"/>
      <c r="PAS301" s="216"/>
      <c r="PAT301" s="216"/>
      <c r="PAU301" s="216"/>
      <c r="PAV301" s="216"/>
      <c r="PAW301" s="216"/>
      <c r="PAX301" s="216"/>
      <c r="PAY301" s="216"/>
      <c r="PAZ301" s="216"/>
      <c r="PBA301" s="216"/>
      <c r="PBB301" s="216"/>
      <c r="PBC301" s="216"/>
      <c r="PBD301" s="216"/>
      <c r="PBE301" s="216"/>
      <c r="PBF301" s="216"/>
      <c r="PBG301" s="216"/>
      <c r="PBH301" s="216"/>
      <c r="PBI301" s="216"/>
      <c r="PBJ301" s="216"/>
      <c r="PBK301" s="216"/>
      <c r="PBL301" s="216"/>
      <c r="PBM301" s="216"/>
      <c r="PBN301" s="216"/>
      <c r="PBO301" s="216"/>
      <c r="PBP301" s="216"/>
      <c r="PBQ301" s="216"/>
      <c r="PBR301" s="216"/>
      <c r="PBS301" s="216"/>
      <c r="PBT301" s="216"/>
      <c r="PBU301" s="216"/>
      <c r="PBV301" s="216"/>
      <c r="PBW301" s="216"/>
      <c r="PBX301" s="216"/>
      <c r="PBY301" s="216"/>
      <c r="PBZ301" s="216"/>
      <c r="PCA301" s="216"/>
      <c r="PCB301" s="216"/>
      <c r="PCC301" s="216"/>
      <c r="PCD301" s="216"/>
      <c r="PCE301" s="216"/>
      <c r="PCF301" s="216"/>
      <c r="PCG301" s="216"/>
      <c r="PCH301" s="216"/>
      <c r="PCI301" s="216"/>
      <c r="PCJ301" s="216"/>
      <c r="PCK301" s="216"/>
      <c r="PCL301" s="216"/>
      <c r="PCM301" s="216"/>
      <c r="PCN301" s="216"/>
      <c r="PCO301" s="216"/>
      <c r="PCP301" s="216"/>
      <c r="PCQ301" s="216"/>
      <c r="PCR301" s="216"/>
      <c r="PCS301" s="216"/>
      <c r="PCT301" s="216"/>
      <c r="PCU301" s="216"/>
      <c r="PCV301" s="216"/>
      <c r="PCW301" s="216"/>
      <c r="PCX301" s="216"/>
      <c r="PCY301" s="216"/>
      <c r="PCZ301" s="216"/>
      <c r="PDA301" s="216"/>
      <c r="PDB301" s="216"/>
      <c r="PDC301" s="216"/>
      <c r="PDD301" s="216"/>
      <c r="PDE301" s="216"/>
      <c r="PDF301" s="216"/>
      <c r="PDG301" s="216"/>
      <c r="PDH301" s="216"/>
      <c r="PDI301" s="216"/>
      <c r="PDJ301" s="216"/>
      <c r="PDK301" s="216"/>
      <c r="PDL301" s="216"/>
      <c r="PDM301" s="216"/>
      <c r="PDN301" s="216"/>
      <c r="PDO301" s="216"/>
      <c r="PDP301" s="216"/>
      <c r="PDQ301" s="216"/>
      <c r="PDR301" s="216"/>
      <c r="PDS301" s="216"/>
      <c r="PDT301" s="216"/>
      <c r="PDU301" s="216"/>
      <c r="PDV301" s="216"/>
      <c r="PDW301" s="216"/>
      <c r="PDX301" s="216"/>
      <c r="PDY301" s="216"/>
      <c r="PDZ301" s="216"/>
      <c r="PEA301" s="216"/>
      <c r="PEB301" s="216"/>
      <c r="PEC301" s="216"/>
      <c r="PED301" s="216"/>
      <c r="PEE301" s="216"/>
      <c r="PEF301" s="216"/>
      <c r="PEG301" s="216"/>
      <c r="PEH301" s="216"/>
      <c r="PEI301" s="216"/>
      <c r="PEJ301" s="216"/>
      <c r="PEK301" s="216"/>
      <c r="PEL301" s="216"/>
      <c r="PEM301" s="216"/>
      <c r="PEN301" s="216"/>
      <c r="PEO301" s="216"/>
      <c r="PEP301" s="216"/>
      <c r="PEQ301" s="216"/>
      <c r="PER301" s="216"/>
      <c r="PES301" s="216"/>
      <c r="PET301" s="216"/>
      <c r="PEU301" s="216"/>
      <c r="PEV301" s="216"/>
      <c r="PEW301" s="216"/>
      <c r="PEX301" s="216"/>
      <c r="PEY301" s="216"/>
      <c r="PEZ301" s="216"/>
      <c r="PFA301" s="216"/>
      <c r="PFB301" s="216"/>
      <c r="PFC301" s="216"/>
      <c r="PFD301" s="216"/>
      <c r="PFE301" s="216"/>
      <c r="PFF301" s="216"/>
      <c r="PFG301" s="216"/>
      <c r="PFH301" s="216"/>
      <c r="PFI301" s="216"/>
      <c r="PFJ301" s="216"/>
      <c r="PFK301" s="216"/>
      <c r="PFL301" s="216"/>
      <c r="PFM301" s="216"/>
      <c r="PFN301" s="216"/>
      <c r="PFO301" s="216"/>
      <c r="PFP301" s="216"/>
      <c r="PFQ301" s="216"/>
      <c r="PFR301" s="216"/>
      <c r="PFS301" s="216"/>
      <c r="PFT301" s="216"/>
      <c r="PFU301" s="216"/>
      <c r="PFV301" s="216"/>
      <c r="PFW301" s="216"/>
      <c r="PFX301" s="216"/>
      <c r="PFY301" s="216"/>
      <c r="PFZ301" s="216"/>
      <c r="PGA301" s="216"/>
      <c r="PGB301" s="216"/>
      <c r="PGC301" s="216"/>
      <c r="PGD301" s="216"/>
      <c r="PGE301" s="216"/>
      <c r="PGF301" s="216"/>
      <c r="PGG301" s="216"/>
      <c r="PGH301" s="216"/>
      <c r="PGI301" s="216"/>
      <c r="PGJ301" s="216"/>
      <c r="PGK301" s="216"/>
      <c r="PGL301" s="216"/>
      <c r="PGM301" s="216"/>
      <c r="PGN301" s="216"/>
      <c r="PGO301" s="216"/>
      <c r="PGP301" s="216"/>
      <c r="PGQ301" s="216"/>
      <c r="PGR301" s="216"/>
      <c r="PGS301" s="216"/>
      <c r="PGT301" s="216"/>
      <c r="PGU301" s="216"/>
      <c r="PGV301" s="216"/>
      <c r="PGW301" s="216"/>
      <c r="PGX301" s="216"/>
      <c r="PGY301" s="216"/>
      <c r="PGZ301" s="216"/>
      <c r="PHA301" s="216"/>
      <c r="PHB301" s="216"/>
      <c r="PHC301" s="216"/>
      <c r="PHD301" s="216"/>
      <c r="PHE301" s="216"/>
      <c r="PHF301" s="216"/>
      <c r="PHG301" s="216"/>
      <c r="PHH301" s="216"/>
      <c r="PHI301" s="216"/>
      <c r="PHJ301" s="216"/>
      <c r="PHK301" s="216"/>
      <c r="PHL301" s="216"/>
      <c r="PHM301" s="216"/>
      <c r="PHN301" s="216"/>
      <c r="PHO301" s="216"/>
      <c r="PHP301" s="216"/>
      <c r="PHQ301" s="216"/>
      <c r="PHR301" s="216"/>
      <c r="PHS301" s="216"/>
      <c r="PHT301" s="216"/>
      <c r="PHU301" s="216"/>
      <c r="PHV301" s="216"/>
      <c r="PHW301" s="216"/>
      <c r="PHX301" s="216"/>
      <c r="PHY301" s="216"/>
      <c r="PHZ301" s="216"/>
      <c r="PIA301" s="216"/>
      <c r="PIB301" s="216"/>
      <c r="PIC301" s="216"/>
      <c r="PID301" s="216"/>
      <c r="PIE301" s="216"/>
      <c r="PIF301" s="216"/>
      <c r="PIG301" s="216"/>
      <c r="PIH301" s="216"/>
      <c r="PII301" s="216"/>
      <c r="PIJ301" s="216"/>
      <c r="PIK301" s="216"/>
      <c r="PIL301" s="216"/>
      <c r="PIM301" s="216"/>
      <c r="PIN301" s="216"/>
      <c r="PIO301" s="216"/>
      <c r="PIP301" s="216"/>
      <c r="PIQ301" s="216"/>
      <c r="PIR301" s="216"/>
      <c r="PIS301" s="216"/>
      <c r="PIT301" s="216"/>
      <c r="PIU301" s="216"/>
      <c r="PIV301" s="216"/>
      <c r="PIW301" s="216"/>
      <c r="PIX301" s="216"/>
      <c r="PIY301" s="216"/>
      <c r="PIZ301" s="216"/>
      <c r="PJA301" s="216"/>
      <c r="PJB301" s="216"/>
      <c r="PJC301" s="216"/>
      <c r="PJD301" s="216"/>
      <c r="PJE301" s="216"/>
      <c r="PJF301" s="216"/>
      <c r="PJG301" s="216"/>
      <c r="PJH301" s="216"/>
      <c r="PJI301" s="216"/>
      <c r="PJJ301" s="216"/>
      <c r="PJK301" s="216"/>
      <c r="PJL301" s="216"/>
      <c r="PJM301" s="216"/>
      <c r="PJN301" s="216"/>
      <c r="PJO301" s="216"/>
      <c r="PJP301" s="216"/>
      <c r="PJQ301" s="216"/>
      <c r="PJR301" s="216"/>
      <c r="PJS301" s="216"/>
      <c r="PJT301" s="216"/>
      <c r="PJU301" s="216"/>
      <c r="PJV301" s="216"/>
      <c r="PJW301" s="216"/>
      <c r="PJX301" s="216"/>
      <c r="PJY301" s="216"/>
      <c r="PJZ301" s="216"/>
      <c r="PKA301" s="216"/>
      <c r="PKB301" s="216"/>
      <c r="PKC301" s="216"/>
      <c r="PKD301" s="216"/>
      <c r="PKE301" s="216"/>
      <c r="PKF301" s="216"/>
      <c r="PKG301" s="216"/>
      <c r="PKH301" s="216"/>
      <c r="PKI301" s="216"/>
      <c r="PKJ301" s="216"/>
      <c r="PKK301" s="216"/>
      <c r="PKL301" s="216"/>
      <c r="PKM301" s="216"/>
      <c r="PKN301" s="216"/>
      <c r="PKO301" s="216"/>
      <c r="PKP301" s="216"/>
      <c r="PKQ301" s="216"/>
      <c r="PKR301" s="216"/>
      <c r="PKS301" s="216"/>
      <c r="PKT301" s="216"/>
      <c r="PKU301" s="216"/>
      <c r="PKV301" s="216"/>
      <c r="PKW301" s="216"/>
      <c r="PKX301" s="216"/>
      <c r="PKY301" s="216"/>
      <c r="PKZ301" s="216"/>
      <c r="PLA301" s="216"/>
      <c r="PLB301" s="216"/>
      <c r="PLC301" s="216"/>
      <c r="PLD301" s="216"/>
      <c r="PLE301" s="216"/>
      <c r="PLF301" s="216"/>
      <c r="PLG301" s="216"/>
      <c r="PLH301" s="216"/>
      <c r="PLI301" s="216"/>
      <c r="PLJ301" s="216"/>
      <c r="PLK301" s="216"/>
      <c r="PLL301" s="216"/>
      <c r="PLM301" s="216"/>
      <c r="PLN301" s="216"/>
      <c r="PLO301" s="216"/>
      <c r="PLP301" s="216"/>
      <c r="PLQ301" s="216"/>
      <c r="PLR301" s="216"/>
      <c r="PLS301" s="216"/>
      <c r="PLT301" s="216"/>
      <c r="PLU301" s="216"/>
      <c r="PLV301" s="216"/>
      <c r="PLW301" s="216"/>
      <c r="PLX301" s="216"/>
      <c r="PLY301" s="216"/>
      <c r="PLZ301" s="216"/>
      <c r="PMA301" s="216"/>
      <c r="PMB301" s="216"/>
      <c r="PMC301" s="216"/>
      <c r="PMD301" s="216"/>
      <c r="PME301" s="216"/>
      <c r="PMF301" s="216"/>
      <c r="PMG301" s="216"/>
      <c r="PMH301" s="216"/>
      <c r="PMI301" s="216"/>
      <c r="PMJ301" s="216"/>
      <c r="PMK301" s="216"/>
      <c r="PML301" s="216"/>
      <c r="PMM301" s="216"/>
      <c r="PMN301" s="216"/>
      <c r="PMO301" s="216"/>
      <c r="PMP301" s="216"/>
      <c r="PMQ301" s="216"/>
      <c r="PMR301" s="216"/>
      <c r="PMS301" s="216"/>
      <c r="PMT301" s="216"/>
      <c r="PMU301" s="216"/>
      <c r="PMV301" s="216"/>
      <c r="PMW301" s="216"/>
      <c r="PMX301" s="216"/>
      <c r="PMY301" s="216"/>
      <c r="PMZ301" s="216"/>
      <c r="PNA301" s="216"/>
      <c r="PNB301" s="216"/>
      <c r="PNC301" s="216"/>
      <c r="PND301" s="216"/>
      <c r="PNE301" s="216"/>
      <c r="PNF301" s="216"/>
      <c r="PNG301" s="216"/>
      <c r="PNH301" s="216"/>
      <c r="PNI301" s="216"/>
      <c r="PNJ301" s="216"/>
      <c r="PNK301" s="216"/>
      <c r="PNL301" s="216"/>
      <c r="PNM301" s="216"/>
      <c r="PNN301" s="216"/>
      <c r="PNO301" s="216"/>
      <c r="PNP301" s="216"/>
      <c r="PNQ301" s="216"/>
      <c r="PNR301" s="216"/>
      <c r="PNS301" s="216"/>
      <c r="PNT301" s="216"/>
      <c r="PNU301" s="216"/>
      <c r="PNV301" s="216"/>
      <c r="PNW301" s="216"/>
      <c r="PNX301" s="216"/>
      <c r="PNY301" s="216"/>
      <c r="PNZ301" s="216"/>
      <c r="POA301" s="216"/>
      <c r="POB301" s="216"/>
      <c r="POC301" s="216"/>
      <c r="POD301" s="216"/>
      <c r="POE301" s="216"/>
      <c r="POF301" s="216"/>
      <c r="POG301" s="216"/>
      <c r="POH301" s="216"/>
      <c r="POI301" s="216"/>
      <c r="POJ301" s="216"/>
      <c r="POK301" s="216"/>
      <c r="POL301" s="216"/>
      <c r="POM301" s="216"/>
      <c r="PON301" s="216"/>
      <c r="POO301" s="216"/>
      <c r="POP301" s="216"/>
      <c r="POQ301" s="216"/>
      <c r="POR301" s="216"/>
      <c r="POS301" s="216"/>
      <c r="POT301" s="216"/>
      <c r="POU301" s="216"/>
      <c r="POV301" s="216"/>
      <c r="POW301" s="216"/>
      <c r="POX301" s="216"/>
      <c r="POY301" s="216"/>
      <c r="POZ301" s="216"/>
      <c r="PPA301" s="216"/>
      <c r="PPB301" s="216"/>
      <c r="PPC301" s="216"/>
      <c r="PPD301" s="216"/>
      <c r="PPE301" s="216"/>
      <c r="PPF301" s="216"/>
      <c r="PPG301" s="216"/>
      <c r="PPH301" s="216"/>
      <c r="PPI301" s="216"/>
      <c r="PPJ301" s="216"/>
      <c r="PPK301" s="216"/>
      <c r="PPL301" s="216"/>
      <c r="PPM301" s="216"/>
      <c r="PPN301" s="216"/>
      <c r="PPO301" s="216"/>
      <c r="PPP301" s="216"/>
      <c r="PPQ301" s="216"/>
      <c r="PPR301" s="216"/>
      <c r="PPS301" s="216"/>
      <c r="PPT301" s="216"/>
      <c r="PPU301" s="216"/>
      <c r="PPV301" s="216"/>
      <c r="PPW301" s="216"/>
      <c r="PPX301" s="216"/>
      <c r="PPY301" s="216"/>
      <c r="PPZ301" s="216"/>
      <c r="PQA301" s="216"/>
      <c r="PQB301" s="216"/>
      <c r="PQC301" s="216"/>
      <c r="PQD301" s="216"/>
      <c r="PQE301" s="216"/>
      <c r="PQF301" s="216"/>
      <c r="PQG301" s="216"/>
      <c r="PQH301" s="216"/>
      <c r="PQI301" s="216"/>
      <c r="PQJ301" s="216"/>
      <c r="PQK301" s="216"/>
      <c r="PQL301" s="216"/>
      <c r="PQM301" s="216"/>
      <c r="PQN301" s="216"/>
      <c r="PQO301" s="216"/>
      <c r="PQP301" s="216"/>
      <c r="PQQ301" s="216"/>
      <c r="PQR301" s="216"/>
      <c r="PQS301" s="216"/>
      <c r="PQT301" s="216"/>
      <c r="PQU301" s="216"/>
      <c r="PQV301" s="216"/>
      <c r="PQW301" s="216"/>
      <c r="PQX301" s="216"/>
      <c r="PQY301" s="216"/>
      <c r="PQZ301" s="216"/>
      <c r="PRA301" s="216"/>
      <c r="PRB301" s="216"/>
      <c r="PRC301" s="216"/>
      <c r="PRD301" s="216"/>
      <c r="PRE301" s="216"/>
      <c r="PRF301" s="216"/>
      <c r="PRG301" s="216"/>
      <c r="PRH301" s="216"/>
      <c r="PRI301" s="216"/>
      <c r="PRJ301" s="216"/>
      <c r="PRK301" s="216"/>
      <c r="PRL301" s="216"/>
      <c r="PRM301" s="216"/>
      <c r="PRN301" s="216"/>
      <c r="PRO301" s="216"/>
      <c r="PRP301" s="216"/>
      <c r="PRQ301" s="216"/>
      <c r="PRR301" s="216"/>
      <c r="PRS301" s="216"/>
      <c r="PRT301" s="216"/>
      <c r="PRU301" s="216"/>
      <c r="PRV301" s="216"/>
      <c r="PRW301" s="216"/>
      <c r="PRX301" s="216"/>
      <c r="PRY301" s="216"/>
      <c r="PRZ301" s="216"/>
      <c r="PSA301" s="216"/>
      <c r="PSB301" s="216"/>
      <c r="PSC301" s="216"/>
      <c r="PSD301" s="216"/>
      <c r="PSE301" s="216"/>
      <c r="PSF301" s="216"/>
      <c r="PSG301" s="216"/>
      <c r="PSH301" s="216"/>
      <c r="PSI301" s="216"/>
      <c r="PSJ301" s="216"/>
      <c r="PSK301" s="216"/>
      <c r="PSL301" s="216"/>
      <c r="PSM301" s="216"/>
      <c r="PSN301" s="216"/>
      <c r="PSO301" s="216"/>
      <c r="PSP301" s="216"/>
      <c r="PSQ301" s="216"/>
      <c r="PSR301" s="216"/>
      <c r="PSS301" s="216"/>
      <c r="PST301" s="216"/>
      <c r="PSU301" s="216"/>
      <c r="PSV301" s="216"/>
      <c r="PSW301" s="216"/>
      <c r="PSX301" s="216"/>
      <c r="PSY301" s="216"/>
      <c r="PSZ301" s="216"/>
      <c r="PTA301" s="216"/>
      <c r="PTB301" s="216"/>
      <c r="PTC301" s="216"/>
      <c r="PTD301" s="216"/>
      <c r="PTE301" s="216"/>
      <c r="PTF301" s="216"/>
      <c r="PTG301" s="216"/>
      <c r="PTH301" s="216"/>
      <c r="PTI301" s="216"/>
      <c r="PTJ301" s="216"/>
      <c r="PTK301" s="216"/>
      <c r="PTL301" s="216"/>
      <c r="PTM301" s="216"/>
      <c r="PTN301" s="216"/>
      <c r="PTO301" s="216"/>
      <c r="PTP301" s="216"/>
      <c r="PTQ301" s="216"/>
      <c r="PTR301" s="216"/>
      <c r="PTS301" s="216"/>
      <c r="PTT301" s="216"/>
      <c r="PTU301" s="216"/>
      <c r="PTV301" s="216"/>
      <c r="PTW301" s="216"/>
      <c r="PTX301" s="216"/>
      <c r="PTY301" s="216"/>
      <c r="PTZ301" s="216"/>
      <c r="PUA301" s="216"/>
      <c r="PUB301" s="216"/>
      <c r="PUC301" s="216"/>
      <c r="PUD301" s="216"/>
      <c r="PUE301" s="216"/>
      <c r="PUF301" s="216"/>
      <c r="PUG301" s="216"/>
      <c r="PUH301" s="216"/>
      <c r="PUI301" s="216"/>
      <c r="PUJ301" s="216"/>
      <c r="PUK301" s="216"/>
      <c r="PUL301" s="216"/>
      <c r="PUM301" s="216"/>
      <c r="PUN301" s="216"/>
      <c r="PUO301" s="216"/>
      <c r="PUP301" s="216"/>
      <c r="PUQ301" s="216"/>
      <c r="PUR301" s="216"/>
      <c r="PUS301" s="216"/>
      <c r="PUT301" s="216"/>
      <c r="PUU301" s="216"/>
      <c r="PUV301" s="216"/>
      <c r="PUW301" s="216"/>
      <c r="PUX301" s="216"/>
      <c r="PUY301" s="216"/>
      <c r="PUZ301" s="216"/>
      <c r="PVA301" s="216"/>
      <c r="PVB301" s="216"/>
      <c r="PVC301" s="216"/>
      <c r="PVD301" s="216"/>
      <c r="PVE301" s="216"/>
      <c r="PVF301" s="216"/>
      <c r="PVG301" s="216"/>
      <c r="PVH301" s="216"/>
      <c r="PVI301" s="216"/>
      <c r="PVJ301" s="216"/>
      <c r="PVK301" s="216"/>
      <c r="PVL301" s="216"/>
      <c r="PVM301" s="216"/>
      <c r="PVN301" s="216"/>
      <c r="PVO301" s="216"/>
      <c r="PVP301" s="216"/>
      <c r="PVQ301" s="216"/>
      <c r="PVR301" s="216"/>
      <c r="PVS301" s="216"/>
      <c r="PVT301" s="216"/>
      <c r="PVU301" s="216"/>
      <c r="PVV301" s="216"/>
      <c r="PVW301" s="216"/>
      <c r="PVX301" s="216"/>
      <c r="PVY301" s="216"/>
      <c r="PVZ301" s="216"/>
      <c r="PWA301" s="216"/>
      <c r="PWB301" s="216"/>
      <c r="PWC301" s="216"/>
      <c r="PWD301" s="216"/>
      <c r="PWE301" s="216"/>
      <c r="PWF301" s="216"/>
      <c r="PWG301" s="216"/>
      <c r="PWH301" s="216"/>
      <c r="PWI301" s="216"/>
      <c r="PWJ301" s="216"/>
      <c r="PWK301" s="216"/>
      <c r="PWL301" s="216"/>
      <c r="PWM301" s="216"/>
      <c r="PWN301" s="216"/>
      <c r="PWO301" s="216"/>
      <c r="PWP301" s="216"/>
      <c r="PWQ301" s="216"/>
      <c r="PWR301" s="216"/>
      <c r="PWS301" s="216"/>
      <c r="PWT301" s="216"/>
      <c r="PWU301" s="216"/>
      <c r="PWV301" s="216"/>
      <c r="PWW301" s="216"/>
      <c r="PWX301" s="216"/>
      <c r="PWY301" s="216"/>
      <c r="PWZ301" s="216"/>
      <c r="PXA301" s="216"/>
      <c r="PXB301" s="216"/>
      <c r="PXC301" s="216"/>
      <c r="PXD301" s="216"/>
      <c r="PXE301" s="216"/>
      <c r="PXF301" s="216"/>
      <c r="PXG301" s="216"/>
      <c r="PXH301" s="216"/>
      <c r="PXI301" s="216"/>
      <c r="PXJ301" s="216"/>
      <c r="PXK301" s="216"/>
      <c r="PXL301" s="216"/>
      <c r="PXM301" s="216"/>
      <c r="PXN301" s="216"/>
      <c r="PXO301" s="216"/>
      <c r="PXP301" s="216"/>
      <c r="PXQ301" s="216"/>
      <c r="PXR301" s="216"/>
      <c r="PXS301" s="216"/>
      <c r="PXT301" s="216"/>
      <c r="PXU301" s="216"/>
      <c r="PXV301" s="216"/>
      <c r="PXW301" s="216"/>
      <c r="PXX301" s="216"/>
      <c r="PXY301" s="216"/>
      <c r="PXZ301" s="216"/>
      <c r="PYA301" s="216"/>
      <c r="PYB301" s="216"/>
      <c r="PYC301" s="216"/>
      <c r="PYD301" s="216"/>
      <c r="PYE301" s="216"/>
      <c r="PYF301" s="216"/>
      <c r="PYG301" s="216"/>
      <c r="PYH301" s="216"/>
      <c r="PYI301" s="216"/>
      <c r="PYJ301" s="216"/>
      <c r="PYK301" s="216"/>
      <c r="PYL301" s="216"/>
      <c r="PYM301" s="216"/>
      <c r="PYN301" s="216"/>
      <c r="PYO301" s="216"/>
      <c r="PYP301" s="216"/>
      <c r="PYQ301" s="216"/>
      <c r="PYR301" s="216"/>
      <c r="PYS301" s="216"/>
      <c r="PYT301" s="216"/>
      <c r="PYU301" s="216"/>
      <c r="PYV301" s="216"/>
      <c r="PYW301" s="216"/>
      <c r="PYX301" s="216"/>
      <c r="PYY301" s="216"/>
      <c r="PYZ301" s="216"/>
      <c r="PZA301" s="216"/>
      <c r="PZB301" s="216"/>
      <c r="PZC301" s="216"/>
      <c r="PZD301" s="216"/>
      <c r="PZE301" s="216"/>
      <c r="PZF301" s="216"/>
      <c r="PZG301" s="216"/>
      <c r="PZH301" s="216"/>
      <c r="PZI301" s="216"/>
      <c r="PZJ301" s="216"/>
      <c r="PZK301" s="216"/>
      <c r="PZL301" s="216"/>
      <c r="PZM301" s="216"/>
      <c r="PZN301" s="216"/>
      <c r="PZO301" s="216"/>
      <c r="PZP301" s="216"/>
      <c r="PZQ301" s="216"/>
      <c r="PZR301" s="216"/>
      <c r="PZS301" s="216"/>
      <c r="PZT301" s="216"/>
      <c r="PZU301" s="216"/>
      <c r="PZV301" s="216"/>
      <c r="PZW301" s="216"/>
      <c r="PZX301" s="216"/>
      <c r="PZY301" s="216"/>
      <c r="PZZ301" s="216"/>
      <c r="QAA301" s="216"/>
      <c r="QAB301" s="216"/>
      <c r="QAC301" s="216"/>
      <c r="QAD301" s="216"/>
      <c r="QAE301" s="216"/>
      <c r="QAF301" s="216"/>
      <c r="QAG301" s="216"/>
      <c r="QAH301" s="216"/>
      <c r="QAI301" s="216"/>
      <c r="QAJ301" s="216"/>
      <c r="QAK301" s="216"/>
      <c r="QAL301" s="216"/>
      <c r="QAM301" s="216"/>
      <c r="QAN301" s="216"/>
      <c r="QAO301" s="216"/>
      <c r="QAP301" s="216"/>
      <c r="QAQ301" s="216"/>
      <c r="QAR301" s="216"/>
      <c r="QAS301" s="216"/>
      <c r="QAT301" s="216"/>
      <c r="QAU301" s="216"/>
      <c r="QAV301" s="216"/>
      <c r="QAW301" s="216"/>
      <c r="QAX301" s="216"/>
      <c r="QAY301" s="216"/>
      <c r="QAZ301" s="216"/>
      <c r="QBA301" s="216"/>
      <c r="QBB301" s="216"/>
      <c r="QBC301" s="216"/>
      <c r="QBD301" s="216"/>
      <c r="QBE301" s="216"/>
      <c r="QBF301" s="216"/>
      <c r="QBG301" s="216"/>
      <c r="QBH301" s="216"/>
      <c r="QBI301" s="216"/>
      <c r="QBJ301" s="216"/>
      <c r="QBK301" s="216"/>
      <c r="QBL301" s="216"/>
      <c r="QBM301" s="216"/>
      <c r="QBN301" s="216"/>
      <c r="QBO301" s="216"/>
      <c r="QBP301" s="216"/>
      <c r="QBQ301" s="216"/>
      <c r="QBR301" s="216"/>
      <c r="QBS301" s="216"/>
      <c r="QBT301" s="216"/>
      <c r="QBU301" s="216"/>
      <c r="QBV301" s="216"/>
      <c r="QBW301" s="216"/>
      <c r="QBX301" s="216"/>
      <c r="QBY301" s="216"/>
      <c r="QBZ301" s="216"/>
      <c r="QCA301" s="216"/>
      <c r="QCB301" s="216"/>
      <c r="QCC301" s="216"/>
      <c r="QCD301" s="216"/>
      <c r="QCE301" s="216"/>
      <c r="QCF301" s="216"/>
      <c r="QCG301" s="216"/>
      <c r="QCH301" s="216"/>
      <c r="QCI301" s="216"/>
      <c r="QCJ301" s="216"/>
      <c r="QCK301" s="216"/>
      <c r="QCL301" s="216"/>
      <c r="QCM301" s="216"/>
      <c r="QCN301" s="216"/>
      <c r="QCO301" s="216"/>
      <c r="QCP301" s="216"/>
      <c r="QCQ301" s="216"/>
      <c r="QCR301" s="216"/>
      <c r="QCS301" s="216"/>
      <c r="QCT301" s="216"/>
      <c r="QCU301" s="216"/>
      <c r="QCV301" s="216"/>
      <c r="QCW301" s="216"/>
      <c r="QCX301" s="216"/>
      <c r="QCY301" s="216"/>
      <c r="QCZ301" s="216"/>
      <c r="QDA301" s="216"/>
      <c r="QDB301" s="216"/>
      <c r="QDC301" s="216"/>
      <c r="QDD301" s="216"/>
      <c r="QDE301" s="216"/>
      <c r="QDF301" s="216"/>
      <c r="QDG301" s="216"/>
      <c r="QDH301" s="216"/>
      <c r="QDI301" s="216"/>
      <c r="QDJ301" s="216"/>
      <c r="QDK301" s="216"/>
      <c r="QDL301" s="216"/>
      <c r="QDM301" s="216"/>
      <c r="QDN301" s="216"/>
      <c r="QDO301" s="216"/>
      <c r="QDP301" s="216"/>
      <c r="QDQ301" s="216"/>
      <c r="QDR301" s="216"/>
      <c r="QDS301" s="216"/>
      <c r="QDT301" s="216"/>
      <c r="QDU301" s="216"/>
      <c r="QDV301" s="216"/>
      <c r="QDW301" s="216"/>
      <c r="QDX301" s="216"/>
      <c r="QDY301" s="216"/>
      <c r="QDZ301" s="216"/>
      <c r="QEA301" s="216"/>
      <c r="QEB301" s="216"/>
      <c r="QEC301" s="216"/>
      <c r="QED301" s="216"/>
      <c r="QEE301" s="216"/>
      <c r="QEF301" s="216"/>
      <c r="QEG301" s="216"/>
      <c r="QEH301" s="216"/>
      <c r="QEI301" s="216"/>
      <c r="QEJ301" s="216"/>
      <c r="QEK301" s="216"/>
      <c r="QEL301" s="216"/>
      <c r="QEM301" s="216"/>
      <c r="QEN301" s="216"/>
      <c r="QEO301" s="216"/>
      <c r="QEP301" s="216"/>
      <c r="QEQ301" s="216"/>
      <c r="QER301" s="216"/>
      <c r="QES301" s="216"/>
      <c r="QET301" s="216"/>
      <c r="QEU301" s="216"/>
      <c r="QEV301" s="216"/>
      <c r="QEW301" s="216"/>
      <c r="QEX301" s="216"/>
      <c r="QEY301" s="216"/>
      <c r="QEZ301" s="216"/>
      <c r="QFA301" s="216"/>
      <c r="QFB301" s="216"/>
      <c r="QFC301" s="216"/>
      <c r="QFD301" s="216"/>
      <c r="QFE301" s="216"/>
      <c r="QFF301" s="216"/>
      <c r="QFG301" s="216"/>
      <c r="QFH301" s="216"/>
      <c r="QFI301" s="216"/>
      <c r="QFJ301" s="216"/>
      <c r="QFK301" s="216"/>
      <c r="QFL301" s="216"/>
      <c r="QFM301" s="216"/>
      <c r="QFN301" s="216"/>
      <c r="QFO301" s="216"/>
      <c r="QFP301" s="216"/>
      <c r="QFQ301" s="216"/>
      <c r="QFR301" s="216"/>
      <c r="QFS301" s="216"/>
      <c r="QFT301" s="216"/>
      <c r="QFU301" s="216"/>
      <c r="QFV301" s="216"/>
      <c r="QFW301" s="216"/>
      <c r="QFX301" s="216"/>
      <c r="QFY301" s="216"/>
      <c r="QFZ301" s="216"/>
      <c r="QGA301" s="216"/>
      <c r="QGB301" s="216"/>
      <c r="QGC301" s="216"/>
      <c r="QGD301" s="216"/>
      <c r="QGE301" s="216"/>
      <c r="QGF301" s="216"/>
      <c r="QGG301" s="216"/>
      <c r="QGH301" s="216"/>
      <c r="QGI301" s="216"/>
      <c r="QGJ301" s="216"/>
      <c r="QGK301" s="216"/>
      <c r="QGL301" s="216"/>
      <c r="QGM301" s="216"/>
      <c r="QGN301" s="216"/>
      <c r="QGO301" s="216"/>
      <c r="QGP301" s="216"/>
      <c r="QGQ301" s="216"/>
      <c r="QGR301" s="216"/>
      <c r="QGS301" s="216"/>
      <c r="QGT301" s="216"/>
      <c r="QGU301" s="216"/>
      <c r="QGV301" s="216"/>
      <c r="QGW301" s="216"/>
      <c r="QGX301" s="216"/>
      <c r="QGY301" s="216"/>
      <c r="QGZ301" s="216"/>
      <c r="QHA301" s="216"/>
      <c r="QHB301" s="216"/>
      <c r="QHC301" s="216"/>
      <c r="QHD301" s="216"/>
      <c r="QHE301" s="216"/>
      <c r="QHF301" s="216"/>
      <c r="QHG301" s="216"/>
      <c r="QHH301" s="216"/>
      <c r="QHI301" s="216"/>
      <c r="QHJ301" s="216"/>
      <c r="QHK301" s="216"/>
      <c r="QHL301" s="216"/>
      <c r="QHM301" s="216"/>
      <c r="QHN301" s="216"/>
      <c r="QHO301" s="216"/>
      <c r="QHP301" s="216"/>
      <c r="QHQ301" s="216"/>
      <c r="QHR301" s="216"/>
      <c r="QHS301" s="216"/>
      <c r="QHT301" s="216"/>
      <c r="QHU301" s="216"/>
      <c r="QHV301" s="216"/>
      <c r="QHW301" s="216"/>
      <c r="QHX301" s="216"/>
      <c r="QHY301" s="216"/>
      <c r="QHZ301" s="216"/>
      <c r="QIA301" s="216"/>
      <c r="QIB301" s="216"/>
      <c r="QIC301" s="216"/>
      <c r="QID301" s="216"/>
      <c r="QIE301" s="216"/>
      <c r="QIF301" s="216"/>
      <c r="QIG301" s="216"/>
      <c r="QIH301" s="216"/>
      <c r="QII301" s="216"/>
      <c r="QIJ301" s="216"/>
      <c r="QIK301" s="216"/>
      <c r="QIL301" s="216"/>
      <c r="QIM301" s="216"/>
      <c r="QIN301" s="216"/>
      <c r="QIO301" s="216"/>
      <c r="QIP301" s="216"/>
      <c r="QIQ301" s="216"/>
      <c r="QIR301" s="216"/>
      <c r="QIS301" s="216"/>
      <c r="QIT301" s="216"/>
      <c r="QIU301" s="216"/>
      <c r="QIV301" s="216"/>
      <c r="QIW301" s="216"/>
      <c r="QIX301" s="216"/>
      <c r="QIY301" s="216"/>
      <c r="QIZ301" s="216"/>
      <c r="QJA301" s="216"/>
      <c r="QJB301" s="216"/>
      <c r="QJC301" s="216"/>
      <c r="QJD301" s="216"/>
      <c r="QJE301" s="216"/>
      <c r="QJF301" s="216"/>
      <c r="QJG301" s="216"/>
      <c r="QJH301" s="216"/>
      <c r="QJI301" s="216"/>
      <c r="QJJ301" s="216"/>
      <c r="QJK301" s="216"/>
      <c r="QJL301" s="216"/>
      <c r="QJM301" s="216"/>
      <c r="QJN301" s="216"/>
      <c r="QJO301" s="216"/>
      <c r="QJP301" s="216"/>
      <c r="QJQ301" s="216"/>
      <c r="QJR301" s="216"/>
      <c r="QJS301" s="216"/>
      <c r="QJT301" s="216"/>
      <c r="QJU301" s="216"/>
      <c r="QJV301" s="216"/>
      <c r="QJW301" s="216"/>
      <c r="QJX301" s="216"/>
      <c r="QJY301" s="216"/>
      <c r="QJZ301" s="216"/>
      <c r="QKA301" s="216"/>
      <c r="QKB301" s="216"/>
      <c r="QKC301" s="216"/>
      <c r="QKD301" s="216"/>
      <c r="QKE301" s="216"/>
      <c r="QKF301" s="216"/>
      <c r="QKG301" s="216"/>
      <c r="QKH301" s="216"/>
      <c r="QKI301" s="216"/>
      <c r="QKJ301" s="216"/>
      <c r="QKK301" s="216"/>
      <c r="QKL301" s="216"/>
      <c r="QKM301" s="216"/>
      <c r="QKN301" s="216"/>
      <c r="QKO301" s="216"/>
      <c r="QKP301" s="216"/>
      <c r="QKQ301" s="216"/>
      <c r="QKR301" s="216"/>
      <c r="QKS301" s="216"/>
      <c r="QKT301" s="216"/>
      <c r="QKU301" s="216"/>
      <c r="QKV301" s="216"/>
      <c r="QKW301" s="216"/>
      <c r="QKX301" s="216"/>
      <c r="QKY301" s="216"/>
      <c r="QKZ301" s="216"/>
      <c r="QLA301" s="216"/>
      <c r="QLB301" s="216"/>
      <c r="QLC301" s="216"/>
      <c r="QLD301" s="216"/>
      <c r="QLE301" s="216"/>
      <c r="QLF301" s="216"/>
      <c r="QLG301" s="216"/>
      <c r="QLH301" s="216"/>
      <c r="QLI301" s="216"/>
      <c r="QLJ301" s="216"/>
      <c r="QLK301" s="216"/>
      <c r="QLL301" s="216"/>
      <c r="QLM301" s="216"/>
      <c r="QLN301" s="216"/>
      <c r="QLO301" s="216"/>
      <c r="QLP301" s="216"/>
      <c r="QLQ301" s="216"/>
      <c r="QLR301" s="216"/>
      <c r="QLS301" s="216"/>
      <c r="QLT301" s="216"/>
      <c r="QLU301" s="216"/>
      <c r="QLV301" s="216"/>
      <c r="QLW301" s="216"/>
      <c r="QLX301" s="216"/>
      <c r="QLY301" s="216"/>
      <c r="QLZ301" s="216"/>
      <c r="QMA301" s="216"/>
      <c r="QMB301" s="216"/>
      <c r="QMC301" s="216"/>
      <c r="QMD301" s="216"/>
      <c r="QME301" s="216"/>
      <c r="QMF301" s="216"/>
      <c r="QMG301" s="216"/>
      <c r="QMH301" s="216"/>
      <c r="QMI301" s="216"/>
      <c r="QMJ301" s="216"/>
      <c r="QMK301" s="216"/>
      <c r="QML301" s="216"/>
      <c r="QMM301" s="216"/>
      <c r="QMN301" s="216"/>
      <c r="QMO301" s="216"/>
      <c r="QMP301" s="216"/>
      <c r="QMQ301" s="216"/>
      <c r="QMR301" s="216"/>
      <c r="QMS301" s="216"/>
      <c r="QMT301" s="216"/>
      <c r="QMU301" s="216"/>
      <c r="QMV301" s="216"/>
      <c r="QMW301" s="216"/>
      <c r="QMX301" s="216"/>
      <c r="QMY301" s="216"/>
      <c r="QMZ301" s="216"/>
      <c r="QNA301" s="216"/>
      <c r="QNB301" s="216"/>
      <c r="QNC301" s="216"/>
      <c r="QND301" s="216"/>
      <c r="QNE301" s="216"/>
      <c r="QNF301" s="216"/>
      <c r="QNG301" s="216"/>
      <c r="QNH301" s="216"/>
      <c r="QNI301" s="216"/>
      <c r="QNJ301" s="216"/>
      <c r="QNK301" s="216"/>
      <c r="QNL301" s="216"/>
      <c r="QNM301" s="216"/>
      <c r="QNN301" s="216"/>
      <c r="QNO301" s="216"/>
      <c r="QNP301" s="216"/>
      <c r="QNQ301" s="216"/>
      <c r="QNR301" s="216"/>
      <c r="QNS301" s="216"/>
      <c r="QNT301" s="216"/>
      <c r="QNU301" s="216"/>
      <c r="QNV301" s="216"/>
      <c r="QNW301" s="216"/>
      <c r="QNX301" s="216"/>
      <c r="QNY301" s="216"/>
      <c r="QNZ301" s="216"/>
      <c r="QOA301" s="216"/>
      <c r="QOB301" s="216"/>
      <c r="QOC301" s="216"/>
      <c r="QOD301" s="216"/>
      <c r="QOE301" s="216"/>
      <c r="QOF301" s="216"/>
      <c r="QOG301" s="216"/>
      <c r="QOH301" s="216"/>
      <c r="QOI301" s="216"/>
      <c r="QOJ301" s="216"/>
      <c r="QOK301" s="216"/>
      <c r="QOL301" s="216"/>
      <c r="QOM301" s="216"/>
      <c r="QON301" s="216"/>
      <c r="QOO301" s="216"/>
      <c r="QOP301" s="216"/>
      <c r="QOQ301" s="216"/>
      <c r="QOR301" s="216"/>
      <c r="QOS301" s="216"/>
      <c r="QOT301" s="216"/>
      <c r="QOU301" s="216"/>
      <c r="QOV301" s="216"/>
      <c r="QOW301" s="216"/>
      <c r="QOX301" s="216"/>
      <c r="QOY301" s="216"/>
      <c r="QOZ301" s="216"/>
      <c r="QPA301" s="216"/>
      <c r="QPB301" s="216"/>
      <c r="QPC301" s="216"/>
      <c r="QPD301" s="216"/>
      <c r="QPE301" s="216"/>
      <c r="QPF301" s="216"/>
      <c r="QPG301" s="216"/>
      <c r="QPH301" s="216"/>
      <c r="QPI301" s="216"/>
      <c r="QPJ301" s="216"/>
      <c r="QPK301" s="216"/>
      <c r="QPL301" s="216"/>
      <c r="QPM301" s="216"/>
      <c r="QPN301" s="216"/>
      <c r="QPO301" s="216"/>
      <c r="QPP301" s="216"/>
      <c r="QPQ301" s="216"/>
      <c r="QPR301" s="216"/>
      <c r="QPS301" s="216"/>
      <c r="QPT301" s="216"/>
      <c r="QPU301" s="216"/>
      <c r="QPV301" s="216"/>
      <c r="QPW301" s="216"/>
      <c r="QPX301" s="216"/>
      <c r="QPY301" s="216"/>
      <c r="QPZ301" s="216"/>
      <c r="QQA301" s="216"/>
      <c r="QQB301" s="216"/>
      <c r="QQC301" s="216"/>
      <c r="QQD301" s="216"/>
      <c r="QQE301" s="216"/>
      <c r="QQF301" s="216"/>
      <c r="QQG301" s="216"/>
      <c r="QQH301" s="216"/>
      <c r="QQI301" s="216"/>
      <c r="QQJ301" s="216"/>
      <c r="QQK301" s="216"/>
      <c r="QQL301" s="216"/>
      <c r="QQM301" s="216"/>
      <c r="QQN301" s="216"/>
      <c r="QQO301" s="216"/>
      <c r="QQP301" s="216"/>
      <c r="QQQ301" s="216"/>
      <c r="QQR301" s="216"/>
      <c r="QQS301" s="216"/>
      <c r="QQT301" s="216"/>
      <c r="QQU301" s="216"/>
      <c r="QQV301" s="216"/>
      <c r="QQW301" s="216"/>
      <c r="QQX301" s="216"/>
      <c r="QQY301" s="216"/>
      <c r="QQZ301" s="216"/>
      <c r="QRA301" s="216"/>
      <c r="QRB301" s="216"/>
      <c r="QRC301" s="216"/>
      <c r="QRD301" s="216"/>
      <c r="QRE301" s="216"/>
      <c r="QRF301" s="216"/>
      <c r="QRG301" s="216"/>
      <c r="QRH301" s="216"/>
      <c r="QRI301" s="216"/>
      <c r="QRJ301" s="216"/>
      <c r="QRK301" s="216"/>
      <c r="QRL301" s="216"/>
      <c r="QRM301" s="216"/>
      <c r="QRN301" s="216"/>
      <c r="QRO301" s="216"/>
      <c r="QRP301" s="216"/>
      <c r="QRQ301" s="216"/>
      <c r="QRR301" s="216"/>
      <c r="QRS301" s="216"/>
      <c r="QRT301" s="216"/>
      <c r="QRU301" s="216"/>
      <c r="QRV301" s="216"/>
      <c r="QRW301" s="216"/>
      <c r="QRX301" s="216"/>
      <c r="QRY301" s="216"/>
      <c r="QRZ301" s="216"/>
      <c r="QSA301" s="216"/>
      <c r="QSB301" s="216"/>
      <c r="QSC301" s="216"/>
      <c r="QSD301" s="216"/>
      <c r="QSE301" s="216"/>
      <c r="QSF301" s="216"/>
      <c r="QSG301" s="216"/>
      <c r="QSH301" s="216"/>
      <c r="QSI301" s="216"/>
      <c r="QSJ301" s="216"/>
      <c r="QSK301" s="216"/>
      <c r="QSL301" s="216"/>
      <c r="QSM301" s="216"/>
      <c r="QSN301" s="216"/>
      <c r="QSO301" s="216"/>
      <c r="QSP301" s="216"/>
      <c r="QSQ301" s="216"/>
      <c r="QSR301" s="216"/>
      <c r="QSS301" s="216"/>
      <c r="QST301" s="216"/>
      <c r="QSU301" s="216"/>
      <c r="QSV301" s="216"/>
      <c r="QSW301" s="216"/>
      <c r="QSX301" s="216"/>
      <c r="QSY301" s="216"/>
      <c r="QSZ301" s="216"/>
      <c r="QTA301" s="216"/>
      <c r="QTB301" s="216"/>
      <c r="QTC301" s="216"/>
      <c r="QTD301" s="216"/>
      <c r="QTE301" s="216"/>
      <c r="QTF301" s="216"/>
      <c r="QTG301" s="216"/>
      <c r="QTH301" s="216"/>
      <c r="QTI301" s="216"/>
      <c r="QTJ301" s="216"/>
      <c r="QTK301" s="216"/>
      <c r="QTL301" s="216"/>
      <c r="QTM301" s="216"/>
      <c r="QTN301" s="216"/>
      <c r="QTO301" s="216"/>
      <c r="QTP301" s="216"/>
      <c r="QTQ301" s="216"/>
      <c r="QTR301" s="216"/>
      <c r="QTS301" s="216"/>
      <c r="QTT301" s="216"/>
      <c r="QTU301" s="216"/>
      <c r="QTV301" s="216"/>
      <c r="QTW301" s="216"/>
      <c r="QTX301" s="216"/>
      <c r="QTY301" s="216"/>
      <c r="QTZ301" s="216"/>
      <c r="QUA301" s="216"/>
      <c r="QUB301" s="216"/>
      <c r="QUC301" s="216"/>
      <c r="QUD301" s="216"/>
      <c r="QUE301" s="216"/>
      <c r="QUF301" s="216"/>
      <c r="QUG301" s="216"/>
      <c r="QUH301" s="216"/>
      <c r="QUI301" s="216"/>
      <c r="QUJ301" s="216"/>
      <c r="QUK301" s="216"/>
      <c r="QUL301" s="216"/>
      <c r="QUM301" s="216"/>
      <c r="QUN301" s="216"/>
      <c r="QUO301" s="216"/>
      <c r="QUP301" s="216"/>
      <c r="QUQ301" s="216"/>
      <c r="QUR301" s="216"/>
      <c r="QUS301" s="216"/>
      <c r="QUT301" s="216"/>
      <c r="QUU301" s="216"/>
      <c r="QUV301" s="216"/>
      <c r="QUW301" s="216"/>
      <c r="QUX301" s="216"/>
      <c r="QUY301" s="216"/>
      <c r="QUZ301" s="216"/>
      <c r="QVA301" s="216"/>
      <c r="QVB301" s="216"/>
      <c r="QVC301" s="216"/>
      <c r="QVD301" s="216"/>
      <c r="QVE301" s="216"/>
      <c r="QVF301" s="216"/>
      <c r="QVG301" s="216"/>
      <c r="QVH301" s="216"/>
      <c r="QVI301" s="216"/>
      <c r="QVJ301" s="216"/>
      <c r="QVK301" s="216"/>
      <c r="QVL301" s="216"/>
      <c r="QVM301" s="216"/>
      <c r="QVN301" s="216"/>
      <c r="QVO301" s="216"/>
      <c r="QVP301" s="216"/>
      <c r="QVQ301" s="216"/>
      <c r="QVR301" s="216"/>
      <c r="QVS301" s="216"/>
      <c r="QVT301" s="216"/>
      <c r="QVU301" s="216"/>
      <c r="QVV301" s="216"/>
      <c r="QVW301" s="216"/>
      <c r="QVX301" s="216"/>
      <c r="QVY301" s="216"/>
      <c r="QVZ301" s="216"/>
      <c r="QWA301" s="216"/>
      <c r="QWB301" s="216"/>
      <c r="QWC301" s="216"/>
      <c r="QWD301" s="216"/>
      <c r="QWE301" s="216"/>
      <c r="QWF301" s="216"/>
      <c r="QWG301" s="216"/>
      <c r="QWH301" s="216"/>
      <c r="QWI301" s="216"/>
      <c r="QWJ301" s="216"/>
      <c r="QWK301" s="216"/>
      <c r="QWL301" s="216"/>
      <c r="QWM301" s="216"/>
      <c r="QWN301" s="216"/>
      <c r="QWO301" s="216"/>
      <c r="QWP301" s="216"/>
      <c r="QWQ301" s="216"/>
      <c r="QWR301" s="216"/>
      <c r="QWS301" s="216"/>
      <c r="QWT301" s="216"/>
      <c r="QWU301" s="216"/>
      <c r="QWV301" s="216"/>
      <c r="QWW301" s="216"/>
      <c r="QWX301" s="216"/>
      <c r="QWY301" s="216"/>
      <c r="QWZ301" s="216"/>
      <c r="QXA301" s="216"/>
      <c r="QXB301" s="216"/>
      <c r="QXC301" s="216"/>
      <c r="QXD301" s="216"/>
      <c r="QXE301" s="216"/>
      <c r="QXF301" s="216"/>
      <c r="QXG301" s="216"/>
      <c r="QXH301" s="216"/>
      <c r="QXI301" s="216"/>
      <c r="QXJ301" s="216"/>
      <c r="QXK301" s="216"/>
      <c r="QXL301" s="216"/>
      <c r="QXM301" s="216"/>
      <c r="QXN301" s="216"/>
      <c r="QXO301" s="216"/>
      <c r="QXP301" s="216"/>
      <c r="QXQ301" s="216"/>
      <c r="QXR301" s="216"/>
      <c r="QXS301" s="216"/>
      <c r="QXT301" s="216"/>
      <c r="QXU301" s="216"/>
      <c r="QXV301" s="216"/>
      <c r="QXW301" s="216"/>
      <c r="QXX301" s="216"/>
      <c r="QXY301" s="216"/>
      <c r="QXZ301" s="216"/>
      <c r="QYA301" s="216"/>
      <c r="QYB301" s="216"/>
      <c r="QYC301" s="216"/>
      <c r="QYD301" s="216"/>
      <c r="QYE301" s="216"/>
      <c r="QYF301" s="216"/>
      <c r="QYG301" s="216"/>
      <c r="QYH301" s="216"/>
      <c r="QYI301" s="216"/>
      <c r="QYJ301" s="216"/>
      <c r="QYK301" s="216"/>
      <c r="QYL301" s="216"/>
      <c r="QYM301" s="216"/>
      <c r="QYN301" s="216"/>
      <c r="QYO301" s="216"/>
      <c r="QYP301" s="216"/>
      <c r="QYQ301" s="216"/>
      <c r="QYR301" s="216"/>
      <c r="QYS301" s="216"/>
      <c r="QYT301" s="216"/>
      <c r="QYU301" s="216"/>
      <c r="QYV301" s="216"/>
      <c r="QYW301" s="216"/>
      <c r="QYX301" s="216"/>
      <c r="QYY301" s="216"/>
      <c r="QYZ301" s="216"/>
      <c r="QZA301" s="216"/>
      <c r="QZB301" s="216"/>
      <c r="QZC301" s="216"/>
      <c r="QZD301" s="216"/>
      <c r="QZE301" s="216"/>
      <c r="QZF301" s="216"/>
      <c r="QZG301" s="216"/>
      <c r="QZH301" s="216"/>
      <c r="QZI301" s="216"/>
      <c r="QZJ301" s="216"/>
      <c r="QZK301" s="216"/>
      <c r="QZL301" s="216"/>
      <c r="QZM301" s="216"/>
      <c r="QZN301" s="216"/>
      <c r="QZO301" s="216"/>
      <c r="QZP301" s="216"/>
      <c r="QZQ301" s="216"/>
      <c r="QZR301" s="216"/>
      <c r="QZS301" s="216"/>
      <c r="QZT301" s="216"/>
      <c r="QZU301" s="216"/>
      <c r="QZV301" s="216"/>
      <c r="QZW301" s="216"/>
      <c r="QZX301" s="216"/>
      <c r="QZY301" s="216"/>
      <c r="QZZ301" s="216"/>
      <c r="RAA301" s="216"/>
      <c r="RAB301" s="216"/>
      <c r="RAC301" s="216"/>
      <c r="RAD301" s="216"/>
      <c r="RAE301" s="216"/>
      <c r="RAF301" s="216"/>
      <c r="RAG301" s="216"/>
      <c r="RAH301" s="216"/>
      <c r="RAI301" s="216"/>
      <c r="RAJ301" s="216"/>
      <c r="RAK301" s="216"/>
      <c r="RAL301" s="216"/>
      <c r="RAM301" s="216"/>
      <c r="RAN301" s="216"/>
      <c r="RAO301" s="216"/>
      <c r="RAP301" s="216"/>
      <c r="RAQ301" s="216"/>
      <c r="RAR301" s="216"/>
      <c r="RAS301" s="216"/>
      <c r="RAT301" s="216"/>
      <c r="RAU301" s="216"/>
      <c r="RAV301" s="216"/>
      <c r="RAW301" s="216"/>
      <c r="RAX301" s="216"/>
      <c r="RAY301" s="216"/>
      <c r="RAZ301" s="216"/>
      <c r="RBA301" s="216"/>
      <c r="RBB301" s="216"/>
      <c r="RBC301" s="216"/>
      <c r="RBD301" s="216"/>
      <c r="RBE301" s="216"/>
      <c r="RBF301" s="216"/>
      <c r="RBG301" s="216"/>
      <c r="RBH301" s="216"/>
      <c r="RBI301" s="216"/>
      <c r="RBJ301" s="216"/>
      <c r="RBK301" s="216"/>
      <c r="RBL301" s="216"/>
      <c r="RBM301" s="216"/>
      <c r="RBN301" s="216"/>
      <c r="RBO301" s="216"/>
      <c r="RBP301" s="216"/>
      <c r="RBQ301" s="216"/>
      <c r="RBR301" s="216"/>
      <c r="RBS301" s="216"/>
      <c r="RBT301" s="216"/>
      <c r="RBU301" s="216"/>
      <c r="RBV301" s="216"/>
      <c r="RBW301" s="216"/>
      <c r="RBX301" s="216"/>
      <c r="RBY301" s="216"/>
      <c r="RBZ301" s="216"/>
      <c r="RCA301" s="216"/>
      <c r="RCB301" s="216"/>
      <c r="RCC301" s="216"/>
      <c r="RCD301" s="216"/>
      <c r="RCE301" s="216"/>
      <c r="RCF301" s="216"/>
      <c r="RCG301" s="216"/>
      <c r="RCH301" s="216"/>
      <c r="RCI301" s="216"/>
      <c r="RCJ301" s="216"/>
      <c r="RCK301" s="216"/>
      <c r="RCL301" s="216"/>
      <c r="RCM301" s="216"/>
      <c r="RCN301" s="216"/>
      <c r="RCO301" s="216"/>
      <c r="RCP301" s="216"/>
      <c r="RCQ301" s="216"/>
      <c r="RCR301" s="216"/>
      <c r="RCS301" s="216"/>
      <c r="RCT301" s="216"/>
      <c r="RCU301" s="216"/>
      <c r="RCV301" s="216"/>
      <c r="RCW301" s="216"/>
      <c r="RCX301" s="216"/>
      <c r="RCY301" s="216"/>
      <c r="RCZ301" s="216"/>
      <c r="RDA301" s="216"/>
      <c r="RDB301" s="216"/>
      <c r="RDC301" s="216"/>
      <c r="RDD301" s="216"/>
      <c r="RDE301" s="216"/>
      <c r="RDF301" s="216"/>
      <c r="RDG301" s="216"/>
      <c r="RDH301" s="216"/>
      <c r="RDI301" s="216"/>
      <c r="RDJ301" s="216"/>
      <c r="RDK301" s="216"/>
      <c r="RDL301" s="216"/>
      <c r="RDM301" s="216"/>
      <c r="RDN301" s="216"/>
      <c r="RDO301" s="216"/>
      <c r="RDP301" s="216"/>
      <c r="RDQ301" s="216"/>
      <c r="RDR301" s="216"/>
      <c r="RDS301" s="216"/>
      <c r="RDT301" s="216"/>
      <c r="RDU301" s="216"/>
      <c r="RDV301" s="216"/>
      <c r="RDW301" s="216"/>
      <c r="RDX301" s="216"/>
      <c r="RDY301" s="216"/>
      <c r="RDZ301" s="216"/>
      <c r="REA301" s="216"/>
      <c r="REB301" s="216"/>
      <c r="REC301" s="216"/>
      <c r="RED301" s="216"/>
      <c r="REE301" s="216"/>
      <c r="REF301" s="216"/>
      <c r="REG301" s="216"/>
      <c r="REH301" s="216"/>
      <c r="REI301" s="216"/>
      <c r="REJ301" s="216"/>
      <c r="REK301" s="216"/>
      <c r="REL301" s="216"/>
      <c r="REM301" s="216"/>
      <c r="REN301" s="216"/>
      <c r="REO301" s="216"/>
      <c r="REP301" s="216"/>
      <c r="REQ301" s="216"/>
      <c r="RER301" s="216"/>
      <c r="RES301" s="216"/>
      <c r="RET301" s="216"/>
      <c r="REU301" s="216"/>
      <c r="REV301" s="216"/>
      <c r="REW301" s="216"/>
      <c r="REX301" s="216"/>
      <c r="REY301" s="216"/>
      <c r="REZ301" s="216"/>
      <c r="RFA301" s="216"/>
      <c r="RFB301" s="216"/>
      <c r="RFC301" s="216"/>
      <c r="RFD301" s="216"/>
      <c r="RFE301" s="216"/>
      <c r="RFF301" s="216"/>
      <c r="RFG301" s="216"/>
      <c r="RFH301" s="216"/>
      <c r="RFI301" s="216"/>
      <c r="RFJ301" s="216"/>
      <c r="RFK301" s="216"/>
      <c r="RFL301" s="216"/>
      <c r="RFM301" s="216"/>
      <c r="RFN301" s="216"/>
      <c r="RFO301" s="216"/>
      <c r="RFP301" s="216"/>
      <c r="RFQ301" s="216"/>
      <c r="RFR301" s="216"/>
      <c r="RFS301" s="216"/>
      <c r="RFT301" s="216"/>
      <c r="RFU301" s="216"/>
      <c r="RFV301" s="216"/>
      <c r="RFW301" s="216"/>
      <c r="RFX301" s="216"/>
      <c r="RFY301" s="216"/>
      <c r="RFZ301" s="216"/>
      <c r="RGA301" s="216"/>
      <c r="RGB301" s="216"/>
      <c r="RGC301" s="216"/>
      <c r="RGD301" s="216"/>
      <c r="RGE301" s="216"/>
      <c r="RGF301" s="216"/>
      <c r="RGG301" s="216"/>
      <c r="RGH301" s="216"/>
      <c r="RGI301" s="216"/>
      <c r="RGJ301" s="216"/>
      <c r="RGK301" s="216"/>
      <c r="RGL301" s="216"/>
      <c r="RGM301" s="216"/>
      <c r="RGN301" s="216"/>
      <c r="RGO301" s="216"/>
      <c r="RGP301" s="216"/>
      <c r="RGQ301" s="216"/>
      <c r="RGR301" s="216"/>
      <c r="RGS301" s="216"/>
      <c r="RGT301" s="216"/>
      <c r="RGU301" s="216"/>
      <c r="RGV301" s="216"/>
      <c r="RGW301" s="216"/>
      <c r="RGX301" s="216"/>
      <c r="RGY301" s="216"/>
      <c r="RGZ301" s="216"/>
      <c r="RHA301" s="216"/>
      <c r="RHB301" s="216"/>
      <c r="RHC301" s="216"/>
      <c r="RHD301" s="216"/>
      <c r="RHE301" s="216"/>
      <c r="RHF301" s="216"/>
      <c r="RHG301" s="216"/>
      <c r="RHH301" s="216"/>
      <c r="RHI301" s="216"/>
      <c r="RHJ301" s="216"/>
      <c r="RHK301" s="216"/>
      <c r="RHL301" s="216"/>
      <c r="RHM301" s="216"/>
      <c r="RHN301" s="216"/>
      <c r="RHO301" s="216"/>
      <c r="RHP301" s="216"/>
      <c r="RHQ301" s="216"/>
      <c r="RHR301" s="216"/>
      <c r="RHS301" s="216"/>
      <c r="RHT301" s="216"/>
      <c r="RHU301" s="216"/>
      <c r="RHV301" s="216"/>
      <c r="RHW301" s="216"/>
      <c r="RHX301" s="216"/>
      <c r="RHY301" s="216"/>
      <c r="RHZ301" s="216"/>
      <c r="RIA301" s="216"/>
      <c r="RIB301" s="216"/>
      <c r="RIC301" s="216"/>
      <c r="RID301" s="216"/>
      <c r="RIE301" s="216"/>
      <c r="RIF301" s="216"/>
      <c r="RIG301" s="216"/>
      <c r="RIH301" s="216"/>
      <c r="RII301" s="216"/>
      <c r="RIJ301" s="216"/>
      <c r="RIK301" s="216"/>
      <c r="RIL301" s="216"/>
      <c r="RIM301" s="216"/>
      <c r="RIN301" s="216"/>
      <c r="RIO301" s="216"/>
      <c r="RIP301" s="216"/>
      <c r="RIQ301" s="216"/>
      <c r="RIR301" s="216"/>
      <c r="RIS301" s="216"/>
      <c r="RIT301" s="216"/>
      <c r="RIU301" s="216"/>
      <c r="RIV301" s="216"/>
      <c r="RIW301" s="216"/>
      <c r="RIX301" s="216"/>
      <c r="RIY301" s="216"/>
      <c r="RIZ301" s="216"/>
      <c r="RJA301" s="216"/>
      <c r="RJB301" s="216"/>
      <c r="RJC301" s="216"/>
      <c r="RJD301" s="216"/>
      <c r="RJE301" s="216"/>
      <c r="RJF301" s="216"/>
      <c r="RJG301" s="216"/>
      <c r="RJH301" s="216"/>
      <c r="RJI301" s="216"/>
      <c r="RJJ301" s="216"/>
      <c r="RJK301" s="216"/>
      <c r="RJL301" s="216"/>
      <c r="RJM301" s="216"/>
      <c r="RJN301" s="216"/>
      <c r="RJO301" s="216"/>
      <c r="RJP301" s="216"/>
      <c r="RJQ301" s="216"/>
      <c r="RJR301" s="216"/>
      <c r="RJS301" s="216"/>
      <c r="RJT301" s="216"/>
      <c r="RJU301" s="216"/>
      <c r="RJV301" s="216"/>
      <c r="RJW301" s="216"/>
      <c r="RJX301" s="216"/>
      <c r="RJY301" s="216"/>
      <c r="RJZ301" s="216"/>
      <c r="RKA301" s="216"/>
      <c r="RKB301" s="216"/>
      <c r="RKC301" s="216"/>
      <c r="RKD301" s="216"/>
      <c r="RKE301" s="216"/>
      <c r="RKF301" s="216"/>
      <c r="RKG301" s="216"/>
      <c r="RKH301" s="216"/>
      <c r="RKI301" s="216"/>
      <c r="RKJ301" s="216"/>
      <c r="RKK301" s="216"/>
      <c r="RKL301" s="216"/>
      <c r="RKM301" s="216"/>
      <c r="RKN301" s="216"/>
      <c r="RKO301" s="216"/>
      <c r="RKP301" s="216"/>
      <c r="RKQ301" s="216"/>
      <c r="RKR301" s="216"/>
      <c r="RKS301" s="216"/>
      <c r="RKT301" s="216"/>
      <c r="RKU301" s="216"/>
      <c r="RKV301" s="216"/>
      <c r="RKW301" s="216"/>
      <c r="RKX301" s="216"/>
      <c r="RKY301" s="216"/>
      <c r="RKZ301" s="216"/>
      <c r="RLA301" s="216"/>
      <c r="RLB301" s="216"/>
      <c r="RLC301" s="216"/>
      <c r="RLD301" s="216"/>
      <c r="RLE301" s="216"/>
      <c r="RLF301" s="216"/>
      <c r="RLG301" s="216"/>
      <c r="RLH301" s="216"/>
      <c r="RLI301" s="216"/>
      <c r="RLJ301" s="216"/>
      <c r="RLK301" s="216"/>
      <c r="RLL301" s="216"/>
      <c r="RLM301" s="216"/>
      <c r="RLN301" s="216"/>
      <c r="RLO301" s="216"/>
      <c r="RLP301" s="216"/>
      <c r="RLQ301" s="216"/>
      <c r="RLR301" s="216"/>
      <c r="RLS301" s="216"/>
      <c r="RLT301" s="216"/>
      <c r="RLU301" s="216"/>
      <c r="RLV301" s="216"/>
      <c r="RLW301" s="216"/>
      <c r="RLX301" s="216"/>
      <c r="RLY301" s="216"/>
      <c r="RLZ301" s="216"/>
      <c r="RMA301" s="216"/>
      <c r="RMB301" s="216"/>
      <c r="RMC301" s="216"/>
      <c r="RMD301" s="216"/>
      <c r="RME301" s="216"/>
      <c r="RMF301" s="216"/>
      <c r="RMG301" s="216"/>
      <c r="RMH301" s="216"/>
      <c r="RMI301" s="216"/>
      <c r="RMJ301" s="216"/>
      <c r="RMK301" s="216"/>
      <c r="RML301" s="216"/>
      <c r="RMM301" s="216"/>
      <c r="RMN301" s="216"/>
      <c r="RMO301" s="216"/>
      <c r="RMP301" s="216"/>
      <c r="RMQ301" s="216"/>
      <c r="RMR301" s="216"/>
      <c r="RMS301" s="216"/>
      <c r="RMT301" s="216"/>
      <c r="RMU301" s="216"/>
      <c r="RMV301" s="216"/>
      <c r="RMW301" s="216"/>
      <c r="RMX301" s="216"/>
      <c r="RMY301" s="216"/>
      <c r="RMZ301" s="216"/>
      <c r="RNA301" s="216"/>
      <c r="RNB301" s="216"/>
      <c r="RNC301" s="216"/>
      <c r="RND301" s="216"/>
      <c r="RNE301" s="216"/>
      <c r="RNF301" s="216"/>
      <c r="RNG301" s="216"/>
      <c r="RNH301" s="216"/>
      <c r="RNI301" s="216"/>
      <c r="RNJ301" s="216"/>
      <c r="RNK301" s="216"/>
      <c r="RNL301" s="216"/>
      <c r="RNM301" s="216"/>
      <c r="RNN301" s="216"/>
      <c r="RNO301" s="216"/>
      <c r="RNP301" s="216"/>
      <c r="RNQ301" s="216"/>
      <c r="RNR301" s="216"/>
      <c r="RNS301" s="216"/>
      <c r="RNT301" s="216"/>
      <c r="RNU301" s="216"/>
      <c r="RNV301" s="216"/>
      <c r="RNW301" s="216"/>
      <c r="RNX301" s="216"/>
      <c r="RNY301" s="216"/>
      <c r="RNZ301" s="216"/>
      <c r="ROA301" s="216"/>
      <c r="ROB301" s="216"/>
      <c r="ROC301" s="216"/>
      <c r="ROD301" s="216"/>
      <c r="ROE301" s="216"/>
      <c r="ROF301" s="216"/>
      <c r="ROG301" s="216"/>
      <c r="ROH301" s="216"/>
      <c r="ROI301" s="216"/>
      <c r="ROJ301" s="216"/>
      <c r="ROK301" s="216"/>
      <c r="ROL301" s="216"/>
      <c r="ROM301" s="216"/>
      <c r="RON301" s="216"/>
      <c r="ROO301" s="216"/>
      <c r="ROP301" s="216"/>
      <c r="ROQ301" s="216"/>
      <c r="ROR301" s="216"/>
      <c r="ROS301" s="216"/>
      <c r="ROT301" s="216"/>
      <c r="ROU301" s="216"/>
      <c r="ROV301" s="216"/>
      <c r="ROW301" s="216"/>
      <c r="ROX301" s="216"/>
      <c r="ROY301" s="216"/>
      <c r="ROZ301" s="216"/>
      <c r="RPA301" s="216"/>
      <c r="RPB301" s="216"/>
      <c r="RPC301" s="216"/>
      <c r="RPD301" s="216"/>
      <c r="RPE301" s="216"/>
      <c r="RPF301" s="216"/>
      <c r="RPG301" s="216"/>
      <c r="RPH301" s="216"/>
      <c r="RPI301" s="216"/>
      <c r="RPJ301" s="216"/>
      <c r="RPK301" s="216"/>
      <c r="RPL301" s="216"/>
      <c r="RPM301" s="216"/>
      <c r="RPN301" s="216"/>
      <c r="RPO301" s="216"/>
      <c r="RPP301" s="216"/>
      <c r="RPQ301" s="216"/>
      <c r="RPR301" s="216"/>
      <c r="RPS301" s="216"/>
      <c r="RPT301" s="216"/>
      <c r="RPU301" s="216"/>
      <c r="RPV301" s="216"/>
      <c r="RPW301" s="216"/>
      <c r="RPX301" s="216"/>
      <c r="RPY301" s="216"/>
      <c r="RPZ301" s="216"/>
      <c r="RQA301" s="216"/>
      <c r="RQB301" s="216"/>
      <c r="RQC301" s="216"/>
      <c r="RQD301" s="216"/>
      <c r="RQE301" s="216"/>
      <c r="RQF301" s="216"/>
      <c r="RQG301" s="216"/>
      <c r="RQH301" s="216"/>
      <c r="RQI301" s="216"/>
      <c r="RQJ301" s="216"/>
      <c r="RQK301" s="216"/>
      <c r="RQL301" s="216"/>
      <c r="RQM301" s="216"/>
      <c r="RQN301" s="216"/>
      <c r="RQO301" s="216"/>
      <c r="RQP301" s="216"/>
      <c r="RQQ301" s="216"/>
      <c r="RQR301" s="216"/>
      <c r="RQS301" s="216"/>
      <c r="RQT301" s="216"/>
      <c r="RQU301" s="216"/>
      <c r="RQV301" s="216"/>
      <c r="RQW301" s="216"/>
      <c r="RQX301" s="216"/>
      <c r="RQY301" s="216"/>
      <c r="RQZ301" s="216"/>
      <c r="RRA301" s="216"/>
      <c r="RRB301" s="216"/>
      <c r="RRC301" s="216"/>
      <c r="RRD301" s="216"/>
      <c r="RRE301" s="216"/>
      <c r="RRF301" s="216"/>
      <c r="RRG301" s="216"/>
      <c r="RRH301" s="216"/>
      <c r="RRI301" s="216"/>
      <c r="RRJ301" s="216"/>
      <c r="RRK301" s="216"/>
      <c r="RRL301" s="216"/>
      <c r="RRM301" s="216"/>
      <c r="RRN301" s="216"/>
      <c r="RRO301" s="216"/>
      <c r="RRP301" s="216"/>
      <c r="RRQ301" s="216"/>
      <c r="RRR301" s="216"/>
      <c r="RRS301" s="216"/>
      <c r="RRT301" s="216"/>
      <c r="RRU301" s="216"/>
      <c r="RRV301" s="216"/>
      <c r="RRW301" s="216"/>
      <c r="RRX301" s="216"/>
      <c r="RRY301" s="216"/>
      <c r="RRZ301" s="216"/>
      <c r="RSA301" s="216"/>
      <c r="RSB301" s="216"/>
      <c r="RSC301" s="216"/>
      <c r="RSD301" s="216"/>
      <c r="RSE301" s="216"/>
      <c r="RSF301" s="216"/>
      <c r="RSG301" s="216"/>
      <c r="RSH301" s="216"/>
      <c r="RSI301" s="216"/>
      <c r="RSJ301" s="216"/>
      <c r="RSK301" s="216"/>
      <c r="RSL301" s="216"/>
      <c r="RSM301" s="216"/>
      <c r="RSN301" s="216"/>
      <c r="RSO301" s="216"/>
      <c r="RSP301" s="216"/>
      <c r="RSQ301" s="216"/>
      <c r="RSR301" s="216"/>
      <c r="RSS301" s="216"/>
      <c r="RST301" s="216"/>
      <c r="RSU301" s="216"/>
      <c r="RSV301" s="216"/>
      <c r="RSW301" s="216"/>
      <c r="RSX301" s="216"/>
      <c r="RSY301" s="216"/>
      <c r="RSZ301" s="216"/>
      <c r="RTA301" s="216"/>
      <c r="RTB301" s="216"/>
      <c r="RTC301" s="216"/>
      <c r="RTD301" s="216"/>
      <c r="RTE301" s="216"/>
      <c r="RTF301" s="216"/>
      <c r="RTG301" s="216"/>
      <c r="RTH301" s="216"/>
      <c r="RTI301" s="216"/>
      <c r="RTJ301" s="216"/>
      <c r="RTK301" s="216"/>
      <c r="RTL301" s="216"/>
      <c r="RTM301" s="216"/>
      <c r="RTN301" s="216"/>
      <c r="RTO301" s="216"/>
      <c r="RTP301" s="216"/>
      <c r="RTQ301" s="216"/>
      <c r="RTR301" s="216"/>
      <c r="RTS301" s="216"/>
      <c r="RTT301" s="216"/>
      <c r="RTU301" s="216"/>
      <c r="RTV301" s="216"/>
      <c r="RTW301" s="216"/>
      <c r="RTX301" s="216"/>
      <c r="RTY301" s="216"/>
      <c r="RTZ301" s="216"/>
      <c r="RUA301" s="216"/>
      <c r="RUB301" s="216"/>
      <c r="RUC301" s="216"/>
      <c r="RUD301" s="216"/>
      <c r="RUE301" s="216"/>
      <c r="RUF301" s="216"/>
      <c r="RUG301" s="216"/>
      <c r="RUH301" s="216"/>
      <c r="RUI301" s="216"/>
      <c r="RUJ301" s="216"/>
      <c r="RUK301" s="216"/>
      <c r="RUL301" s="216"/>
      <c r="RUM301" s="216"/>
      <c r="RUN301" s="216"/>
      <c r="RUO301" s="216"/>
      <c r="RUP301" s="216"/>
      <c r="RUQ301" s="216"/>
      <c r="RUR301" s="216"/>
      <c r="RUS301" s="216"/>
      <c r="RUT301" s="216"/>
      <c r="RUU301" s="216"/>
      <c r="RUV301" s="216"/>
      <c r="RUW301" s="216"/>
      <c r="RUX301" s="216"/>
      <c r="RUY301" s="216"/>
      <c r="RUZ301" s="216"/>
      <c r="RVA301" s="216"/>
      <c r="RVB301" s="216"/>
      <c r="RVC301" s="216"/>
      <c r="RVD301" s="216"/>
      <c r="RVE301" s="216"/>
      <c r="RVF301" s="216"/>
      <c r="RVG301" s="216"/>
      <c r="RVH301" s="216"/>
      <c r="RVI301" s="216"/>
      <c r="RVJ301" s="216"/>
      <c r="RVK301" s="216"/>
      <c r="RVL301" s="216"/>
      <c r="RVM301" s="216"/>
      <c r="RVN301" s="216"/>
      <c r="RVO301" s="216"/>
      <c r="RVP301" s="216"/>
      <c r="RVQ301" s="216"/>
      <c r="RVR301" s="216"/>
      <c r="RVS301" s="216"/>
      <c r="RVT301" s="216"/>
      <c r="RVU301" s="216"/>
      <c r="RVV301" s="216"/>
      <c r="RVW301" s="216"/>
      <c r="RVX301" s="216"/>
      <c r="RVY301" s="216"/>
      <c r="RVZ301" s="216"/>
      <c r="RWA301" s="216"/>
      <c r="RWB301" s="216"/>
      <c r="RWC301" s="216"/>
      <c r="RWD301" s="216"/>
      <c r="RWE301" s="216"/>
      <c r="RWF301" s="216"/>
      <c r="RWG301" s="216"/>
      <c r="RWH301" s="216"/>
      <c r="RWI301" s="216"/>
      <c r="RWJ301" s="216"/>
      <c r="RWK301" s="216"/>
      <c r="RWL301" s="216"/>
      <c r="RWM301" s="216"/>
      <c r="RWN301" s="216"/>
      <c r="RWO301" s="216"/>
      <c r="RWP301" s="216"/>
      <c r="RWQ301" s="216"/>
      <c r="RWR301" s="216"/>
      <c r="RWS301" s="216"/>
      <c r="RWT301" s="216"/>
      <c r="RWU301" s="216"/>
      <c r="RWV301" s="216"/>
      <c r="RWW301" s="216"/>
      <c r="RWX301" s="216"/>
      <c r="RWY301" s="216"/>
      <c r="RWZ301" s="216"/>
      <c r="RXA301" s="216"/>
      <c r="RXB301" s="216"/>
      <c r="RXC301" s="216"/>
      <c r="RXD301" s="216"/>
      <c r="RXE301" s="216"/>
      <c r="RXF301" s="216"/>
      <c r="RXG301" s="216"/>
      <c r="RXH301" s="216"/>
      <c r="RXI301" s="216"/>
      <c r="RXJ301" s="216"/>
      <c r="RXK301" s="216"/>
      <c r="RXL301" s="216"/>
      <c r="RXM301" s="216"/>
      <c r="RXN301" s="216"/>
      <c r="RXO301" s="216"/>
      <c r="RXP301" s="216"/>
      <c r="RXQ301" s="216"/>
      <c r="RXR301" s="216"/>
      <c r="RXS301" s="216"/>
      <c r="RXT301" s="216"/>
      <c r="RXU301" s="216"/>
      <c r="RXV301" s="216"/>
      <c r="RXW301" s="216"/>
      <c r="RXX301" s="216"/>
      <c r="RXY301" s="216"/>
      <c r="RXZ301" s="216"/>
      <c r="RYA301" s="216"/>
      <c r="RYB301" s="216"/>
      <c r="RYC301" s="216"/>
      <c r="RYD301" s="216"/>
      <c r="RYE301" s="216"/>
      <c r="RYF301" s="216"/>
      <c r="RYG301" s="216"/>
      <c r="RYH301" s="216"/>
      <c r="RYI301" s="216"/>
      <c r="RYJ301" s="216"/>
      <c r="RYK301" s="216"/>
      <c r="RYL301" s="216"/>
      <c r="RYM301" s="216"/>
      <c r="RYN301" s="216"/>
      <c r="RYO301" s="216"/>
      <c r="RYP301" s="216"/>
      <c r="RYQ301" s="216"/>
      <c r="RYR301" s="216"/>
      <c r="RYS301" s="216"/>
      <c r="RYT301" s="216"/>
      <c r="RYU301" s="216"/>
      <c r="RYV301" s="216"/>
      <c r="RYW301" s="216"/>
      <c r="RYX301" s="216"/>
      <c r="RYY301" s="216"/>
      <c r="RYZ301" s="216"/>
      <c r="RZA301" s="216"/>
      <c r="RZB301" s="216"/>
      <c r="RZC301" s="216"/>
      <c r="RZD301" s="216"/>
      <c r="RZE301" s="216"/>
      <c r="RZF301" s="216"/>
      <c r="RZG301" s="216"/>
      <c r="RZH301" s="216"/>
      <c r="RZI301" s="216"/>
      <c r="RZJ301" s="216"/>
      <c r="RZK301" s="216"/>
      <c r="RZL301" s="216"/>
      <c r="RZM301" s="216"/>
      <c r="RZN301" s="216"/>
      <c r="RZO301" s="216"/>
      <c r="RZP301" s="216"/>
      <c r="RZQ301" s="216"/>
      <c r="RZR301" s="216"/>
      <c r="RZS301" s="216"/>
      <c r="RZT301" s="216"/>
      <c r="RZU301" s="216"/>
      <c r="RZV301" s="216"/>
      <c r="RZW301" s="216"/>
      <c r="RZX301" s="216"/>
      <c r="RZY301" s="216"/>
      <c r="RZZ301" s="216"/>
      <c r="SAA301" s="216"/>
      <c r="SAB301" s="216"/>
      <c r="SAC301" s="216"/>
      <c r="SAD301" s="216"/>
      <c r="SAE301" s="216"/>
      <c r="SAF301" s="216"/>
      <c r="SAG301" s="216"/>
      <c r="SAH301" s="216"/>
      <c r="SAI301" s="216"/>
      <c r="SAJ301" s="216"/>
      <c r="SAK301" s="216"/>
      <c r="SAL301" s="216"/>
      <c r="SAM301" s="216"/>
      <c r="SAN301" s="216"/>
      <c r="SAO301" s="216"/>
      <c r="SAP301" s="216"/>
      <c r="SAQ301" s="216"/>
      <c r="SAR301" s="216"/>
      <c r="SAS301" s="216"/>
      <c r="SAT301" s="216"/>
      <c r="SAU301" s="216"/>
      <c r="SAV301" s="216"/>
      <c r="SAW301" s="216"/>
      <c r="SAX301" s="216"/>
      <c r="SAY301" s="216"/>
      <c r="SAZ301" s="216"/>
      <c r="SBA301" s="216"/>
      <c r="SBB301" s="216"/>
      <c r="SBC301" s="216"/>
      <c r="SBD301" s="216"/>
      <c r="SBE301" s="216"/>
      <c r="SBF301" s="216"/>
      <c r="SBG301" s="216"/>
      <c r="SBH301" s="216"/>
      <c r="SBI301" s="216"/>
      <c r="SBJ301" s="216"/>
      <c r="SBK301" s="216"/>
      <c r="SBL301" s="216"/>
      <c r="SBM301" s="216"/>
      <c r="SBN301" s="216"/>
      <c r="SBO301" s="216"/>
      <c r="SBP301" s="216"/>
      <c r="SBQ301" s="216"/>
      <c r="SBR301" s="216"/>
      <c r="SBS301" s="216"/>
      <c r="SBT301" s="216"/>
      <c r="SBU301" s="216"/>
      <c r="SBV301" s="216"/>
      <c r="SBW301" s="216"/>
      <c r="SBX301" s="216"/>
      <c r="SBY301" s="216"/>
      <c r="SBZ301" s="216"/>
      <c r="SCA301" s="216"/>
      <c r="SCB301" s="216"/>
      <c r="SCC301" s="216"/>
      <c r="SCD301" s="216"/>
      <c r="SCE301" s="216"/>
      <c r="SCF301" s="216"/>
      <c r="SCG301" s="216"/>
      <c r="SCH301" s="216"/>
      <c r="SCI301" s="216"/>
      <c r="SCJ301" s="216"/>
      <c r="SCK301" s="216"/>
      <c r="SCL301" s="216"/>
      <c r="SCM301" s="216"/>
      <c r="SCN301" s="216"/>
      <c r="SCO301" s="216"/>
      <c r="SCP301" s="216"/>
      <c r="SCQ301" s="216"/>
      <c r="SCR301" s="216"/>
      <c r="SCS301" s="216"/>
      <c r="SCT301" s="216"/>
      <c r="SCU301" s="216"/>
      <c r="SCV301" s="216"/>
      <c r="SCW301" s="216"/>
      <c r="SCX301" s="216"/>
      <c r="SCY301" s="216"/>
      <c r="SCZ301" s="216"/>
      <c r="SDA301" s="216"/>
      <c r="SDB301" s="216"/>
      <c r="SDC301" s="216"/>
      <c r="SDD301" s="216"/>
      <c r="SDE301" s="216"/>
      <c r="SDF301" s="216"/>
      <c r="SDG301" s="216"/>
      <c r="SDH301" s="216"/>
      <c r="SDI301" s="216"/>
      <c r="SDJ301" s="216"/>
      <c r="SDK301" s="216"/>
      <c r="SDL301" s="216"/>
      <c r="SDM301" s="216"/>
      <c r="SDN301" s="216"/>
      <c r="SDO301" s="216"/>
      <c r="SDP301" s="216"/>
      <c r="SDQ301" s="216"/>
      <c r="SDR301" s="216"/>
      <c r="SDS301" s="216"/>
      <c r="SDT301" s="216"/>
      <c r="SDU301" s="216"/>
      <c r="SDV301" s="216"/>
      <c r="SDW301" s="216"/>
      <c r="SDX301" s="216"/>
      <c r="SDY301" s="216"/>
      <c r="SDZ301" s="216"/>
      <c r="SEA301" s="216"/>
      <c r="SEB301" s="216"/>
      <c r="SEC301" s="216"/>
      <c r="SED301" s="216"/>
      <c r="SEE301" s="216"/>
      <c r="SEF301" s="216"/>
      <c r="SEG301" s="216"/>
      <c r="SEH301" s="216"/>
      <c r="SEI301" s="216"/>
      <c r="SEJ301" s="216"/>
      <c r="SEK301" s="216"/>
      <c r="SEL301" s="216"/>
      <c r="SEM301" s="216"/>
      <c r="SEN301" s="216"/>
      <c r="SEO301" s="216"/>
      <c r="SEP301" s="216"/>
      <c r="SEQ301" s="216"/>
      <c r="SER301" s="216"/>
      <c r="SES301" s="216"/>
      <c r="SET301" s="216"/>
      <c r="SEU301" s="216"/>
      <c r="SEV301" s="216"/>
      <c r="SEW301" s="216"/>
      <c r="SEX301" s="216"/>
      <c r="SEY301" s="216"/>
      <c r="SEZ301" s="216"/>
      <c r="SFA301" s="216"/>
      <c r="SFB301" s="216"/>
      <c r="SFC301" s="216"/>
      <c r="SFD301" s="216"/>
      <c r="SFE301" s="216"/>
      <c r="SFF301" s="216"/>
      <c r="SFG301" s="216"/>
      <c r="SFH301" s="216"/>
      <c r="SFI301" s="216"/>
      <c r="SFJ301" s="216"/>
      <c r="SFK301" s="216"/>
      <c r="SFL301" s="216"/>
      <c r="SFM301" s="216"/>
      <c r="SFN301" s="216"/>
      <c r="SFO301" s="216"/>
      <c r="SFP301" s="216"/>
      <c r="SFQ301" s="216"/>
      <c r="SFR301" s="216"/>
      <c r="SFS301" s="216"/>
      <c r="SFT301" s="216"/>
      <c r="SFU301" s="216"/>
      <c r="SFV301" s="216"/>
      <c r="SFW301" s="216"/>
      <c r="SFX301" s="216"/>
      <c r="SFY301" s="216"/>
      <c r="SFZ301" s="216"/>
      <c r="SGA301" s="216"/>
      <c r="SGB301" s="216"/>
      <c r="SGC301" s="216"/>
      <c r="SGD301" s="216"/>
      <c r="SGE301" s="216"/>
      <c r="SGF301" s="216"/>
      <c r="SGG301" s="216"/>
      <c r="SGH301" s="216"/>
      <c r="SGI301" s="216"/>
      <c r="SGJ301" s="216"/>
      <c r="SGK301" s="216"/>
      <c r="SGL301" s="216"/>
      <c r="SGM301" s="216"/>
      <c r="SGN301" s="216"/>
      <c r="SGO301" s="216"/>
      <c r="SGP301" s="216"/>
      <c r="SGQ301" s="216"/>
      <c r="SGR301" s="216"/>
      <c r="SGS301" s="216"/>
      <c r="SGT301" s="216"/>
      <c r="SGU301" s="216"/>
      <c r="SGV301" s="216"/>
      <c r="SGW301" s="216"/>
      <c r="SGX301" s="216"/>
      <c r="SGY301" s="216"/>
      <c r="SGZ301" s="216"/>
      <c r="SHA301" s="216"/>
      <c r="SHB301" s="216"/>
      <c r="SHC301" s="216"/>
      <c r="SHD301" s="216"/>
      <c r="SHE301" s="216"/>
      <c r="SHF301" s="216"/>
      <c r="SHG301" s="216"/>
      <c r="SHH301" s="216"/>
      <c r="SHI301" s="216"/>
      <c r="SHJ301" s="216"/>
      <c r="SHK301" s="216"/>
      <c r="SHL301" s="216"/>
      <c r="SHM301" s="216"/>
      <c r="SHN301" s="216"/>
      <c r="SHO301" s="216"/>
      <c r="SHP301" s="216"/>
      <c r="SHQ301" s="216"/>
      <c r="SHR301" s="216"/>
      <c r="SHS301" s="216"/>
      <c r="SHT301" s="216"/>
      <c r="SHU301" s="216"/>
      <c r="SHV301" s="216"/>
      <c r="SHW301" s="216"/>
      <c r="SHX301" s="216"/>
      <c r="SHY301" s="216"/>
      <c r="SHZ301" s="216"/>
      <c r="SIA301" s="216"/>
      <c r="SIB301" s="216"/>
      <c r="SIC301" s="216"/>
      <c r="SID301" s="216"/>
      <c r="SIE301" s="216"/>
      <c r="SIF301" s="216"/>
      <c r="SIG301" s="216"/>
      <c r="SIH301" s="216"/>
      <c r="SII301" s="216"/>
      <c r="SIJ301" s="216"/>
      <c r="SIK301" s="216"/>
      <c r="SIL301" s="216"/>
      <c r="SIM301" s="216"/>
      <c r="SIN301" s="216"/>
      <c r="SIO301" s="216"/>
      <c r="SIP301" s="216"/>
      <c r="SIQ301" s="216"/>
      <c r="SIR301" s="216"/>
      <c r="SIS301" s="216"/>
      <c r="SIT301" s="216"/>
      <c r="SIU301" s="216"/>
      <c r="SIV301" s="216"/>
      <c r="SIW301" s="216"/>
      <c r="SIX301" s="216"/>
      <c r="SIY301" s="216"/>
      <c r="SIZ301" s="216"/>
      <c r="SJA301" s="216"/>
      <c r="SJB301" s="216"/>
      <c r="SJC301" s="216"/>
      <c r="SJD301" s="216"/>
      <c r="SJE301" s="216"/>
      <c r="SJF301" s="216"/>
      <c r="SJG301" s="216"/>
      <c r="SJH301" s="216"/>
      <c r="SJI301" s="216"/>
      <c r="SJJ301" s="216"/>
      <c r="SJK301" s="216"/>
      <c r="SJL301" s="216"/>
      <c r="SJM301" s="216"/>
      <c r="SJN301" s="216"/>
      <c r="SJO301" s="216"/>
      <c r="SJP301" s="216"/>
      <c r="SJQ301" s="216"/>
      <c r="SJR301" s="216"/>
      <c r="SJS301" s="216"/>
      <c r="SJT301" s="216"/>
      <c r="SJU301" s="216"/>
      <c r="SJV301" s="216"/>
      <c r="SJW301" s="216"/>
      <c r="SJX301" s="216"/>
      <c r="SJY301" s="216"/>
      <c r="SJZ301" s="216"/>
      <c r="SKA301" s="216"/>
      <c r="SKB301" s="216"/>
      <c r="SKC301" s="216"/>
      <c r="SKD301" s="216"/>
      <c r="SKE301" s="216"/>
      <c r="SKF301" s="216"/>
      <c r="SKG301" s="216"/>
      <c r="SKH301" s="216"/>
      <c r="SKI301" s="216"/>
      <c r="SKJ301" s="216"/>
      <c r="SKK301" s="216"/>
      <c r="SKL301" s="216"/>
      <c r="SKM301" s="216"/>
      <c r="SKN301" s="216"/>
      <c r="SKO301" s="216"/>
      <c r="SKP301" s="216"/>
      <c r="SKQ301" s="216"/>
      <c r="SKR301" s="216"/>
      <c r="SKS301" s="216"/>
      <c r="SKT301" s="216"/>
      <c r="SKU301" s="216"/>
      <c r="SKV301" s="216"/>
      <c r="SKW301" s="216"/>
      <c r="SKX301" s="216"/>
      <c r="SKY301" s="216"/>
      <c r="SKZ301" s="216"/>
      <c r="SLA301" s="216"/>
      <c r="SLB301" s="216"/>
      <c r="SLC301" s="216"/>
      <c r="SLD301" s="216"/>
      <c r="SLE301" s="216"/>
      <c r="SLF301" s="216"/>
      <c r="SLG301" s="216"/>
      <c r="SLH301" s="216"/>
      <c r="SLI301" s="216"/>
      <c r="SLJ301" s="216"/>
      <c r="SLK301" s="216"/>
      <c r="SLL301" s="216"/>
      <c r="SLM301" s="216"/>
      <c r="SLN301" s="216"/>
      <c r="SLO301" s="216"/>
      <c r="SLP301" s="216"/>
      <c r="SLQ301" s="216"/>
      <c r="SLR301" s="216"/>
      <c r="SLS301" s="216"/>
      <c r="SLT301" s="216"/>
      <c r="SLU301" s="216"/>
      <c r="SLV301" s="216"/>
      <c r="SLW301" s="216"/>
      <c r="SLX301" s="216"/>
      <c r="SLY301" s="216"/>
      <c r="SLZ301" s="216"/>
      <c r="SMA301" s="216"/>
      <c r="SMB301" s="216"/>
      <c r="SMC301" s="216"/>
      <c r="SMD301" s="216"/>
      <c r="SME301" s="216"/>
      <c r="SMF301" s="216"/>
      <c r="SMG301" s="216"/>
      <c r="SMH301" s="216"/>
      <c r="SMI301" s="216"/>
      <c r="SMJ301" s="216"/>
      <c r="SMK301" s="216"/>
      <c r="SML301" s="216"/>
      <c r="SMM301" s="216"/>
      <c r="SMN301" s="216"/>
      <c r="SMO301" s="216"/>
      <c r="SMP301" s="216"/>
      <c r="SMQ301" s="216"/>
      <c r="SMR301" s="216"/>
      <c r="SMS301" s="216"/>
      <c r="SMT301" s="216"/>
      <c r="SMU301" s="216"/>
      <c r="SMV301" s="216"/>
      <c r="SMW301" s="216"/>
      <c r="SMX301" s="216"/>
      <c r="SMY301" s="216"/>
      <c r="SMZ301" s="216"/>
      <c r="SNA301" s="216"/>
      <c r="SNB301" s="216"/>
      <c r="SNC301" s="216"/>
      <c r="SND301" s="216"/>
      <c r="SNE301" s="216"/>
      <c r="SNF301" s="216"/>
      <c r="SNG301" s="216"/>
      <c r="SNH301" s="216"/>
      <c r="SNI301" s="216"/>
      <c r="SNJ301" s="216"/>
      <c r="SNK301" s="216"/>
      <c r="SNL301" s="216"/>
      <c r="SNM301" s="216"/>
      <c r="SNN301" s="216"/>
      <c r="SNO301" s="216"/>
      <c r="SNP301" s="216"/>
      <c r="SNQ301" s="216"/>
      <c r="SNR301" s="216"/>
      <c r="SNS301" s="216"/>
      <c r="SNT301" s="216"/>
      <c r="SNU301" s="216"/>
      <c r="SNV301" s="216"/>
      <c r="SNW301" s="216"/>
      <c r="SNX301" s="216"/>
      <c r="SNY301" s="216"/>
      <c r="SNZ301" s="216"/>
      <c r="SOA301" s="216"/>
      <c r="SOB301" s="216"/>
      <c r="SOC301" s="216"/>
      <c r="SOD301" s="216"/>
      <c r="SOE301" s="216"/>
      <c r="SOF301" s="216"/>
      <c r="SOG301" s="216"/>
      <c r="SOH301" s="216"/>
      <c r="SOI301" s="216"/>
      <c r="SOJ301" s="216"/>
      <c r="SOK301" s="216"/>
      <c r="SOL301" s="216"/>
      <c r="SOM301" s="216"/>
      <c r="SON301" s="216"/>
      <c r="SOO301" s="216"/>
      <c r="SOP301" s="216"/>
      <c r="SOQ301" s="216"/>
      <c r="SOR301" s="216"/>
      <c r="SOS301" s="216"/>
      <c r="SOT301" s="216"/>
      <c r="SOU301" s="216"/>
      <c r="SOV301" s="216"/>
      <c r="SOW301" s="216"/>
      <c r="SOX301" s="216"/>
      <c r="SOY301" s="216"/>
      <c r="SOZ301" s="216"/>
      <c r="SPA301" s="216"/>
      <c r="SPB301" s="216"/>
      <c r="SPC301" s="216"/>
      <c r="SPD301" s="216"/>
      <c r="SPE301" s="216"/>
      <c r="SPF301" s="216"/>
      <c r="SPG301" s="216"/>
      <c r="SPH301" s="216"/>
      <c r="SPI301" s="216"/>
      <c r="SPJ301" s="216"/>
      <c r="SPK301" s="216"/>
      <c r="SPL301" s="216"/>
      <c r="SPM301" s="216"/>
      <c r="SPN301" s="216"/>
      <c r="SPO301" s="216"/>
      <c r="SPP301" s="216"/>
      <c r="SPQ301" s="216"/>
      <c r="SPR301" s="216"/>
      <c r="SPS301" s="216"/>
      <c r="SPT301" s="216"/>
      <c r="SPU301" s="216"/>
      <c r="SPV301" s="216"/>
      <c r="SPW301" s="216"/>
      <c r="SPX301" s="216"/>
      <c r="SPY301" s="216"/>
      <c r="SPZ301" s="216"/>
      <c r="SQA301" s="216"/>
      <c r="SQB301" s="216"/>
      <c r="SQC301" s="216"/>
      <c r="SQD301" s="216"/>
      <c r="SQE301" s="216"/>
      <c r="SQF301" s="216"/>
      <c r="SQG301" s="216"/>
      <c r="SQH301" s="216"/>
      <c r="SQI301" s="216"/>
      <c r="SQJ301" s="216"/>
      <c r="SQK301" s="216"/>
      <c r="SQL301" s="216"/>
      <c r="SQM301" s="216"/>
      <c r="SQN301" s="216"/>
      <c r="SQO301" s="216"/>
      <c r="SQP301" s="216"/>
      <c r="SQQ301" s="216"/>
      <c r="SQR301" s="216"/>
      <c r="SQS301" s="216"/>
      <c r="SQT301" s="216"/>
      <c r="SQU301" s="216"/>
      <c r="SQV301" s="216"/>
      <c r="SQW301" s="216"/>
      <c r="SQX301" s="216"/>
      <c r="SQY301" s="216"/>
      <c r="SQZ301" s="216"/>
      <c r="SRA301" s="216"/>
      <c r="SRB301" s="216"/>
      <c r="SRC301" s="216"/>
      <c r="SRD301" s="216"/>
      <c r="SRE301" s="216"/>
      <c r="SRF301" s="216"/>
      <c r="SRG301" s="216"/>
      <c r="SRH301" s="216"/>
      <c r="SRI301" s="216"/>
      <c r="SRJ301" s="216"/>
      <c r="SRK301" s="216"/>
      <c r="SRL301" s="216"/>
      <c r="SRM301" s="216"/>
      <c r="SRN301" s="216"/>
      <c r="SRO301" s="216"/>
      <c r="SRP301" s="216"/>
      <c r="SRQ301" s="216"/>
      <c r="SRR301" s="216"/>
      <c r="SRS301" s="216"/>
      <c r="SRT301" s="216"/>
      <c r="SRU301" s="216"/>
      <c r="SRV301" s="216"/>
      <c r="SRW301" s="216"/>
      <c r="SRX301" s="216"/>
      <c r="SRY301" s="216"/>
      <c r="SRZ301" s="216"/>
      <c r="SSA301" s="216"/>
      <c r="SSB301" s="216"/>
      <c r="SSC301" s="216"/>
      <c r="SSD301" s="216"/>
      <c r="SSE301" s="216"/>
      <c r="SSF301" s="216"/>
      <c r="SSG301" s="216"/>
      <c r="SSH301" s="216"/>
      <c r="SSI301" s="216"/>
      <c r="SSJ301" s="216"/>
      <c r="SSK301" s="216"/>
      <c r="SSL301" s="216"/>
      <c r="SSM301" s="216"/>
      <c r="SSN301" s="216"/>
      <c r="SSO301" s="216"/>
      <c r="SSP301" s="216"/>
      <c r="SSQ301" s="216"/>
      <c r="SSR301" s="216"/>
      <c r="SSS301" s="216"/>
      <c r="SST301" s="216"/>
      <c r="SSU301" s="216"/>
      <c r="SSV301" s="216"/>
      <c r="SSW301" s="216"/>
      <c r="SSX301" s="216"/>
      <c r="SSY301" s="216"/>
      <c r="SSZ301" s="216"/>
      <c r="STA301" s="216"/>
      <c r="STB301" s="216"/>
      <c r="STC301" s="216"/>
      <c r="STD301" s="216"/>
      <c r="STE301" s="216"/>
      <c r="STF301" s="216"/>
      <c r="STG301" s="216"/>
      <c r="STH301" s="216"/>
      <c r="STI301" s="216"/>
      <c r="STJ301" s="216"/>
      <c r="STK301" s="216"/>
      <c r="STL301" s="216"/>
      <c r="STM301" s="216"/>
      <c r="STN301" s="216"/>
      <c r="STO301" s="216"/>
      <c r="STP301" s="216"/>
      <c r="STQ301" s="216"/>
      <c r="STR301" s="216"/>
      <c r="STS301" s="216"/>
      <c r="STT301" s="216"/>
      <c r="STU301" s="216"/>
      <c r="STV301" s="216"/>
      <c r="STW301" s="216"/>
      <c r="STX301" s="216"/>
      <c r="STY301" s="216"/>
      <c r="STZ301" s="216"/>
      <c r="SUA301" s="216"/>
      <c r="SUB301" s="216"/>
      <c r="SUC301" s="216"/>
      <c r="SUD301" s="216"/>
      <c r="SUE301" s="216"/>
      <c r="SUF301" s="216"/>
      <c r="SUG301" s="216"/>
      <c r="SUH301" s="216"/>
      <c r="SUI301" s="216"/>
      <c r="SUJ301" s="216"/>
      <c r="SUK301" s="216"/>
      <c r="SUL301" s="216"/>
      <c r="SUM301" s="216"/>
      <c r="SUN301" s="216"/>
      <c r="SUO301" s="216"/>
      <c r="SUP301" s="216"/>
      <c r="SUQ301" s="216"/>
      <c r="SUR301" s="216"/>
      <c r="SUS301" s="216"/>
      <c r="SUT301" s="216"/>
      <c r="SUU301" s="216"/>
      <c r="SUV301" s="216"/>
      <c r="SUW301" s="216"/>
      <c r="SUX301" s="216"/>
      <c r="SUY301" s="216"/>
      <c r="SUZ301" s="216"/>
      <c r="SVA301" s="216"/>
      <c r="SVB301" s="216"/>
      <c r="SVC301" s="216"/>
      <c r="SVD301" s="216"/>
      <c r="SVE301" s="216"/>
      <c r="SVF301" s="216"/>
      <c r="SVG301" s="216"/>
      <c r="SVH301" s="216"/>
      <c r="SVI301" s="216"/>
      <c r="SVJ301" s="216"/>
      <c r="SVK301" s="216"/>
      <c r="SVL301" s="216"/>
      <c r="SVM301" s="216"/>
      <c r="SVN301" s="216"/>
      <c r="SVO301" s="216"/>
      <c r="SVP301" s="216"/>
      <c r="SVQ301" s="216"/>
      <c r="SVR301" s="216"/>
      <c r="SVS301" s="216"/>
      <c r="SVT301" s="216"/>
      <c r="SVU301" s="216"/>
      <c r="SVV301" s="216"/>
      <c r="SVW301" s="216"/>
      <c r="SVX301" s="216"/>
      <c r="SVY301" s="216"/>
      <c r="SVZ301" s="216"/>
      <c r="SWA301" s="216"/>
      <c r="SWB301" s="216"/>
      <c r="SWC301" s="216"/>
      <c r="SWD301" s="216"/>
      <c r="SWE301" s="216"/>
      <c r="SWF301" s="216"/>
      <c r="SWG301" s="216"/>
      <c r="SWH301" s="216"/>
      <c r="SWI301" s="216"/>
      <c r="SWJ301" s="216"/>
      <c r="SWK301" s="216"/>
      <c r="SWL301" s="216"/>
      <c r="SWM301" s="216"/>
      <c r="SWN301" s="216"/>
      <c r="SWO301" s="216"/>
      <c r="SWP301" s="216"/>
      <c r="SWQ301" s="216"/>
      <c r="SWR301" s="216"/>
      <c r="SWS301" s="216"/>
      <c r="SWT301" s="216"/>
      <c r="SWU301" s="216"/>
      <c r="SWV301" s="216"/>
      <c r="SWW301" s="216"/>
      <c r="SWX301" s="216"/>
      <c r="SWY301" s="216"/>
      <c r="SWZ301" s="216"/>
      <c r="SXA301" s="216"/>
      <c r="SXB301" s="216"/>
      <c r="SXC301" s="216"/>
      <c r="SXD301" s="216"/>
      <c r="SXE301" s="216"/>
      <c r="SXF301" s="216"/>
      <c r="SXG301" s="216"/>
      <c r="SXH301" s="216"/>
      <c r="SXI301" s="216"/>
      <c r="SXJ301" s="216"/>
      <c r="SXK301" s="216"/>
      <c r="SXL301" s="216"/>
      <c r="SXM301" s="216"/>
      <c r="SXN301" s="216"/>
      <c r="SXO301" s="216"/>
      <c r="SXP301" s="216"/>
      <c r="SXQ301" s="216"/>
      <c r="SXR301" s="216"/>
      <c r="SXS301" s="216"/>
      <c r="SXT301" s="216"/>
      <c r="SXU301" s="216"/>
      <c r="SXV301" s="216"/>
      <c r="SXW301" s="216"/>
      <c r="SXX301" s="216"/>
      <c r="SXY301" s="216"/>
      <c r="SXZ301" s="216"/>
      <c r="SYA301" s="216"/>
      <c r="SYB301" s="216"/>
      <c r="SYC301" s="216"/>
      <c r="SYD301" s="216"/>
      <c r="SYE301" s="216"/>
      <c r="SYF301" s="216"/>
      <c r="SYG301" s="216"/>
      <c r="SYH301" s="216"/>
      <c r="SYI301" s="216"/>
      <c r="SYJ301" s="216"/>
      <c r="SYK301" s="216"/>
      <c r="SYL301" s="216"/>
      <c r="SYM301" s="216"/>
      <c r="SYN301" s="216"/>
      <c r="SYO301" s="216"/>
      <c r="SYP301" s="216"/>
      <c r="SYQ301" s="216"/>
      <c r="SYR301" s="216"/>
      <c r="SYS301" s="216"/>
      <c r="SYT301" s="216"/>
      <c r="SYU301" s="216"/>
      <c r="SYV301" s="216"/>
      <c r="SYW301" s="216"/>
      <c r="SYX301" s="216"/>
      <c r="SYY301" s="216"/>
      <c r="SYZ301" s="216"/>
      <c r="SZA301" s="216"/>
      <c r="SZB301" s="216"/>
      <c r="SZC301" s="216"/>
      <c r="SZD301" s="216"/>
      <c r="SZE301" s="216"/>
      <c r="SZF301" s="216"/>
      <c r="SZG301" s="216"/>
      <c r="SZH301" s="216"/>
      <c r="SZI301" s="216"/>
      <c r="SZJ301" s="216"/>
      <c r="SZK301" s="216"/>
      <c r="SZL301" s="216"/>
      <c r="SZM301" s="216"/>
      <c r="SZN301" s="216"/>
      <c r="SZO301" s="216"/>
      <c r="SZP301" s="216"/>
      <c r="SZQ301" s="216"/>
      <c r="SZR301" s="216"/>
      <c r="SZS301" s="216"/>
      <c r="SZT301" s="216"/>
      <c r="SZU301" s="216"/>
      <c r="SZV301" s="216"/>
      <c r="SZW301" s="216"/>
      <c r="SZX301" s="216"/>
      <c r="SZY301" s="216"/>
      <c r="SZZ301" s="216"/>
      <c r="TAA301" s="216"/>
      <c r="TAB301" s="216"/>
      <c r="TAC301" s="216"/>
      <c r="TAD301" s="216"/>
      <c r="TAE301" s="216"/>
      <c r="TAF301" s="216"/>
      <c r="TAG301" s="216"/>
      <c r="TAH301" s="216"/>
      <c r="TAI301" s="216"/>
      <c r="TAJ301" s="216"/>
      <c r="TAK301" s="216"/>
      <c r="TAL301" s="216"/>
      <c r="TAM301" s="216"/>
      <c r="TAN301" s="216"/>
      <c r="TAO301" s="216"/>
      <c r="TAP301" s="216"/>
      <c r="TAQ301" s="216"/>
      <c r="TAR301" s="216"/>
      <c r="TAS301" s="216"/>
      <c r="TAT301" s="216"/>
      <c r="TAU301" s="216"/>
      <c r="TAV301" s="216"/>
      <c r="TAW301" s="216"/>
      <c r="TAX301" s="216"/>
      <c r="TAY301" s="216"/>
      <c r="TAZ301" s="216"/>
      <c r="TBA301" s="216"/>
      <c r="TBB301" s="216"/>
      <c r="TBC301" s="216"/>
      <c r="TBD301" s="216"/>
      <c r="TBE301" s="216"/>
      <c r="TBF301" s="216"/>
      <c r="TBG301" s="216"/>
      <c r="TBH301" s="216"/>
      <c r="TBI301" s="216"/>
      <c r="TBJ301" s="216"/>
      <c r="TBK301" s="216"/>
      <c r="TBL301" s="216"/>
      <c r="TBM301" s="216"/>
      <c r="TBN301" s="216"/>
      <c r="TBO301" s="216"/>
      <c r="TBP301" s="216"/>
      <c r="TBQ301" s="216"/>
      <c r="TBR301" s="216"/>
      <c r="TBS301" s="216"/>
      <c r="TBT301" s="216"/>
      <c r="TBU301" s="216"/>
      <c r="TBV301" s="216"/>
      <c r="TBW301" s="216"/>
      <c r="TBX301" s="216"/>
      <c r="TBY301" s="216"/>
      <c r="TBZ301" s="216"/>
      <c r="TCA301" s="216"/>
      <c r="TCB301" s="216"/>
      <c r="TCC301" s="216"/>
      <c r="TCD301" s="216"/>
      <c r="TCE301" s="216"/>
      <c r="TCF301" s="216"/>
      <c r="TCG301" s="216"/>
      <c r="TCH301" s="216"/>
      <c r="TCI301" s="216"/>
      <c r="TCJ301" s="216"/>
      <c r="TCK301" s="216"/>
      <c r="TCL301" s="216"/>
      <c r="TCM301" s="216"/>
      <c r="TCN301" s="216"/>
      <c r="TCO301" s="216"/>
      <c r="TCP301" s="216"/>
      <c r="TCQ301" s="216"/>
      <c r="TCR301" s="216"/>
      <c r="TCS301" s="216"/>
      <c r="TCT301" s="216"/>
      <c r="TCU301" s="216"/>
      <c r="TCV301" s="216"/>
      <c r="TCW301" s="216"/>
      <c r="TCX301" s="216"/>
      <c r="TCY301" s="216"/>
      <c r="TCZ301" s="216"/>
      <c r="TDA301" s="216"/>
      <c r="TDB301" s="216"/>
      <c r="TDC301" s="216"/>
      <c r="TDD301" s="216"/>
      <c r="TDE301" s="216"/>
      <c r="TDF301" s="216"/>
      <c r="TDG301" s="216"/>
      <c r="TDH301" s="216"/>
      <c r="TDI301" s="216"/>
      <c r="TDJ301" s="216"/>
      <c r="TDK301" s="216"/>
      <c r="TDL301" s="216"/>
      <c r="TDM301" s="216"/>
      <c r="TDN301" s="216"/>
      <c r="TDO301" s="216"/>
      <c r="TDP301" s="216"/>
      <c r="TDQ301" s="216"/>
      <c r="TDR301" s="216"/>
      <c r="TDS301" s="216"/>
      <c r="TDT301" s="216"/>
      <c r="TDU301" s="216"/>
      <c r="TDV301" s="216"/>
      <c r="TDW301" s="216"/>
      <c r="TDX301" s="216"/>
      <c r="TDY301" s="216"/>
      <c r="TDZ301" s="216"/>
      <c r="TEA301" s="216"/>
      <c r="TEB301" s="216"/>
      <c r="TEC301" s="216"/>
      <c r="TED301" s="216"/>
      <c r="TEE301" s="216"/>
      <c r="TEF301" s="216"/>
      <c r="TEG301" s="216"/>
      <c r="TEH301" s="216"/>
      <c r="TEI301" s="216"/>
      <c r="TEJ301" s="216"/>
      <c r="TEK301" s="216"/>
      <c r="TEL301" s="216"/>
      <c r="TEM301" s="216"/>
      <c r="TEN301" s="216"/>
      <c r="TEO301" s="216"/>
      <c r="TEP301" s="216"/>
      <c r="TEQ301" s="216"/>
      <c r="TER301" s="216"/>
      <c r="TES301" s="216"/>
      <c r="TET301" s="216"/>
      <c r="TEU301" s="216"/>
      <c r="TEV301" s="216"/>
      <c r="TEW301" s="216"/>
      <c r="TEX301" s="216"/>
      <c r="TEY301" s="216"/>
      <c r="TEZ301" s="216"/>
      <c r="TFA301" s="216"/>
      <c r="TFB301" s="216"/>
      <c r="TFC301" s="216"/>
      <c r="TFD301" s="216"/>
      <c r="TFE301" s="216"/>
      <c r="TFF301" s="216"/>
      <c r="TFG301" s="216"/>
      <c r="TFH301" s="216"/>
      <c r="TFI301" s="216"/>
      <c r="TFJ301" s="216"/>
      <c r="TFK301" s="216"/>
      <c r="TFL301" s="216"/>
      <c r="TFM301" s="216"/>
      <c r="TFN301" s="216"/>
      <c r="TFO301" s="216"/>
      <c r="TFP301" s="216"/>
      <c r="TFQ301" s="216"/>
      <c r="TFR301" s="216"/>
      <c r="TFS301" s="216"/>
      <c r="TFT301" s="216"/>
      <c r="TFU301" s="216"/>
      <c r="TFV301" s="216"/>
      <c r="TFW301" s="216"/>
      <c r="TFX301" s="216"/>
      <c r="TFY301" s="216"/>
      <c r="TFZ301" s="216"/>
      <c r="TGA301" s="216"/>
      <c r="TGB301" s="216"/>
      <c r="TGC301" s="216"/>
      <c r="TGD301" s="216"/>
      <c r="TGE301" s="216"/>
      <c r="TGF301" s="216"/>
      <c r="TGG301" s="216"/>
      <c r="TGH301" s="216"/>
      <c r="TGI301" s="216"/>
      <c r="TGJ301" s="216"/>
      <c r="TGK301" s="216"/>
      <c r="TGL301" s="216"/>
      <c r="TGM301" s="216"/>
      <c r="TGN301" s="216"/>
      <c r="TGO301" s="216"/>
      <c r="TGP301" s="216"/>
      <c r="TGQ301" s="216"/>
      <c r="TGR301" s="216"/>
      <c r="TGS301" s="216"/>
      <c r="TGT301" s="216"/>
      <c r="TGU301" s="216"/>
      <c r="TGV301" s="216"/>
      <c r="TGW301" s="216"/>
      <c r="TGX301" s="216"/>
      <c r="TGY301" s="216"/>
      <c r="TGZ301" s="216"/>
      <c r="THA301" s="216"/>
      <c r="THB301" s="216"/>
      <c r="THC301" s="216"/>
      <c r="THD301" s="216"/>
      <c r="THE301" s="216"/>
      <c r="THF301" s="216"/>
      <c r="THG301" s="216"/>
      <c r="THH301" s="216"/>
      <c r="THI301" s="216"/>
      <c r="THJ301" s="216"/>
      <c r="THK301" s="216"/>
      <c r="THL301" s="216"/>
      <c r="THM301" s="216"/>
      <c r="THN301" s="216"/>
      <c r="THO301" s="216"/>
      <c r="THP301" s="216"/>
      <c r="THQ301" s="216"/>
      <c r="THR301" s="216"/>
      <c r="THS301" s="216"/>
      <c r="THT301" s="216"/>
      <c r="THU301" s="216"/>
      <c r="THV301" s="216"/>
      <c r="THW301" s="216"/>
      <c r="THX301" s="216"/>
      <c r="THY301" s="216"/>
      <c r="THZ301" s="216"/>
      <c r="TIA301" s="216"/>
      <c r="TIB301" s="216"/>
      <c r="TIC301" s="216"/>
      <c r="TID301" s="216"/>
      <c r="TIE301" s="216"/>
      <c r="TIF301" s="216"/>
      <c r="TIG301" s="216"/>
      <c r="TIH301" s="216"/>
      <c r="TII301" s="216"/>
      <c r="TIJ301" s="216"/>
      <c r="TIK301" s="216"/>
      <c r="TIL301" s="216"/>
      <c r="TIM301" s="216"/>
      <c r="TIN301" s="216"/>
      <c r="TIO301" s="216"/>
      <c r="TIP301" s="216"/>
      <c r="TIQ301" s="216"/>
      <c r="TIR301" s="216"/>
      <c r="TIS301" s="216"/>
      <c r="TIT301" s="216"/>
      <c r="TIU301" s="216"/>
      <c r="TIV301" s="216"/>
      <c r="TIW301" s="216"/>
      <c r="TIX301" s="216"/>
      <c r="TIY301" s="216"/>
      <c r="TIZ301" s="216"/>
      <c r="TJA301" s="216"/>
      <c r="TJB301" s="216"/>
      <c r="TJC301" s="216"/>
      <c r="TJD301" s="216"/>
      <c r="TJE301" s="216"/>
      <c r="TJF301" s="216"/>
      <c r="TJG301" s="216"/>
      <c r="TJH301" s="216"/>
      <c r="TJI301" s="216"/>
      <c r="TJJ301" s="216"/>
      <c r="TJK301" s="216"/>
      <c r="TJL301" s="216"/>
      <c r="TJM301" s="216"/>
      <c r="TJN301" s="216"/>
      <c r="TJO301" s="216"/>
      <c r="TJP301" s="216"/>
      <c r="TJQ301" s="216"/>
      <c r="TJR301" s="216"/>
      <c r="TJS301" s="216"/>
      <c r="TJT301" s="216"/>
      <c r="TJU301" s="216"/>
      <c r="TJV301" s="216"/>
      <c r="TJW301" s="216"/>
      <c r="TJX301" s="216"/>
      <c r="TJY301" s="216"/>
      <c r="TJZ301" s="216"/>
      <c r="TKA301" s="216"/>
      <c r="TKB301" s="216"/>
      <c r="TKC301" s="216"/>
      <c r="TKD301" s="216"/>
      <c r="TKE301" s="216"/>
      <c r="TKF301" s="216"/>
      <c r="TKG301" s="216"/>
      <c r="TKH301" s="216"/>
      <c r="TKI301" s="216"/>
      <c r="TKJ301" s="216"/>
      <c r="TKK301" s="216"/>
      <c r="TKL301" s="216"/>
      <c r="TKM301" s="216"/>
      <c r="TKN301" s="216"/>
      <c r="TKO301" s="216"/>
      <c r="TKP301" s="216"/>
      <c r="TKQ301" s="216"/>
      <c r="TKR301" s="216"/>
      <c r="TKS301" s="216"/>
      <c r="TKT301" s="216"/>
      <c r="TKU301" s="216"/>
      <c r="TKV301" s="216"/>
      <c r="TKW301" s="216"/>
      <c r="TKX301" s="216"/>
      <c r="TKY301" s="216"/>
      <c r="TKZ301" s="216"/>
      <c r="TLA301" s="216"/>
      <c r="TLB301" s="216"/>
      <c r="TLC301" s="216"/>
      <c r="TLD301" s="216"/>
      <c r="TLE301" s="216"/>
      <c r="TLF301" s="216"/>
      <c r="TLG301" s="216"/>
      <c r="TLH301" s="216"/>
      <c r="TLI301" s="216"/>
      <c r="TLJ301" s="216"/>
      <c r="TLK301" s="216"/>
      <c r="TLL301" s="216"/>
      <c r="TLM301" s="216"/>
      <c r="TLN301" s="216"/>
      <c r="TLO301" s="216"/>
      <c r="TLP301" s="216"/>
      <c r="TLQ301" s="216"/>
      <c r="TLR301" s="216"/>
      <c r="TLS301" s="216"/>
      <c r="TLT301" s="216"/>
      <c r="TLU301" s="216"/>
      <c r="TLV301" s="216"/>
      <c r="TLW301" s="216"/>
      <c r="TLX301" s="216"/>
      <c r="TLY301" s="216"/>
      <c r="TLZ301" s="216"/>
      <c r="TMA301" s="216"/>
      <c r="TMB301" s="216"/>
      <c r="TMC301" s="216"/>
      <c r="TMD301" s="216"/>
      <c r="TME301" s="216"/>
      <c r="TMF301" s="216"/>
      <c r="TMG301" s="216"/>
      <c r="TMH301" s="216"/>
      <c r="TMI301" s="216"/>
      <c r="TMJ301" s="216"/>
      <c r="TMK301" s="216"/>
      <c r="TML301" s="216"/>
      <c r="TMM301" s="216"/>
      <c r="TMN301" s="216"/>
      <c r="TMO301" s="216"/>
      <c r="TMP301" s="216"/>
      <c r="TMQ301" s="216"/>
      <c r="TMR301" s="216"/>
      <c r="TMS301" s="216"/>
      <c r="TMT301" s="216"/>
      <c r="TMU301" s="216"/>
      <c r="TMV301" s="216"/>
      <c r="TMW301" s="216"/>
      <c r="TMX301" s="216"/>
      <c r="TMY301" s="216"/>
      <c r="TMZ301" s="216"/>
      <c r="TNA301" s="216"/>
      <c r="TNB301" s="216"/>
      <c r="TNC301" s="216"/>
      <c r="TND301" s="216"/>
      <c r="TNE301" s="216"/>
      <c r="TNF301" s="216"/>
      <c r="TNG301" s="216"/>
      <c r="TNH301" s="216"/>
      <c r="TNI301" s="216"/>
      <c r="TNJ301" s="216"/>
      <c r="TNK301" s="216"/>
      <c r="TNL301" s="216"/>
      <c r="TNM301" s="216"/>
      <c r="TNN301" s="216"/>
      <c r="TNO301" s="216"/>
      <c r="TNP301" s="216"/>
      <c r="TNQ301" s="216"/>
      <c r="TNR301" s="216"/>
      <c r="TNS301" s="216"/>
      <c r="TNT301" s="216"/>
      <c r="TNU301" s="216"/>
      <c r="TNV301" s="216"/>
      <c r="TNW301" s="216"/>
      <c r="TNX301" s="216"/>
      <c r="TNY301" s="216"/>
      <c r="TNZ301" s="216"/>
      <c r="TOA301" s="216"/>
      <c r="TOB301" s="216"/>
      <c r="TOC301" s="216"/>
      <c r="TOD301" s="216"/>
      <c r="TOE301" s="216"/>
      <c r="TOF301" s="216"/>
      <c r="TOG301" s="216"/>
      <c r="TOH301" s="216"/>
      <c r="TOI301" s="216"/>
      <c r="TOJ301" s="216"/>
      <c r="TOK301" s="216"/>
      <c r="TOL301" s="216"/>
      <c r="TOM301" s="216"/>
      <c r="TON301" s="216"/>
      <c r="TOO301" s="216"/>
      <c r="TOP301" s="216"/>
      <c r="TOQ301" s="216"/>
      <c r="TOR301" s="216"/>
      <c r="TOS301" s="216"/>
      <c r="TOT301" s="216"/>
      <c r="TOU301" s="216"/>
      <c r="TOV301" s="216"/>
      <c r="TOW301" s="216"/>
      <c r="TOX301" s="216"/>
      <c r="TOY301" s="216"/>
      <c r="TOZ301" s="216"/>
      <c r="TPA301" s="216"/>
      <c r="TPB301" s="216"/>
      <c r="TPC301" s="216"/>
      <c r="TPD301" s="216"/>
      <c r="TPE301" s="216"/>
      <c r="TPF301" s="216"/>
      <c r="TPG301" s="216"/>
      <c r="TPH301" s="216"/>
      <c r="TPI301" s="216"/>
      <c r="TPJ301" s="216"/>
      <c r="TPK301" s="216"/>
      <c r="TPL301" s="216"/>
      <c r="TPM301" s="216"/>
      <c r="TPN301" s="216"/>
      <c r="TPO301" s="216"/>
      <c r="TPP301" s="216"/>
      <c r="TPQ301" s="216"/>
      <c r="TPR301" s="216"/>
      <c r="TPS301" s="216"/>
      <c r="TPT301" s="216"/>
      <c r="TPU301" s="216"/>
      <c r="TPV301" s="216"/>
      <c r="TPW301" s="216"/>
      <c r="TPX301" s="216"/>
      <c r="TPY301" s="216"/>
      <c r="TPZ301" s="216"/>
      <c r="TQA301" s="216"/>
      <c r="TQB301" s="216"/>
      <c r="TQC301" s="216"/>
      <c r="TQD301" s="216"/>
      <c r="TQE301" s="216"/>
      <c r="TQF301" s="216"/>
      <c r="TQG301" s="216"/>
      <c r="TQH301" s="216"/>
      <c r="TQI301" s="216"/>
      <c r="TQJ301" s="216"/>
      <c r="TQK301" s="216"/>
      <c r="TQL301" s="216"/>
      <c r="TQM301" s="216"/>
      <c r="TQN301" s="216"/>
      <c r="TQO301" s="216"/>
      <c r="TQP301" s="216"/>
      <c r="TQQ301" s="216"/>
      <c r="TQR301" s="216"/>
      <c r="TQS301" s="216"/>
      <c r="TQT301" s="216"/>
      <c r="TQU301" s="216"/>
      <c r="TQV301" s="216"/>
      <c r="TQW301" s="216"/>
      <c r="TQX301" s="216"/>
      <c r="TQY301" s="216"/>
      <c r="TQZ301" s="216"/>
      <c r="TRA301" s="216"/>
      <c r="TRB301" s="216"/>
      <c r="TRC301" s="216"/>
      <c r="TRD301" s="216"/>
      <c r="TRE301" s="216"/>
      <c r="TRF301" s="216"/>
      <c r="TRG301" s="216"/>
      <c r="TRH301" s="216"/>
      <c r="TRI301" s="216"/>
      <c r="TRJ301" s="216"/>
      <c r="TRK301" s="216"/>
      <c r="TRL301" s="216"/>
      <c r="TRM301" s="216"/>
      <c r="TRN301" s="216"/>
      <c r="TRO301" s="216"/>
      <c r="TRP301" s="216"/>
      <c r="TRQ301" s="216"/>
      <c r="TRR301" s="216"/>
      <c r="TRS301" s="216"/>
      <c r="TRT301" s="216"/>
      <c r="TRU301" s="216"/>
      <c r="TRV301" s="216"/>
      <c r="TRW301" s="216"/>
      <c r="TRX301" s="216"/>
      <c r="TRY301" s="216"/>
      <c r="TRZ301" s="216"/>
      <c r="TSA301" s="216"/>
      <c r="TSB301" s="216"/>
      <c r="TSC301" s="216"/>
      <c r="TSD301" s="216"/>
      <c r="TSE301" s="216"/>
      <c r="TSF301" s="216"/>
      <c r="TSG301" s="216"/>
      <c r="TSH301" s="216"/>
      <c r="TSI301" s="216"/>
      <c r="TSJ301" s="216"/>
      <c r="TSK301" s="216"/>
      <c r="TSL301" s="216"/>
      <c r="TSM301" s="216"/>
      <c r="TSN301" s="216"/>
      <c r="TSO301" s="216"/>
      <c r="TSP301" s="216"/>
      <c r="TSQ301" s="216"/>
      <c r="TSR301" s="216"/>
      <c r="TSS301" s="216"/>
      <c r="TST301" s="216"/>
      <c r="TSU301" s="216"/>
      <c r="TSV301" s="216"/>
      <c r="TSW301" s="216"/>
      <c r="TSX301" s="216"/>
      <c r="TSY301" s="216"/>
      <c r="TSZ301" s="216"/>
      <c r="TTA301" s="216"/>
      <c r="TTB301" s="216"/>
      <c r="TTC301" s="216"/>
      <c r="TTD301" s="216"/>
      <c r="TTE301" s="216"/>
      <c r="TTF301" s="216"/>
      <c r="TTG301" s="216"/>
      <c r="TTH301" s="216"/>
      <c r="TTI301" s="216"/>
      <c r="TTJ301" s="216"/>
      <c r="TTK301" s="216"/>
      <c r="TTL301" s="216"/>
      <c r="TTM301" s="216"/>
      <c r="TTN301" s="216"/>
      <c r="TTO301" s="216"/>
      <c r="TTP301" s="216"/>
      <c r="TTQ301" s="216"/>
      <c r="TTR301" s="216"/>
      <c r="TTS301" s="216"/>
      <c r="TTT301" s="216"/>
      <c r="TTU301" s="216"/>
      <c r="TTV301" s="216"/>
      <c r="TTW301" s="216"/>
      <c r="TTX301" s="216"/>
      <c r="TTY301" s="216"/>
      <c r="TTZ301" s="216"/>
      <c r="TUA301" s="216"/>
      <c r="TUB301" s="216"/>
      <c r="TUC301" s="216"/>
      <c r="TUD301" s="216"/>
      <c r="TUE301" s="216"/>
      <c r="TUF301" s="216"/>
      <c r="TUG301" s="216"/>
      <c r="TUH301" s="216"/>
      <c r="TUI301" s="216"/>
      <c r="TUJ301" s="216"/>
      <c r="TUK301" s="216"/>
      <c r="TUL301" s="216"/>
      <c r="TUM301" s="216"/>
      <c r="TUN301" s="216"/>
      <c r="TUO301" s="216"/>
      <c r="TUP301" s="216"/>
      <c r="TUQ301" s="216"/>
      <c r="TUR301" s="216"/>
      <c r="TUS301" s="216"/>
      <c r="TUT301" s="216"/>
      <c r="TUU301" s="216"/>
      <c r="TUV301" s="216"/>
      <c r="TUW301" s="216"/>
      <c r="TUX301" s="216"/>
      <c r="TUY301" s="216"/>
      <c r="TUZ301" s="216"/>
      <c r="TVA301" s="216"/>
      <c r="TVB301" s="216"/>
      <c r="TVC301" s="216"/>
      <c r="TVD301" s="216"/>
      <c r="TVE301" s="216"/>
      <c r="TVF301" s="216"/>
      <c r="TVG301" s="216"/>
      <c r="TVH301" s="216"/>
      <c r="TVI301" s="216"/>
      <c r="TVJ301" s="216"/>
      <c r="TVK301" s="216"/>
      <c r="TVL301" s="216"/>
      <c r="TVM301" s="216"/>
      <c r="TVN301" s="216"/>
      <c r="TVO301" s="216"/>
      <c r="TVP301" s="216"/>
      <c r="TVQ301" s="216"/>
      <c r="TVR301" s="216"/>
      <c r="TVS301" s="216"/>
      <c r="TVT301" s="216"/>
      <c r="TVU301" s="216"/>
      <c r="TVV301" s="216"/>
      <c r="TVW301" s="216"/>
      <c r="TVX301" s="216"/>
      <c r="TVY301" s="216"/>
      <c r="TVZ301" s="216"/>
      <c r="TWA301" s="216"/>
      <c r="TWB301" s="216"/>
      <c r="TWC301" s="216"/>
      <c r="TWD301" s="216"/>
      <c r="TWE301" s="216"/>
      <c r="TWF301" s="216"/>
      <c r="TWG301" s="216"/>
      <c r="TWH301" s="216"/>
      <c r="TWI301" s="216"/>
      <c r="TWJ301" s="216"/>
      <c r="TWK301" s="216"/>
      <c r="TWL301" s="216"/>
      <c r="TWM301" s="216"/>
      <c r="TWN301" s="216"/>
      <c r="TWO301" s="216"/>
      <c r="TWP301" s="216"/>
      <c r="TWQ301" s="216"/>
      <c r="TWR301" s="216"/>
      <c r="TWS301" s="216"/>
      <c r="TWT301" s="216"/>
      <c r="TWU301" s="216"/>
      <c r="TWV301" s="216"/>
      <c r="TWW301" s="216"/>
      <c r="TWX301" s="216"/>
      <c r="TWY301" s="216"/>
      <c r="TWZ301" s="216"/>
      <c r="TXA301" s="216"/>
      <c r="TXB301" s="216"/>
      <c r="TXC301" s="216"/>
      <c r="TXD301" s="216"/>
      <c r="TXE301" s="216"/>
      <c r="TXF301" s="216"/>
      <c r="TXG301" s="216"/>
      <c r="TXH301" s="216"/>
      <c r="TXI301" s="216"/>
      <c r="TXJ301" s="216"/>
      <c r="TXK301" s="216"/>
      <c r="TXL301" s="216"/>
      <c r="TXM301" s="216"/>
      <c r="TXN301" s="216"/>
      <c r="TXO301" s="216"/>
      <c r="TXP301" s="216"/>
      <c r="TXQ301" s="216"/>
      <c r="TXR301" s="216"/>
      <c r="TXS301" s="216"/>
      <c r="TXT301" s="216"/>
      <c r="TXU301" s="216"/>
      <c r="TXV301" s="216"/>
      <c r="TXW301" s="216"/>
      <c r="TXX301" s="216"/>
      <c r="TXY301" s="216"/>
      <c r="TXZ301" s="216"/>
      <c r="TYA301" s="216"/>
      <c r="TYB301" s="216"/>
      <c r="TYC301" s="216"/>
      <c r="TYD301" s="216"/>
      <c r="TYE301" s="216"/>
      <c r="TYF301" s="216"/>
      <c r="TYG301" s="216"/>
      <c r="TYH301" s="216"/>
      <c r="TYI301" s="216"/>
      <c r="TYJ301" s="216"/>
      <c r="TYK301" s="216"/>
      <c r="TYL301" s="216"/>
      <c r="TYM301" s="216"/>
      <c r="TYN301" s="216"/>
      <c r="TYO301" s="216"/>
      <c r="TYP301" s="216"/>
      <c r="TYQ301" s="216"/>
      <c r="TYR301" s="216"/>
      <c r="TYS301" s="216"/>
      <c r="TYT301" s="216"/>
      <c r="TYU301" s="216"/>
      <c r="TYV301" s="216"/>
      <c r="TYW301" s="216"/>
      <c r="TYX301" s="216"/>
      <c r="TYY301" s="216"/>
      <c r="TYZ301" s="216"/>
      <c r="TZA301" s="216"/>
      <c r="TZB301" s="216"/>
      <c r="TZC301" s="216"/>
      <c r="TZD301" s="216"/>
      <c r="TZE301" s="216"/>
      <c r="TZF301" s="216"/>
      <c r="TZG301" s="216"/>
      <c r="TZH301" s="216"/>
      <c r="TZI301" s="216"/>
      <c r="TZJ301" s="216"/>
      <c r="TZK301" s="216"/>
      <c r="TZL301" s="216"/>
      <c r="TZM301" s="216"/>
      <c r="TZN301" s="216"/>
      <c r="TZO301" s="216"/>
      <c r="TZP301" s="216"/>
      <c r="TZQ301" s="216"/>
      <c r="TZR301" s="216"/>
      <c r="TZS301" s="216"/>
      <c r="TZT301" s="216"/>
      <c r="TZU301" s="216"/>
      <c r="TZV301" s="216"/>
      <c r="TZW301" s="216"/>
      <c r="TZX301" s="216"/>
      <c r="TZY301" s="216"/>
      <c r="TZZ301" s="216"/>
      <c r="UAA301" s="216"/>
      <c r="UAB301" s="216"/>
      <c r="UAC301" s="216"/>
      <c r="UAD301" s="216"/>
      <c r="UAE301" s="216"/>
      <c r="UAF301" s="216"/>
      <c r="UAG301" s="216"/>
      <c r="UAH301" s="216"/>
      <c r="UAI301" s="216"/>
      <c r="UAJ301" s="216"/>
      <c r="UAK301" s="216"/>
      <c r="UAL301" s="216"/>
      <c r="UAM301" s="216"/>
      <c r="UAN301" s="216"/>
      <c r="UAO301" s="216"/>
      <c r="UAP301" s="216"/>
      <c r="UAQ301" s="216"/>
      <c r="UAR301" s="216"/>
      <c r="UAS301" s="216"/>
      <c r="UAT301" s="216"/>
      <c r="UAU301" s="216"/>
      <c r="UAV301" s="216"/>
      <c r="UAW301" s="216"/>
      <c r="UAX301" s="216"/>
      <c r="UAY301" s="216"/>
      <c r="UAZ301" s="216"/>
      <c r="UBA301" s="216"/>
      <c r="UBB301" s="216"/>
      <c r="UBC301" s="216"/>
      <c r="UBD301" s="216"/>
      <c r="UBE301" s="216"/>
      <c r="UBF301" s="216"/>
      <c r="UBG301" s="216"/>
      <c r="UBH301" s="216"/>
      <c r="UBI301" s="216"/>
      <c r="UBJ301" s="216"/>
      <c r="UBK301" s="216"/>
      <c r="UBL301" s="216"/>
      <c r="UBM301" s="216"/>
      <c r="UBN301" s="216"/>
      <c r="UBO301" s="216"/>
      <c r="UBP301" s="216"/>
      <c r="UBQ301" s="216"/>
      <c r="UBR301" s="216"/>
      <c r="UBS301" s="216"/>
      <c r="UBT301" s="216"/>
      <c r="UBU301" s="216"/>
      <c r="UBV301" s="216"/>
      <c r="UBW301" s="216"/>
      <c r="UBX301" s="216"/>
      <c r="UBY301" s="216"/>
      <c r="UBZ301" s="216"/>
      <c r="UCA301" s="216"/>
      <c r="UCB301" s="216"/>
      <c r="UCC301" s="216"/>
      <c r="UCD301" s="216"/>
      <c r="UCE301" s="216"/>
      <c r="UCF301" s="216"/>
      <c r="UCG301" s="216"/>
      <c r="UCH301" s="216"/>
      <c r="UCI301" s="216"/>
      <c r="UCJ301" s="216"/>
      <c r="UCK301" s="216"/>
      <c r="UCL301" s="216"/>
      <c r="UCM301" s="216"/>
      <c r="UCN301" s="216"/>
      <c r="UCO301" s="216"/>
      <c r="UCP301" s="216"/>
      <c r="UCQ301" s="216"/>
      <c r="UCR301" s="216"/>
      <c r="UCS301" s="216"/>
      <c r="UCT301" s="216"/>
      <c r="UCU301" s="216"/>
      <c r="UCV301" s="216"/>
      <c r="UCW301" s="216"/>
      <c r="UCX301" s="216"/>
      <c r="UCY301" s="216"/>
      <c r="UCZ301" s="216"/>
      <c r="UDA301" s="216"/>
      <c r="UDB301" s="216"/>
      <c r="UDC301" s="216"/>
      <c r="UDD301" s="216"/>
      <c r="UDE301" s="216"/>
      <c r="UDF301" s="216"/>
      <c r="UDG301" s="216"/>
      <c r="UDH301" s="216"/>
      <c r="UDI301" s="216"/>
      <c r="UDJ301" s="216"/>
      <c r="UDK301" s="216"/>
      <c r="UDL301" s="216"/>
      <c r="UDM301" s="216"/>
      <c r="UDN301" s="216"/>
      <c r="UDO301" s="216"/>
      <c r="UDP301" s="216"/>
      <c r="UDQ301" s="216"/>
      <c r="UDR301" s="216"/>
      <c r="UDS301" s="216"/>
      <c r="UDT301" s="216"/>
      <c r="UDU301" s="216"/>
      <c r="UDV301" s="216"/>
      <c r="UDW301" s="216"/>
      <c r="UDX301" s="216"/>
      <c r="UDY301" s="216"/>
      <c r="UDZ301" s="216"/>
      <c r="UEA301" s="216"/>
      <c r="UEB301" s="216"/>
      <c r="UEC301" s="216"/>
      <c r="UED301" s="216"/>
      <c r="UEE301" s="216"/>
      <c r="UEF301" s="216"/>
      <c r="UEG301" s="216"/>
      <c r="UEH301" s="216"/>
      <c r="UEI301" s="216"/>
      <c r="UEJ301" s="216"/>
      <c r="UEK301" s="216"/>
      <c r="UEL301" s="216"/>
      <c r="UEM301" s="216"/>
      <c r="UEN301" s="216"/>
      <c r="UEO301" s="216"/>
      <c r="UEP301" s="216"/>
      <c r="UEQ301" s="216"/>
      <c r="UER301" s="216"/>
      <c r="UES301" s="216"/>
      <c r="UET301" s="216"/>
      <c r="UEU301" s="216"/>
      <c r="UEV301" s="216"/>
      <c r="UEW301" s="216"/>
      <c r="UEX301" s="216"/>
      <c r="UEY301" s="216"/>
      <c r="UEZ301" s="216"/>
      <c r="UFA301" s="216"/>
      <c r="UFB301" s="216"/>
      <c r="UFC301" s="216"/>
      <c r="UFD301" s="216"/>
      <c r="UFE301" s="216"/>
      <c r="UFF301" s="216"/>
      <c r="UFG301" s="216"/>
      <c r="UFH301" s="216"/>
      <c r="UFI301" s="216"/>
      <c r="UFJ301" s="216"/>
      <c r="UFK301" s="216"/>
      <c r="UFL301" s="216"/>
      <c r="UFM301" s="216"/>
      <c r="UFN301" s="216"/>
      <c r="UFO301" s="216"/>
      <c r="UFP301" s="216"/>
      <c r="UFQ301" s="216"/>
      <c r="UFR301" s="216"/>
      <c r="UFS301" s="216"/>
      <c r="UFT301" s="216"/>
      <c r="UFU301" s="216"/>
      <c r="UFV301" s="216"/>
      <c r="UFW301" s="216"/>
      <c r="UFX301" s="216"/>
      <c r="UFY301" s="216"/>
      <c r="UFZ301" s="216"/>
      <c r="UGA301" s="216"/>
      <c r="UGB301" s="216"/>
      <c r="UGC301" s="216"/>
      <c r="UGD301" s="216"/>
      <c r="UGE301" s="216"/>
      <c r="UGF301" s="216"/>
      <c r="UGG301" s="216"/>
      <c r="UGH301" s="216"/>
      <c r="UGI301" s="216"/>
      <c r="UGJ301" s="216"/>
      <c r="UGK301" s="216"/>
      <c r="UGL301" s="216"/>
      <c r="UGM301" s="216"/>
      <c r="UGN301" s="216"/>
      <c r="UGO301" s="216"/>
      <c r="UGP301" s="216"/>
      <c r="UGQ301" s="216"/>
      <c r="UGR301" s="216"/>
      <c r="UGS301" s="216"/>
      <c r="UGT301" s="216"/>
      <c r="UGU301" s="216"/>
      <c r="UGV301" s="216"/>
      <c r="UGW301" s="216"/>
      <c r="UGX301" s="216"/>
      <c r="UGY301" s="216"/>
      <c r="UGZ301" s="216"/>
      <c r="UHA301" s="216"/>
      <c r="UHB301" s="216"/>
      <c r="UHC301" s="216"/>
      <c r="UHD301" s="216"/>
      <c r="UHE301" s="216"/>
      <c r="UHF301" s="216"/>
      <c r="UHG301" s="216"/>
      <c r="UHH301" s="216"/>
      <c r="UHI301" s="216"/>
      <c r="UHJ301" s="216"/>
      <c r="UHK301" s="216"/>
      <c r="UHL301" s="216"/>
      <c r="UHM301" s="216"/>
      <c r="UHN301" s="216"/>
      <c r="UHO301" s="216"/>
      <c r="UHP301" s="216"/>
      <c r="UHQ301" s="216"/>
      <c r="UHR301" s="216"/>
      <c r="UHS301" s="216"/>
      <c r="UHT301" s="216"/>
      <c r="UHU301" s="216"/>
      <c r="UHV301" s="216"/>
      <c r="UHW301" s="216"/>
      <c r="UHX301" s="216"/>
      <c r="UHY301" s="216"/>
      <c r="UHZ301" s="216"/>
      <c r="UIA301" s="216"/>
      <c r="UIB301" s="216"/>
      <c r="UIC301" s="216"/>
      <c r="UID301" s="216"/>
      <c r="UIE301" s="216"/>
      <c r="UIF301" s="216"/>
      <c r="UIG301" s="216"/>
      <c r="UIH301" s="216"/>
      <c r="UII301" s="216"/>
      <c r="UIJ301" s="216"/>
      <c r="UIK301" s="216"/>
      <c r="UIL301" s="216"/>
      <c r="UIM301" s="216"/>
      <c r="UIN301" s="216"/>
      <c r="UIO301" s="216"/>
      <c r="UIP301" s="216"/>
      <c r="UIQ301" s="216"/>
      <c r="UIR301" s="216"/>
      <c r="UIS301" s="216"/>
      <c r="UIT301" s="216"/>
      <c r="UIU301" s="216"/>
      <c r="UIV301" s="216"/>
      <c r="UIW301" s="216"/>
      <c r="UIX301" s="216"/>
      <c r="UIY301" s="216"/>
      <c r="UIZ301" s="216"/>
      <c r="UJA301" s="216"/>
      <c r="UJB301" s="216"/>
      <c r="UJC301" s="216"/>
      <c r="UJD301" s="216"/>
      <c r="UJE301" s="216"/>
      <c r="UJF301" s="216"/>
      <c r="UJG301" s="216"/>
      <c r="UJH301" s="216"/>
      <c r="UJI301" s="216"/>
      <c r="UJJ301" s="216"/>
      <c r="UJK301" s="216"/>
      <c r="UJL301" s="216"/>
      <c r="UJM301" s="216"/>
      <c r="UJN301" s="216"/>
      <c r="UJO301" s="216"/>
      <c r="UJP301" s="216"/>
      <c r="UJQ301" s="216"/>
      <c r="UJR301" s="216"/>
      <c r="UJS301" s="216"/>
      <c r="UJT301" s="216"/>
      <c r="UJU301" s="216"/>
      <c r="UJV301" s="216"/>
      <c r="UJW301" s="216"/>
      <c r="UJX301" s="216"/>
      <c r="UJY301" s="216"/>
      <c r="UJZ301" s="216"/>
      <c r="UKA301" s="216"/>
      <c r="UKB301" s="216"/>
      <c r="UKC301" s="216"/>
      <c r="UKD301" s="216"/>
      <c r="UKE301" s="216"/>
      <c r="UKF301" s="216"/>
      <c r="UKG301" s="216"/>
      <c r="UKH301" s="216"/>
      <c r="UKI301" s="216"/>
      <c r="UKJ301" s="216"/>
      <c r="UKK301" s="216"/>
      <c r="UKL301" s="216"/>
      <c r="UKM301" s="216"/>
      <c r="UKN301" s="216"/>
      <c r="UKO301" s="216"/>
      <c r="UKP301" s="216"/>
      <c r="UKQ301" s="216"/>
      <c r="UKR301" s="216"/>
      <c r="UKS301" s="216"/>
      <c r="UKT301" s="216"/>
      <c r="UKU301" s="216"/>
      <c r="UKV301" s="216"/>
      <c r="UKW301" s="216"/>
      <c r="UKX301" s="216"/>
      <c r="UKY301" s="216"/>
      <c r="UKZ301" s="216"/>
      <c r="ULA301" s="216"/>
      <c r="ULB301" s="216"/>
      <c r="ULC301" s="216"/>
      <c r="ULD301" s="216"/>
      <c r="ULE301" s="216"/>
      <c r="ULF301" s="216"/>
      <c r="ULG301" s="216"/>
      <c r="ULH301" s="216"/>
      <c r="ULI301" s="216"/>
      <c r="ULJ301" s="216"/>
      <c r="ULK301" s="216"/>
      <c r="ULL301" s="216"/>
      <c r="ULM301" s="216"/>
      <c r="ULN301" s="216"/>
      <c r="ULO301" s="216"/>
      <c r="ULP301" s="216"/>
      <c r="ULQ301" s="216"/>
      <c r="ULR301" s="216"/>
      <c r="ULS301" s="216"/>
      <c r="ULT301" s="216"/>
      <c r="ULU301" s="216"/>
      <c r="ULV301" s="216"/>
      <c r="ULW301" s="216"/>
      <c r="ULX301" s="216"/>
      <c r="ULY301" s="216"/>
      <c r="ULZ301" s="216"/>
      <c r="UMA301" s="216"/>
      <c r="UMB301" s="216"/>
      <c r="UMC301" s="216"/>
      <c r="UMD301" s="216"/>
      <c r="UME301" s="216"/>
      <c r="UMF301" s="216"/>
      <c r="UMG301" s="216"/>
      <c r="UMH301" s="216"/>
      <c r="UMI301" s="216"/>
      <c r="UMJ301" s="216"/>
      <c r="UMK301" s="216"/>
      <c r="UML301" s="216"/>
      <c r="UMM301" s="216"/>
      <c r="UMN301" s="216"/>
      <c r="UMO301" s="216"/>
      <c r="UMP301" s="216"/>
      <c r="UMQ301" s="216"/>
      <c r="UMR301" s="216"/>
      <c r="UMS301" s="216"/>
      <c r="UMT301" s="216"/>
      <c r="UMU301" s="216"/>
      <c r="UMV301" s="216"/>
      <c r="UMW301" s="216"/>
      <c r="UMX301" s="216"/>
      <c r="UMY301" s="216"/>
      <c r="UMZ301" s="216"/>
      <c r="UNA301" s="216"/>
      <c r="UNB301" s="216"/>
      <c r="UNC301" s="216"/>
      <c r="UND301" s="216"/>
      <c r="UNE301" s="216"/>
      <c r="UNF301" s="216"/>
      <c r="UNG301" s="216"/>
      <c r="UNH301" s="216"/>
      <c r="UNI301" s="216"/>
      <c r="UNJ301" s="216"/>
      <c r="UNK301" s="216"/>
      <c r="UNL301" s="216"/>
      <c r="UNM301" s="216"/>
      <c r="UNN301" s="216"/>
      <c r="UNO301" s="216"/>
      <c r="UNP301" s="216"/>
      <c r="UNQ301" s="216"/>
      <c r="UNR301" s="216"/>
      <c r="UNS301" s="216"/>
      <c r="UNT301" s="216"/>
      <c r="UNU301" s="216"/>
      <c r="UNV301" s="216"/>
      <c r="UNW301" s="216"/>
      <c r="UNX301" s="216"/>
      <c r="UNY301" s="216"/>
      <c r="UNZ301" s="216"/>
      <c r="UOA301" s="216"/>
      <c r="UOB301" s="216"/>
      <c r="UOC301" s="216"/>
      <c r="UOD301" s="216"/>
      <c r="UOE301" s="216"/>
      <c r="UOF301" s="216"/>
      <c r="UOG301" s="216"/>
      <c r="UOH301" s="216"/>
      <c r="UOI301" s="216"/>
      <c r="UOJ301" s="216"/>
      <c r="UOK301" s="216"/>
      <c r="UOL301" s="216"/>
      <c r="UOM301" s="216"/>
      <c r="UON301" s="216"/>
      <c r="UOO301" s="216"/>
      <c r="UOP301" s="216"/>
      <c r="UOQ301" s="216"/>
      <c r="UOR301" s="216"/>
      <c r="UOS301" s="216"/>
      <c r="UOT301" s="216"/>
      <c r="UOU301" s="216"/>
      <c r="UOV301" s="216"/>
      <c r="UOW301" s="216"/>
      <c r="UOX301" s="216"/>
      <c r="UOY301" s="216"/>
      <c r="UOZ301" s="216"/>
      <c r="UPA301" s="216"/>
      <c r="UPB301" s="216"/>
      <c r="UPC301" s="216"/>
      <c r="UPD301" s="216"/>
      <c r="UPE301" s="216"/>
      <c r="UPF301" s="216"/>
      <c r="UPG301" s="216"/>
      <c r="UPH301" s="216"/>
      <c r="UPI301" s="216"/>
      <c r="UPJ301" s="216"/>
      <c r="UPK301" s="216"/>
      <c r="UPL301" s="216"/>
      <c r="UPM301" s="216"/>
      <c r="UPN301" s="216"/>
      <c r="UPO301" s="216"/>
      <c r="UPP301" s="216"/>
      <c r="UPQ301" s="216"/>
      <c r="UPR301" s="216"/>
      <c r="UPS301" s="216"/>
      <c r="UPT301" s="216"/>
      <c r="UPU301" s="216"/>
      <c r="UPV301" s="216"/>
      <c r="UPW301" s="216"/>
      <c r="UPX301" s="216"/>
      <c r="UPY301" s="216"/>
      <c r="UPZ301" s="216"/>
      <c r="UQA301" s="216"/>
      <c r="UQB301" s="216"/>
      <c r="UQC301" s="216"/>
      <c r="UQD301" s="216"/>
      <c r="UQE301" s="216"/>
      <c r="UQF301" s="216"/>
      <c r="UQG301" s="216"/>
      <c r="UQH301" s="216"/>
      <c r="UQI301" s="216"/>
      <c r="UQJ301" s="216"/>
      <c r="UQK301" s="216"/>
      <c r="UQL301" s="216"/>
      <c r="UQM301" s="216"/>
      <c r="UQN301" s="216"/>
      <c r="UQO301" s="216"/>
      <c r="UQP301" s="216"/>
      <c r="UQQ301" s="216"/>
      <c r="UQR301" s="216"/>
      <c r="UQS301" s="216"/>
      <c r="UQT301" s="216"/>
      <c r="UQU301" s="216"/>
      <c r="UQV301" s="216"/>
      <c r="UQW301" s="216"/>
      <c r="UQX301" s="216"/>
      <c r="UQY301" s="216"/>
      <c r="UQZ301" s="216"/>
      <c r="URA301" s="216"/>
      <c r="URB301" s="216"/>
      <c r="URC301" s="216"/>
      <c r="URD301" s="216"/>
      <c r="URE301" s="216"/>
      <c r="URF301" s="216"/>
      <c r="URG301" s="216"/>
      <c r="URH301" s="216"/>
      <c r="URI301" s="216"/>
      <c r="URJ301" s="216"/>
      <c r="URK301" s="216"/>
      <c r="URL301" s="216"/>
      <c r="URM301" s="216"/>
      <c r="URN301" s="216"/>
      <c r="URO301" s="216"/>
      <c r="URP301" s="216"/>
      <c r="URQ301" s="216"/>
      <c r="URR301" s="216"/>
      <c r="URS301" s="216"/>
      <c r="URT301" s="216"/>
      <c r="URU301" s="216"/>
      <c r="URV301" s="216"/>
      <c r="URW301" s="216"/>
      <c r="URX301" s="216"/>
      <c r="URY301" s="216"/>
      <c r="URZ301" s="216"/>
      <c r="USA301" s="216"/>
      <c r="USB301" s="216"/>
      <c r="USC301" s="216"/>
      <c r="USD301" s="216"/>
      <c r="USE301" s="216"/>
      <c r="USF301" s="216"/>
      <c r="USG301" s="216"/>
      <c r="USH301" s="216"/>
      <c r="USI301" s="216"/>
      <c r="USJ301" s="216"/>
      <c r="USK301" s="216"/>
      <c r="USL301" s="216"/>
      <c r="USM301" s="216"/>
      <c r="USN301" s="216"/>
      <c r="USO301" s="216"/>
      <c r="USP301" s="216"/>
      <c r="USQ301" s="216"/>
      <c r="USR301" s="216"/>
      <c r="USS301" s="216"/>
      <c r="UST301" s="216"/>
      <c r="USU301" s="216"/>
      <c r="USV301" s="216"/>
      <c r="USW301" s="216"/>
      <c r="USX301" s="216"/>
      <c r="USY301" s="216"/>
      <c r="USZ301" s="216"/>
      <c r="UTA301" s="216"/>
      <c r="UTB301" s="216"/>
      <c r="UTC301" s="216"/>
      <c r="UTD301" s="216"/>
      <c r="UTE301" s="216"/>
      <c r="UTF301" s="216"/>
      <c r="UTG301" s="216"/>
      <c r="UTH301" s="216"/>
      <c r="UTI301" s="216"/>
      <c r="UTJ301" s="216"/>
      <c r="UTK301" s="216"/>
      <c r="UTL301" s="216"/>
      <c r="UTM301" s="216"/>
      <c r="UTN301" s="216"/>
      <c r="UTO301" s="216"/>
      <c r="UTP301" s="216"/>
      <c r="UTQ301" s="216"/>
      <c r="UTR301" s="216"/>
      <c r="UTS301" s="216"/>
      <c r="UTT301" s="216"/>
      <c r="UTU301" s="216"/>
      <c r="UTV301" s="216"/>
      <c r="UTW301" s="216"/>
      <c r="UTX301" s="216"/>
      <c r="UTY301" s="216"/>
      <c r="UTZ301" s="216"/>
      <c r="UUA301" s="216"/>
      <c r="UUB301" s="216"/>
      <c r="UUC301" s="216"/>
      <c r="UUD301" s="216"/>
      <c r="UUE301" s="216"/>
      <c r="UUF301" s="216"/>
      <c r="UUG301" s="216"/>
      <c r="UUH301" s="216"/>
      <c r="UUI301" s="216"/>
      <c r="UUJ301" s="216"/>
      <c r="UUK301" s="216"/>
      <c r="UUL301" s="216"/>
      <c r="UUM301" s="216"/>
      <c r="UUN301" s="216"/>
      <c r="UUO301" s="216"/>
      <c r="UUP301" s="216"/>
      <c r="UUQ301" s="216"/>
      <c r="UUR301" s="216"/>
      <c r="UUS301" s="216"/>
      <c r="UUT301" s="216"/>
      <c r="UUU301" s="216"/>
      <c r="UUV301" s="216"/>
      <c r="UUW301" s="216"/>
      <c r="UUX301" s="216"/>
      <c r="UUY301" s="216"/>
      <c r="UUZ301" s="216"/>
      <c r="UVA301" s="216"/>
      <c r="UVB301" s="216"/>
      <c r="UVC301" s="216"/>
      <c r="UVD301" s="216"/>
      <c r="UVE301" s="216"/>
      <c r="UVF301" s="216"/>
      <c r="UVG301" s="216"/>
      <c r="UVH301" s="216"/>
      <c r="UVI301" s="216"/>
      <c r="UVJ301" s="216"/>
      <c r="UVK301" s="216"/>
      <c r="UVL301" s="216"/>
      <c r="UVM301" s="216"/>
      <c r="UVN301" s="216"/>
      <c r="UVO301" s="216"/>
      <c r="UVP301" s="216"/>
      <c r="UVQ301" s="216"/>
      <c r="UVR301" s="216"/>
      <c r="UVS301" s="216"/>
      <c r="UVT301" s="216"/>
      <c r="UVU301" s="216"/>
      <c r="UVV301" s="216"/>
      <c r="UVW301" s="216"/>
      <c r="UVX301" s="216"/>
      <c r="UVY301" s="216"/>
      <c r="UVZ301" s="216"/>
      <c r="UWA301" s="216"/>
      <c r="UWB301" s="216"/>
      <c r="UWC301" s="216"/>
      <c r="UWD301" s="216"/>
      <c r="UWE301" s="216"/>
      <c r="UWF301" s="216"/>
      <c r="UWG301" s="216"/>
      <c r="UWH301" s="216"/>
      <c r="UWI301" s="216"/>
      <c r="UWJ301" s="216"/>
      <c r="UWK301" s="216"/>
      <c r="UWL301" s="216"/>
      <c r="UWM301" s="216"/>
      <c r="UWN301" s="216"/>
      <c r="UWO301" s="216"/>
      <c r="UWP301" s="216"/>
      <c r="UWQ301" s="216"/>
      <c r="UWR301" s="216"/>
      <c r="UWS301" s="216"/>
      <c r="UWT301" s="216"/>
      <c r="UWU301" s="216"/>
      <c r="UWV301" s="216"/>
      <c r="UWW301" s="216"/>
      <c r="UWX301" s="216"/>
      <c r="UWY301" s="216"/>
      <c r="UWZ301" s="216"/>
      <c r="UXA301" s="216"/>
      <c r="UXB301" s="216"/>
      <c r="UXC301" s="216"/>
      <c r="UXD301" s="216"/>
      <c r="UXE301" s="216"/>
      <c r="UXF301" s="216"/>
      <c r="UXG301" s="216"/>
      <c r="UXH301" s="216"/>
      <c r="UXI301" s="216"/>
      <c r="UXJ301" s="216"/>
      <c r="UXK301" s="216"/>
      <c r="UXL301" s="216"/>
      <c r="UXM301" s="216"/>
      <c r="UXN301" s="216"/>
      <c r="UXO301" s="216"/>
      <c r="UXP301" s="216"/>
      <c r="UXQ301" s="216"/>
      <c r="UXR301" s="216"/>
      <c r="UXS301" s="216"/>
      <c r="UXT301" s="216"/>
      <c r="UXU301" s="216"/>
      <c r="UXV301" s="216"/>
      <c r="UXW301" s="216"/>
      <c r="UXX301" s="216"/>
      <c r="UXY301" s="216"/>
      <c r="UXZ301" s="216"/>
      <c r="UYA301" s="216"/>
      <c r="UYB301" s="216"/>
      <c r="UYC301" s="216"/>
      <c r="UYD301" s="216"/>
      <c r="UYE301" s="216"/>
      <c r="UYF301" s="216"/>
      <c r="UYG301" s="216"/>
      <c r="UYH301" s="216"/>
      <c r="UYI301" s="216"/>
      <c r="UYJ301" s="216"/>
      <c r="UYK301" s="216"/>
      <c r="UYL301" s="216"/>
      <c r="UYM301" s="216"/>
      <c r="UYN301" s="216"/>
      <c r="UYO301" s="216"/>
      <c r="UYP301" s="216"/>
      <c r="UYQ301" s="216"/>
      <c r="UYR301" s="216"/>
      <c r="UYS301" s="216"/>
      <c r="UYT301" s="216"/>
      <c r="UYU301" s="216"/>
      <c r="UYV301" s="216"/>
      <c r="UYW301" s="216"/>
      <c r="UYX301" s="216"/>
      <c r="UYY301" s="216"/>
      <c r="UYZ301" s="216"/>
      <c r="UZA301" s="216"/>
      <c r="UZB301" s="216"/>
      <c r="UZC301" s="216"/>
      <c r="UZD301" s="216"/>
      <c r="UZE301" s="216"/>
      <c r="UZF301" s="216"/>
      <c r="UZG301" s="216"/>
      <c r="UZH301" s="216"/>
      <c r="UZI301" s="216"/>
      <c r="UZJ301" s="216"/>
      <c r="UZK301" s="216"/>
      <c r="UZL301" s="216"/>
      <c r="UZM301" s="216"/>
      <c r="UZN301" s="216"/>
      <c r="UZO301" s="216"/>
      <c r="UZP301" s="216"/>
      <c r="UZQ301" s="216"/>
      <c r="UZR301" s="216"/>
      <c r="UZS301" s="216"/>
      <c r="UZT301" s="216"/>
      <c r="UZU301" s="216"/>
      <c r="UZV301" s="216"/>
      <c r="UZW301" s="216"/>
      <c r="UZX301" s="216"/>
      <c r="UZY301" s="216"/>
      <c r="UZZ301" s="216"/>
      <c r="VAA301" s="216"/>
      <c r="VAB301" s="216"/>
      <c r="VAC301" s="216"/>
      <c r="VAD301" s="216"/>
      <c r="VAE301" s="216"/>
      <c r="VAF301" s="216"/>
      <c r="VAG301" s="216"/>
      <c r="VAH301" s="216"/>
      <c r="VAI301" s="216"/>
      <c r="VAJ301" s="216"/>
      <c r="VAK301" s="216"/>
      <c r="VAL301" s="216"/>
      <c r="VAM301" s="216"/>
      <c r="VAN301" s="216"/>
      <c r="VAO301" s="216"/>
      <c r="VAP301" s="216"/>
      <c r="VAQ301" s="216"/>
      <c r="VAR301" s="216"/>
      <c r="VAS301" s="216"/>
      <c r="VAT301" s="216"/>
      <c r="VAU301" s="216"/>
      <c r="VAV301" s="216"/>
      <c r="VAW301" s="216"/>
      <c r="VAX301" s="216"/>
      <c r="VAY301" s="216"/>
      <c r="VAZ301" s="216"/>
      <c r="VBA301" s="216"/>
      <c r="VBB301" s="216"/>
      <c r="VBC301" s="216"/>
      <c r="VBD301" s="216"/>
      <c r="VBE301" s="216"/>
      <c r="VBF301" s="216"/>
      <c r="VBG301" s="216"/>
      <c r="VBH301" s="216"/>
      <c r="VBI301" s="216"/>
      <c r="VBJ301" s="216"/>
      <c r="VBK301" s="216"/>
      <c r="VBL301" s="216"/>
      <c r="VBM301" s="216"/>
      <c r="VBN301" s="216"/>
      <c r="VBO301" s="216"/>
      <c r="VBP301" s="216"/>
      <c r="VBQ301" s="216"/>
      <c r="VBR301" s="216"/>
      <c r="VBS301" s="216"/>
      <c r="VBT301" s="216"/>
      <c r="VBU301" s="216"/>
      <c r="VBV301" s="216"/>
      <c r="VBW301" s="216"/>
      <c r="VBX301" s="216"/>
      <c r="VBY301" s="216"/>
      <c r="VBZ301" s="216"/>
      <c r="VCA301" s="216"/>
      <c r="VCB301" s="216"/>
      <c r="VCC301" s="216"/>
      <c r="VCD301" s="216"/>
      <c r="VCE301" s="216"/>
      <c r="VCF301" s="216"/>
      <c r="VCG301" s="216"/>
      <c r="VCH301" s="216"/>
      <c r="VCI301" s="216"/>
      <c r="VCJ301" s="216"/>
      <c r="VCK301" s="216"/>
      <c r="VCL301" s="216"/>
      <c r="VCM301" s="216"/>
      <c r="VCN301" s="216"/>
      <c r="VCO301" s="216"/>
      <c r="VCP301" s="216"/>
      <c r="VCQ301" s="216"/>
      <c r="VCR301" s="216"/>
      <c r="VCS301" s="216"/>
      <c r="VCT301" s="216"/>
      <c r="VCU301" s="216"/>
      <c r="VCV301" s="216"/>
      <c r="VCW301" s="216"/>
      <c r="VCX301" s="216"/>
      <c r="VCY301" s="216"/>
      <c r="VCZ301" s="216"/>
      <c r="VDA301" s="216"/>
      <c r="VDB301" s="216"/>
      <c r="VDC301" s="216"/>
      <c r="VDD301" s="216"/>
      <c r="VDE301" s="216"/>
      <c r="VDF301" s="216"/>
      <c r="VDG301" s="216"/>
      <c r="VDH301" s="216"/>
      <c r="VDI301" s="216"/>
      <c r="VDJ301" s="216"/>
      <c r="VDK301" s="216"/>
      <c r="VDL301" s="216"/>
      <c r="VDM301" s="216"/>
      <c r="VDN301" s="216"/>
      <c r="VDO301" s="216"/>
      <c r="VDP301" s="216"/>
      <c r="VDQ301" s="216"/>
      <c r="VDR301" s="216"/>
      <c r="VDS301" s="216"/>
      <c r="VDT301" s="216"/>
      <c r="VDU301" s="216"/>
      <c r="VDV301" s="216"/>
      <c r="VDW301" s="216"/>
      <c r="VDX301" s="216"/>
      <c r="VDY301" s="216"/>
      <c r="VDZ301" s="216"/>
      <c r="VEA301" s="216"/>
      <c r="VEB301" s="216"/>
      <c r="VEC301" s="216"/>
      <c r="VED301" s="216"/>
      <c r="VEE301" s="216"/>
      <c r="VEF301" s="216"/>
      <c r="VEG301" s="216"/>
      <c r="VEH301" s="216"/>
      <c r="VEI301" s="216"/>
      <c r="VEJ301" s="216"/>
      <c r="VEK301" s="216"/>
      <c r="VEL301" s="216"/>
      <c r="VEM301" s="216"/>
      <c r="VEN301" s="216"/>
      <c r="VEO301" s="216"/>
      <c r="VEP301" s="216"/>
      <c r="VEQ301" s="216"/>
      <c r="VER301" s="216"/>
      <c r="VES301" s="216"/>
      <c r="VET301" s="216"/>
      <c r="VEU301" s="216"/>
      <c r="VEV301" s="216"/>
      <c r="VEW301" s="216"/>
      <c r="VEX301" s="216"/>
      <c r="VEY301" s="216"/>
      <c r="VEZ301" s="216"/>
      <c r="VFA301" s="216"/>
      <c r="VFB301" s="216"/>
      <c r="VFC301" s="216"/>
      <c r="VFD301" s="216"/>
      <c r="VFE301" s="216"/>
      <c r="VFF301" s="216"/>
      <c r="VFG301" s="216"/>
      <c r="VFH301" s="216"/>
      <c r="VFI301" s="216"/>
      <c r="VFJ301" s="216"/>
      <c r="VFK301" s="216"/>
      <c r="VFL301" s="216"/>
      <c r="VFM301" s="216"/>
      <c r="VFN301" s="216"/>
      <c r="VFO301" s="216"/>
      <c r="VFP301" s="216"/>
      <c r="VFQ301" s="216"/>
      <c r="VFR301" s="216"/>
      <c r="VFS301" s="216"/>
      <c r="VFT301" s="216"/>
      <c r="VFU301" s="216"/>
      <c r="VFV301" s="216"/>
      <c r="VFW301" s="216"/>
      <c r="VFX301" s="216"/>
      <c r="VFY301" s="216"/>
      <c r="VFZ301" s="216"/>
      <c r="VGA301" s="216"/>
      <c r="VGB301" s="216"/>
      <c r="VGC301" s="216"/>
      <c r="VGD301" s="216"/>
      <c r="VGE301" s="216"/>
      <c r="VGF301" s="216"/>
      <c r="VGG301" s="216"/>
      <c r="VGH301" s="216"/>
      <c r="VGI301" s="216"/>
      <c r="VGJ301" s="216"/>
      <c r="VGK301" s="216"/>
      <c r="VGL301" s="216"/>
      <c r="VGM301" s="216"/>
      <c r="VGN301" s="216"/>
      <c r="VGO301" s="216"/>
      <c r="VGP301" s="216"/>
      <c r="VGQ301" s="216"/>
      <c r="VGR301" s="216"/>
      <c r="VGS301" s="216"/>
      <c r="VGT301" s="216"/>
      <c r="VGU301" s="216"/>
      <c r="VGV301" s="216"/>
      <c r="VGW301" s="216"/>
      <c r="VGX301" s="216"/>
      <c r="VGY301" s="216"/>
      <c r="VGZ301" s="216"/>
      <c r="VHA301" s="216"/>
      <c r="VHB301" s="216"/>
      <c r="VHC301" s="216"/>
      <c r="VHD301" s="216"/>
      <c r="VHE301" s="216"/>
      <c r="VHF301" s="216"/>
      <c r="VHG301" s="216"/>
      <c r="VHH301" s="216"/>
      <c r="VHI301" s="216"/>
      <c r="VHJ301" s="216"/>
      <c r="VHK301" s="216"/>
      <c r="VHL301" s="216"/>
      <c r="VHM301" s="216"/>
      <c r="VHN301" s="216"/>
      <c r="VHO301" s="216"/>
      <c r="VHP301" s="216"/>
      <c r="VHQ301" s="216"/>
      <c r="VHR301" s="216"/>
      <c r="VHS301" s="216"/>
      <c r="VHT301" s="216"/>
      <c r="VHU301" s="216"/>
      <c r="VHV301" s="216"/>
      <c r="VHW301" s="216"/>
      <c r="VHX301" s="216"/>
      <c r="VHY301" s="216"/>
      <c r="VHZ301" s="216"/>
      <c r="VIA301" s="216"/>
      <c r="VIB301" s="216"/>
      <c r="VIC301" s="216"/>
      <c r="VID301" s="216"/>
      <c r="VIE301" s="216"/>
      <c r="VIF301" s="216"/>
      <c r="VIG301" s="216"/>
      <c r="VIH301" s="216"/>
      <c r="VII301" s="216"/>
      <c r="VIJ301" s="216"/>
      <c r="VIK301" s="216"/>
      <c r="VIL301" s="216"/>
      <c r="VIM301" s="216"/>
      <c r="VIN301" s="216"/>
      <c r="VIO301" s="216"/>
      <c r="VIP301" s="216"/>
      <c r="VIQ301" s="216"/>
      <c r="VIR301" s="216"/>
      <c r="VIS301" s="216"/>
      <c r="VIT301" s="216"/>
      <c r="VIU301" s="216"/>
      <c r="VIV301" s="216"/>
      <c r="VIW301" s="216"/>
      <c r="VIX301" s="216"/>
      <c r="VIY301" s="216"/>
      <c r="VIZ301" s="216"/>
      <c r="VJA301" s="216"/>
      <c r="VJB301" s="216"/>
      <c r="VJC301" s="216"/>
      <c r="VJD301" s="216"/>
      <c r="VJE301" s="216"/>
      <c r="VJF301" s="216"/>
      <c r="VJG301" s="216"/>
      <c r="VJH301" s="216"/>
      <c r="VJI301" s="216"/>
      <c r="VJJ301" s="216"/>
      <c r="VJK301" s="216"/>
      <c r="VJL301" s="216"/>
      <c r="VJM301" s="216"/>
      <c r="VJN301" s="216"/>
      <c r="VJO301" s="216"/>
      <c r="VJP301" s="216"/>
      <c r="VJQ301" s="216"/>
      <c r="VJR301" s="216"/>
      <c r="VJS301" s="216"/>
      <c r="VJT301" s="216"/>
      <c r="VJU301" s="216"/>
      <c r="VJV301" s="216"/>
      <c r="VJW301" s="216"/>
      <c r="VJX301" s="216"/>
      <c r="VJY301" s="216"/>
      <c r="VJZ301" s="216"/>
      <c r="VKA301" s="216"/>
      <c r="VKB301" s="216"/>
      <c r="VKC301" s="216"/>
      <c r="VKD301" s="216"/>
      <c r="VKE301" s="216"/>
      <c r="VKF301" s="216"/>
      <c r="VKG301" s="216"/>
      <c r="VKH301" s="216"/>
      <c r="VKI301" s="216"/>
      <c r="VKJ301" s="216"/>
      <c r="VKK301" s="216"/>
      <c r="VKL301" s="216"/>
      <c r="VKM301" s="216"/>
      <c r="VKN301" s="216"/>
      <c r="VKO301" s="216"/>
      <c r="VKP301" s="216"/>
      <c r="VKQ301" s="216"/>
      <c r="VKR301" s="216"/>
      <c r="VKS301" s="216"/>
      <c r="VKT301" s="216"/>
      <c r="VKU301" s="216"/>
      <c r="VKV301" s="216"/>
      <c r="VKW301" s="216"/>
      <c r="VKX301" s="216"/>
      <c r="VKY301" s="216"/>
      <c r="VKZ301" s="216"/>
      <c r="VLA301" s="216"/>
      <c r="VLB301" s="216"/>
      <c r="VLC301" s="216"/>
      <c r="VLD301" s="216"/>
      <c r="VLE301" s="216"/>
      <c r="VLF301" s="216"/>
      <c r="VLG301" s="216"/>
      <c r="VLH301" s="216"/>
      <c r="VLI301" s="216"/>
      <c r="VLJ301" s="216"/>
      <c r="VLK301" s="216"/>
      <c r="VLL301" s="216"/>
      <c r="VLM301" s="216"/>
      <c r="VLN301" s="216"/>
      <c r="VLO301" s="216"/>
      <c r="VLP301" s="216"/>
      <c r="VLQ301" s="216"/>
      <c r="VLR301" s="216"/>
      <c r="VLS301" s="216"/>
      <c r="VLT301" s="216"/>
      <c r="VLU301" s="216"/>
      <c r="VLV301" s="216"/>
      <c r="VLW301" s="216"/>
      <c r="VLX301" s="216"/>
      <c r="VLY301" s="216"/>
      <c r="VLZ301" s="216"/>
      <c r="VMA301" s="216"/>
      <c r="VMB301" s="216"/>
      <c r="VMC301" s="216"/>
      <c r="VMD301" s="216"/>
      <c r="VME301" s="216"/>
      <c r="VMF301" s="216"/>
      <c r="VMG301" s="216"/>
      <c r="VMH301" s="216"/>
      <c r="VMI301" s="216"/>
      <c r="VMJ301" s="216"/>
      <c r="VMK301" s="216"/>
      <c r="VML301" s="216"/>
      <c r="VMM301" s="216"/>
      <c r="VMN301" s="216"/>
      <c r="VMO301" s="216"/>
      <c r="VMP301" s="216"/>
      <c r="VMQ301" s="216"/>
      <c r="VMR301" s="216"/>
      <c r="VMS301" s="216"/>
      <c r="VMT301" s="216"/>
      <c r="VMU301" s="216"/>
      <c r="VMV301" s="216"/>
      <c r="VMW301" s="216"/>
      <c r="VMX301" s="216"/>
      <c r="VMY301" s="216"/>
      <c r="VMZ301" s="216"/>
      <c r="VNA301" s="216"/>
      <c r="VNB301" s="216"/>
      <c r="VNC301" s="216"/>
      <c r="VND301" s="216"/>
      <c r="VNE301" s="216"/>
      <c r="VNF301" s="216"/>
      <c r="VNG301" s="216"/>
      <c r="VNH301" s="216"/>
      <c r="VNI301" s="216"/>
      <c r="VNJ301" s="216"/>
      <c r="VNK301" s="216"/>
      <c r="VNL301" s="216"/>
      <c r="VNM301" s="216"/>
      <c r="VNN301" s="216"/>
      <c r="VNO301" s="216"/>
      <c r="VNP301" s="216"/>
      <c r="VNQ301" s="216"/>
      <c r="VNR301" s="216"/>
      <c r="VNS301" s="216"/>
      <c r="VNT301" s="216"/>
      <c r="VNU301" s="216"/>
      <c r="VNV301" s="216"/>
      <c r="VNW301" s="216"/>
      <c r="VNX301" s="216"/>
      <c r="VNY301" s="216"/>
      <c r="VNZ301" s="216"/>
      <c r="VOA301" s="216"/>
      <c r="VOB301" s="216"/>
      <c r="VOC301" s="216"/>
      <c r="VOD301" s="216"/>
      <c r="VOE301" s="216"/>
      <c r="VOF301" s="216"/>
      <c r="VOG301" s="216"/>
      <c r="VOH301" s="216"/>
      <c r="VOI301" s="216"/>
      <c r="VOJ301" s="216"/>
      <c r="VOK301" s="216"/>
      <c r="VOL301" s="216"/>
      <c r="VOM301" s="216"/>
      <c r="VON301" s="216"/>
      <c r="VOO301" s="216"/>
      <c r="VOP301" s="216"/>
      <c r="VOQ301" s="216"/>
      <c r="VOR301" s="216"/>
      <c r="VOS301" s="216"/>
      <c r="VOT301" s="216"/>
      <c r="VOU301" s="216"/>
      <c r="VOV301" s="216"/>
      <c r="VOW301" s="216"/>
      <c r="VOX301" s="216"/>
      <c r="VOY301" s="216"/>
      <c r="VOZ301" s="216"/>
      <c r="VPA301" s="216"/>
      <c r="VPB301" s="216"/>
      <c r="VPC301" s="216"/>
      <c r="VPD301" s="216"/>
      <c r="VPE301" s="216"/>
      <c r="VPF301" s="216"/>
      <c r="VPG301" s="216"/>
      <c r="VPH301" s="216"/>
      <c r="VPI301" s="216"/>
      <c r="VPJ301" s="216"/>
      <c r="VPK301" s="216"/>
      <c r="VPL301" s="216"/>
      <c r="VPM301" s="216"/>
      <c r="VPN301" s="216"/>
      <c r="VPO301" s="216"/>
      <c r="VPP301" s="216"/>
      <c r="VPQ301" s="216"/>
      <c r="VPR301" s="216"/>
      <c r="VPS301" s="216"/>
      <c r="VPT301" s="216"/>
      <c r="VPU301" s="216"/>
      <c r="VPV301" s="216"/>
      <c r="VPW301" s="216"/>
      <c r="VPX301" s="216"/>
      <c r="VPY301" s="216"/>
      <c r="VPZ301" s="216"/>
      <c r="VQA301" s="216"/>
      <c r="VQB301" s="216"/>
      <c r="VQC301" s="216"/>
      <c r="VQD301" s="216"/>
      <c r="VQE301" s="216"/>
      <c r="VQF301" s="216"/>
      <c r="VQG301" s="216"/>
      <c r="VQH301" s="216"/>
      <c r="VQI301" s="216"/>
      <c r="VQJ301" s="216"/>
      <c r="VQK301" s="216"/>
      <c r="VQL301" s="216"/>
      <c r="VQM301" s="216"/>
      <c r="VQN301" s="216"/>
      <c r="VQO301" s="216"/>
      <c r="VQP301" s="216"/>
      <c r="VQQ301" s="216"/>
      <c r="VQR301" s="216"/>
      <c r="VQS301" s="216"/>
      <c r="VQT301" s="216"/>
      <c r="VQU301" s="216"/>
      <c r="VQV301" s="216"/>
      <c r="VQW301" s="216"/>
      <c r="VQX301" s="216"/>
      <c r="VQY301" s="216"/>
      <c r="VQZ301" s="216"/>
      <c r="VRA301" s="216"/>
      <c r="VRB301" s="216"/>
      <c r="VRC301" s="216"/>
      <c r="VRD301" s="216"/>
      <c r="VRE301" s="216"/>
      <c r="VRF301" s="216"/>
      <c r="VRG301" s="216"/>
      <c r="VRH301" s="216"/>
      <c r="VRI301" s="216"/>
      <c r="VRJ301" s="216"/>
      <c r="VRK301" s="216"/>
      <c r="VRL301" s="216"/>
      <c r="VRM301" s="216"/>
      <c r="VRN301" s="216"/>
      <c r="VRO301" s="216"/>
      <c r="VRP301" s="216"/>
      <c r="VRQ301" s="216"/>
      <c r="VRR301" s="216"/>
      <c r="VRS301" s="216"/>
      <c r="VRT301" s="216"/>
      <c r="VRU301" s="216"/>
      <c r="VRV301" s="216"/>
      <c r="VRW301" s="216"/>
      <c r="VRX301" s="216"/>
      <c r="VRY301" s="216"/>
      <c r="VRZ301" s="216"/>
      <c r="VSA301" s="216"/>
      <c r="VSB301" s="216"/>
      <c r="VSC301" s="216"/>
      <c r="VSD301" s="216"/>
      <c r="VSE301" s="216"/>
      <c r="VSF301" s="216"/>
      <c r="VSG301" s="216"/>
      <c r="VSH301" s="216"/>
      <c r="VSI301" s="216"/>
      <c r="VSJ301" s="216"/>
      <c r="VSK301" s="216"/>
      <c r="VSL301" s="216"/>
      <c r="VSM301" s="216"/>
      <c r="VSN301" s="216"/>
      <c r="VSO301" s="216"/>
      <c r="VSP301" s="216"/>
      <c r="VSQ301" s="216"/>
      <c r="VSR301" s="216"/>
      <c r="VSS301" s="216"/>
      <c r="VST301" s="216"/>
      <c r="VSU301" s="216"/>
      <c r="VSV301" s="216"/>
      <c r="VSW301" s="216"/>
      <c r="VSX301" s="216"/>
      <c r="VSY301" s="216"/>
      <c r="VSZ301" s="216"/>
      <c r="VTA301" s="216"/>
      <c r="VTB301" s="216"/>
      <c r="VTC301" s="216"/>
      <c r="VTD301" s="216"/>
      <c r="VTE301" s="216"/>
      <c r="VTF301" s="216"/>
      <c r="VTG301" s="216"/>
      <c r="VTH301" s="216"/>
      <c r="VTI301" s="216"/>
      <c r="VTJ301" s="216"/>
      <c r="VTK301" s="216"/>
      <c r="VTL301" s="216"/>
      <c r="VTM301" s="216"/>
      <c r="VTN301" s="216"/>
      <c r="VTO301" s="216"/>
      <c r="VTP301" s="216"/>
      <c r="VTQ301" s="216"/>
      <c r="VTR301" s="216"/>
      <c r="VTS301" s="216"/>
      <c r="VTT301" s="216"/>
      <c r="VTU301" s="216"/>
      <c r="VTV301" s="216"/>
      <c r="VTW301" s="216"/>
      <c r="VTX301" s="216"/>
      <c r="VTY301" s="216"/>
      <c r="VTZ301" s="216"/>
      <c r="VUA301" s="216"/>
      <c r="VUB301" s="216"/>
      <c r="VUC301" s="216"/>
      <c r="VUD301" s="216"/>
      <c r="VUE301" s="216"/>
      <c r="VUF301" s="216"/>
      <c r="VUG301" s="216"/>
      <c r="VUH301" s="216"/>
      <c r="VUI301" s="216"/>
      <c r="VUJ301" s="216"/>
      <c r="VUK301" s="216"/>
      <c r="VUL301" s="216"/>
      <c r="VUM301" s="216"/>
      <c r="VUN301" s="216"/>
      <c r="VUO301" s="216"/>
      <c r="VUP301" s="216"/>
      <c r="VUQ301" s="216"/>
      <c r="VUR301" s="216"/>
      <c r="VUS301" s="216"/>
      <c r="VUT301" s="216"/>
      <c r="VUU301" s="216"/>
      <c r="VUV301" s="216"/>
      <c r="VUW301" s="216"/>
      <c r="VUX301" s="216"/>
      <c r="VUY301" s="216"/>
      <c r="VUZ301" s="216"/>
      <c r="VVA301" s="216"/>
      <c r="VVB301" s="216"/>
      <c r="VVC301" s="216"/>
      <c r="VVD301" s="216"/>
      <c r="VVE301" s="216"/>
      <c r="VVF301" s="216"/>
      <c r="VVG301" s="216"/>
      <c r="VVH301" s="216"/>
      <c r="VVI301" s="216"/>
      <c r="VVJ301" s="216"/>
      <c r="VVK301" s="216"/>
      <c r="VVL301" s="216"/>
      <c r="VVM301" s="216"/>
      <c r="VVN301" s="216"/>
      <c r="VVO301" s="216"/>
      <c r="VVP301" s="216"/>
      <c r="VVQ301" s="216"/>
      <c r="VVR301" s="216"/>
      <c r="VVS301" s="216"/>
      <c r="VVT301" s="216"/>
      <c r="VVU301" s="216"/>
      <c r="VVV301" s="216"/>
      <c r="VVW301" s="216"/>
      <c r="VVX301" s="216"/>
      <c r="VVY301" s="216"/>
      <c r="VVZ301" s="216"/>
      <c r="VWA301" s="216"/>
      <c r="VWB301" s="216"/>
      <c r="VWC301" s="216"/>
      <c r="VWD301" s="216"/>
      <c r="VWE301" s="216"/>
      <c r="VWF301" s="216"/>
      <c r="VWG301" s="216"/>
      <c r="VWH301" s="216"/>
      <c r="VWI301" s="216"/>
      <c r="VWJ301" s="216"/>
      <c r="VWK301" s="216"/>
      <c r="VWL301" s="216"/>
      <c r="VWM301" s="216"/>
      <c r="VWN301" s="216"/>
      <c r="VWO301" s="216"/>
      <c r="VWP301" s="216"/>
      <c r="VWQ301" s="216"/>
      <c r="VWR301" s="216"/>
      <c r="VWS301" s="216"/>
      <c r="VWT301" s="216"/>
      <c r="VWU301" s="216"/>
      <c r="VWV301" s="216"/>
      <c r="VWW301" s="216"/>
      <c r="VWX301" s="216"/>
      <c r="VWY301" s="216"/>
      <c r="VWZ301" s="216"/>
      <c r="VXA301" s="216"/>
      <c r="VXB301" s="216"/>
      <c r="VXC301" s="216"/>
      <c r="VXD301" s="216"/>
      <c r="VXE301" s="216"/>
      <c r="VXF301" s="216"/>
      <c r="VXG301" s="216"/>
      <c r="VXH301" s="216"/>
      <c r="VXI301" s="216"/>
      <c r="VXJ301" s="216"/>
      <c r="VXK301" s="216"/>
      <c r="VXL301" s="216"/>
      <c r="VXM301" s="216"/>
      <c r="VXN301" s="216"/>
      <c r="VXO301" s="216"/>
      <c r="VXP301" s="216"/>
      <c r="VXQ301" s="216"/>
      <c r="VXR301" s="216"/>
      <c r="VXS301" s="216"/>
      <c r="VXT301" s="216"/>
      <c r="VXU301" s="216"/>
      <c r="VXV301" s="216"/>
      <c r="VXW301" s="216"/>
      <c r="VXX301" s="216"/>
      <c r="VXY301" s="216"/>
      <c r="VXZ301" s="216"/>
      <c r="VYA301" s="216"/>
      <c r="VYB301" s="216"/>
      <c r="VYC301" s="216"/>
      <c r="VYD301" s="216"/>
      <c r="VYE301" s="216"/>
      <c r="VYF301" s="216"/>
      <c r="VYG301" s="216"/>
      <c r="VYH301" s="216"/>
      <c r="VYI301" s="216"/>
      <c r="VYJ301" s="216"/>
      <c r="VYK301" s="216"/>
      <c r="VYL301" s="216"/>
      <c r="VYM301" s="216"/>
      <c r="VYN301" s="216"/>
      <c r="VYO301" s="216"/>
      <c r="VYP301" s="216"/>
      <c r="VYQ301" s="216"/>
      <c r="VYR301" s="216"/>
      <c r="VYS301" s="216"/>
      <c r="VYT301" s="216"/>
      <c r="VYU301" s="216"/>
      <c r="VYV301" s="216"/>
      <c r="VYW301" s="216"/>
      <c r="VYX301" s="216"/>
      <c r="VYY301" s="216"/>
      <c r="VYZ301" s="216"/>
      <c r="VZA301" s="216"/>
      <c r="VZB301" s="216"/>
      <c r="VZC301" s="216"/>
      <c r="VZD301" s="216"/>
      <c r="VZE301" s="216"/>
      <c r="VZF301" s="216"/>
      <c r="VZG301" s="216"/>
      <c r="VZH301" s="216"/>
      <c r="VZI301" s="216"/>
      <c r="VZJ301" s="216"/>
      <c r="VZK301" s="216"/>
      <c r="VZL301" s="216"/>
      <c r="VZM301" s="216"/>
      <c r="VZN301" s="216"/>
      <c r="VZO301" s="216"/>
      <c r="VZP301" s="216"/>
      <c r="VZQ301" s="216"/>
      <c r="VZR301" s="216"/>
      <c r="VZS301" s="216"/>
      <c r="VZT301" s="216"/>
      <c r="VZU301" s="216"/>
      <c r="VZV301" s="216"/>
      <c r="VZW301" s="216"/>
      <c r="VZX301" s="216"/>
      <c r="VZY301" s="216"/>
      <c r="VZZ301" s="216"/>
      <c r="WAA301" s="216"/>
      <c r="WAB301" s="216"/>
      <c r="WAC301" s="216"/>
      <c r="WAD301" s="216"/>
      <c r="WAE301" s="216"/>
      <c r="WAF301" s="216"/>
      <c r="WAG301" s="216"/>
      <c r="WAH301" s="216"/>
      <c r="WAI301" s="216"/>
      <c r="WAJ301" s="216"/>
      <c r="WAK301" s="216"/>
      <c r="WAL301" s="216"/>
      <c r="WAM301" s="216"/>
      <c r="WAN301" s="216"/>
      <c r="WAO301" s="216"/>
      <c r="WAP301" s="216"/>
      <c r="WAQ301" s="216"/>
      <c r="WAR301" s="216"/>
      <c r="WAS301" s="216"/>
      <c r="WAT301" s="216"/>
      <c r="WAU301" s="216"/>
      <c r="WAV301" s="216"/>
      <c r="WAW301" s="216"/>
      <c r="WAX301" s="216"/>
      <c r="WAY301" s="216"/>
      <c r="WAZ301" s="216"/>
      <c r="WBA301" s="216"/>
      <c r="WBB301" s="216"/>
      <c r="WBC301" s="216"/>
      <c r="WBD301" s="216"/>
      <c r="WBE301" s="216"/>
      <c r="WBF301" s="216"/>
      <c r="WBG301" s="216"/>
      <c r="WBH301" s="216"/>
      <c r="WBI301" s="216"/>
      <c r="WBJ301" s="216"/>
      <c r="WBK301" s="216"/>
      <c r="WBL301" s="216"/>
      <c r="WBM301" s="216"/>
      <c r="WBN301" s="216"/>
      <c r="WBO301" s="216"/>
      <c r="WBP301" s="216"/>
      <c r="WBQ301" s="216"/>
      <c r="WBR301" s="216"/>
      <c r="WBS301" s="216"/>
      <c r="WBT301" s="216"/>
      <c r="WBU301" s="216"/>
      <c r="WBV301" s="216"/>
      <c r="WBW301" s="216"/>
      <c r="WBX301" s="216"/>
      <c r="WBY301" s="216"/>
      <c r="WBZ301" s="216"/>
      <c r="WCA301" s="216"/>
      <c r="WCB301" s="216"/>
      <c r="WCC301" s="216"/>
      <c r="WCD301" s="216"/>
      <c r="WCE301" s="216"/>
      <c r="WCF301" s="216"/>
      <c r="WCG301" s="216"/>
      <c r="WCH301" s="216"/>
      <c r="WCI301" s="216"/>
      <c r="WCJ301" s="216"/>
      <c r="WCK301" s="216"/>
      <c r="WCL301" s="216"/>
      <c r="WCM301" s="216"/>
      <c r="WCN301" s="216"/>
      <c r="WCO301" s="216"/>
      <c r="WCP301" s="216"/>
      <c r="WCQ301" s="216"/>
      <c r="WCR301" s="216"/>
      <c r="WCS301" s="216"/>
      <c r="WCT301" s="216"/>
      <c r="WCU301" s="216"/>
      <c r="WCV301" s="216"/>
      <c r="WCW301" s="216"/>
      <c r="WCX301" s="216"/>
      <c r="WCY301" s="216"/>
      <c r="WCZ301" s="216"/>
      <c r="WDA301" s="216"/>
      <c r="WDB301" s="216"/>
      <c r="WDC301" s="216"/>
      <c r="WDD301" s="216"/>
      <c r="WDE301" s="216"/>
      <c r="WDF301" s="216"/>
      <c r="WDG301" s="216"/>
      <c r="WDH301" s="216"/>
      <c r="WDI301" s="216"/>
      <c r="WDJ301" s="216"/>
      <c r="WDK301" s="216"/>
      <c r="WDL301" s="216"/>
      <c r="WDM301" s="216"/>
      <c r="WDN301" s="216"/>
      <c r="WDO301" s="216"/>
      <c r="WDP301" s="216"/>
      <c r="WDQ301" s="216"/>
      <c r="WDR301" s="216"/>
      <c r="WDS301" s="216"/>
      <c r="WDT301" s="216"/>
      <c r="WDU301" s="216"/>
      <c r="WDV301" s="216"/>
      <c r="WDW301" s="216"/>
      <c r="WDX301" s="216"/>
      <c r="WDY301" s="216"/>
      <c r="WDZ301" s="216"/>
      <c r="WEA301" s="216"/>
      <c r="WEB301" s="216"/>
      <c r="WEC301" s="216"/>
      <c r="WED301" s="216"/>
      <c r="WEE301" s="216"/>
      <c r="WEF301" s="216"/>
      <c r="WEG301" s="216"/>
      <c r="WEH301" s="216"/>
      <c r="WEI301" s="216"/>
      <c r="WEJ301" s="216"/>
      <c r="WEK301" s="216"/>
      <c r="WEL301" s="216"/>
      <c r="WEM301" s="216"/>
      <c r="WEN301" s="216"/>
      <c r="WEO301" s="216"/>
      <c r="WEP301" s="216"/>
      <c r="WEQ301" s="216"/>
      <c r="WER301" s="216"/>
      <c r="WES301" s="216"/>
      <c r="WET301" s="216"/>
      <c r="WEU301" s="216"/>
      <c r="WEV301" s="216"/>
      <c r="WEW301" s="216"/>
      <c r="WEX301" s="216"/>
      <c r="WEY301" s="216"/>
      <c r="WEZ301" s="216"/>
      <c r="WFA301" s="216"/>
      <c r="WFB301" s="216"/>
      <c r="WFC301" s="216"/>
      <c r="WFD301" s="216"/>
      <c r="WFE301" s="216"/>
      <c r="WFF301" s="216"/>
      <c r="WFG301" s="216"/>
      <c r="WFH301" s="216"/>
      <c r="WFI301" s="216"/>
      <c r="WFJ301" s="216"/>
      <c r="WFK301" s="216"/>
      <c r="WFL301" s="216"/>
      <c r="WFM301" s="216"/>
      <c r="WFN301" s="216"/>
      <c r="WFO301" s="216"/>
      <c r="WFP301" s="216"/>
      <c r="WFQ301" s="216"/>
      <c r="WFR301" s="216"/>
      <c r="WFS301" s="216"/>
      <c r="WFT301" s="216"/>
      <c r="WFU301" s="216"/>
      <c r="WFV301" s="216"/>
      <c r="WFW301" s="216"/>
      <c r="WFX301" s="216"/>
      <c r="WFY301" s="216"/>
      <c r="WFZ301" s="216"/>
      <c r="WGA301" s="216"/>
      <c r="WGB301" s="216"/>
      <c r="WGC301" s="216"/>
      <c r="WGD301" s="216"/>
      <c r="WGE301" s="216"/>
      <c r="WGF301" s="216"/>
      <c r="WGG301" s="216"/>
      <c r="WGH301" s="216"/>
      <c r="WGI301" s="216"/>
      <c r="WGJ301" s="216"/>
      <c r="WGK301" s="216"/>
      <c r="WGL301" s="216"/>
      <c r="WGM301" s="216"/>
      <c r="WGN301" s="216"/>
      <c r="WGO301" s="216"/>
      <c r="WGP301" s="216"/>
      <c r="WGQ301" s="216"/>
      <c r="WGR301" s="216"/>
      <c r="WGS301" s="216"/>
      <c r="WGT301" s="216"/>
      <c r="WGU301" s="216"/>
      <c r="WGV301" s="216"/>
      <c r="WGW301" s="216"/>
      <c r="WGX301" s="216"/>
      <c r="WGY301" s="216"/>
      <c r="WGZ301" s="216"/>
      <c r="WHA301" s="216"/>
      <c r="WHB301" s="216"/>
      <c r="WHC301" s="216"/>
      <c r="WHD301" s="216"/>
      <c r="WHE301" s="216"/>
      <c r="WHF301" s="216"/>
      <c r="WHG301" s="216"/>
      <c r="WHH301" s="216"/>
      <c r="WHI301" s="216"/>
      <c r="WHJ301" s="216"/>
      <c r="WHK301" s="216"/>
      <c r="WHL301" s="216"/>
      <c r="WHM301" s="216"/>
      <c r="WHN301" s="216"/>
      <c r="WHO301" s="216"/>
      <c r="WHP301" s="216"/>
      <c r="WHQ301" s="216"/>
      <c r="WHR301" s="216"/>
      <c r="WHS301" s="216"/>
      <c r="WHT301" s="216"/>
      <c r="WHU301" s="216"/>
      <c r="WHV301" s="216"/>
      <c r="WHW301" s="216"/>
      <c r="WHX301" s="216"/>
      <c r="WHY301" s="216"/>
      <c r="WHZ301" s="216"/>
      <c r="WIA301" s="216"/>
      <c r="WIB301" s="216"/>
      <c r="WIC301" s="216"/>
      <c r="WID301" s="216"/>
      <c r="WIE301" s="216"/>
      <c r="WIF301" s="216"/>
      <c r="WIG301" s="216"/>
      <c r="WIH301" s="216"/>
      <c r="WII301" s="216"/>
      <c r="WIJ301" s="216"/>
      <c r="WIK301" s="216"/>
      <c r="WIL301" s="216"/>
      <c r="WIM301" s="216"/>
      <c r="WIN301" s="216"/>
      <c r="WIO301" s="216"/>
      <c r="WIP301" s="216"/>
      <c r="WIQ301" s="216"/>
      <c r="WIR301" s="216"/>
      <c r="WIS301" s="216"/>
      <c r="WIT301" s="216"/>
      <c r="WIU301" s="216"/>
      <c r="WIV301" s="216"/>
      <c r="WIW301" s="216"/>
      <c r="WIX301" s="216"/>
      <c r="WIY301" s="216"/>
      <c r="WIZ301" s="216"/>
      <c r="WJA301" s="216"/>
      <c r="WJB301" s="216"/>
      <c r="WJC301" s="216"/>
      <c r="WJD301" s="216"/>
      <c r="WJE301" s="216"/>
      <c r="WJF301" s="216"/>
      <c r="WJG301" s="216"/>
      <c r="WJH301" s="216"/>
      <c r="WJI301" s="216"/>
      <c r="WJJ301" s="216"/>
      <c r="WJK301" s="216"/>
      <c r="WJL301" s="216"/>
      <c r="WJM301" s="216"/>
      <c r="WJN301" s="216"/>
      <c r="WJO301" s="216"/>
      <c r="WJP301" s="216"/>
      <c r="WJQ301" s="216"/>
      <c r="WJR301" s="216"/>
      <c r="WJS301" s="216"/>
      <c r="WJT301" s="216"/>
      <c r="WJU301" s="216"/>
      <c r="WJV301" s="216"/>
      <c r="WJW301" s="216"/>
      <c r="WJX301" s="216"/>
      <c r="WJY301" s="216"/>
      <c r="WJZ301" s="216"/>
      <c r="WKA301" s="216"/>
      <c r="WKB301" s="216"/>
      <c r="WKC301" s="216"/>
      <c r="WKD301" s="216"/>
      <c r="WKE301" s="216"/>
      <c r="WKF301" s="216"/>
      <c r="WKG301" s="216"/>
      <c r="WKH301" s="216"/>
      <c r="WKI301" s="216"/>
      <c r="WKJ301" s="216"/>
      <c r="WKK301" s="216"/>
      <c r="WKL301" s="216"/>
      <c r="WKM301" s="216"/>
      <c r="WKN301" s="216"/>
      <c r="WKO301" s="216"/>
      <c r="WKP301" s="216"/>
      <c r="WKQ301" s="216"/>
      <c r="WKR301" s="216"/>
      <c r="WKS301" s="216"/>
      <c r="WKT301" s="216"/>
      <c r="WKU301" s="216"/>
      <c r="WKV301" s="216"/>
      <c r="WKW301" s="216"/>
      <c r="WKX301" s="216"/>
      <c r="WKY301" s="216"/>
      <c r="WKZ301" s="216"/>
      <c r="WLA301" s="216"/>
      <c r="WLB301" s="216"/>
      <c r="WLC301" s="216"/>
      <c r="WLD301" s="216"/>
      <c r="WLE301" s="216"/>
      <c r="WLF301" s="216"/>
      <c r="WLG301" s="216"/>
      <c r="WLH301" s="216"/>
      <c r="WLI301" s="216"/>
      <c r="WLJ301" s="216"/>
      <c r="WLK301" s="216"/>
      <c r="WLL301" s="216"/>
      <c r="WLM301" s="216"/>
      <c r="WLN301" s="216"/>
      <c r="WLO301" s="216"/>
      <c r="WLP301" s="216"/>
      <c r="WLQ301" s="216"/>
      <c r="WLR301" s="216"/>
      <c r="WLS301" s="216"/>
      <c r="WLT301" s="216"/>
      <c r="WLU301" s="216"/>
      <c r="WLV301" s="216"/>
      <c r="WLW301" s="216"/>
      <c r="WLX301" s="216"/>
      <c r="WLY301" s="216"/>
      <c r="WLZ301" s="216"/>
      <c r="WMA301" s="216"/>
      <c r="WMB301" s="216"/>
      <c r="WMC301" s="216"/>
      <c r="WMD301" s="216"/>
      <c r="WME301" s="216"/>
      <c r="WMF301" s="216"/>
      <c r="WMG301" s="216"/>
      <c r="WMH301" s="216"/>
      <c r="WMI301" s="216"/>
      <c r="WMJ301" s="216"/>
      <c r="WMK301" s="216"/>
      <c r="WML301" s="216"/>
      <c r="WMM301" s="216"/>
      <c r="WMN301" s="216"/>
      <c r="WMO301" s="216"/>
      <c r="WMP301" s="216"/>
      <c r="WMQ301" s="216"/>
      <c r="WMR301" s="216"/>
      <c r="WMS301" s="216"/>
      <c r="WMT301" s="216"/>
      <c r="WMU301" s="216"/>
      <c r="WMV301" s="216"/>
      <c r="WMW301" s="216"/>
      <c r="WMX301" s="216"/>
      <c r="WMY301" s="216"/>
      <c r="WMZ301" s="216"/>
      <c r="WNA301" s="216"/>
      <c r="WNB301" s="216"/>
      <c r="WNC301" s="216"/>
      <c r="WND301" s="216"/>
      <c r="WNE301" s="216"/>
      <c r="WNF301" s="216"/>
      <c r="WNG301" s="216"/>
      <c r="WNH301" s="216"/>
      <c r="WNI301" s="216"/>
      <c r="WNJ301" s="216"/>
      <c r="WNK301" s="216"/>
      <c r="WNL301" s="216"/>
      <c r="WNM301" s="216"/>
      <c r="WNN301" s="216"/>
      <c r="WNO301" s="216"/>
      <c r="WNP301" s="216"/>
      <c r="WNQ301" s="216"/>
      <c r="WNR301" s="216"/>
      <c r="WNS301" s="216"/>
      <c r="WNT301" s="216"/>
      <c r="WNU301" s="216"/>
      <c r="WNV301" s="216"/>
      <c r="WNW301" s="216"/>
      <c r="WNX301" s="216"/>
      <c r="WNY301" s="216"/>
      <c r="WNZ301" s="216"/>
      <c r="WOA301" s="216"/>
      <c r="WOB301" s="216"/>
      <c r="WOC301" s="216"/>
      <c r="WOD301" s="216"/>
      <c r="WOE301" s="216"/>
      <c r="WOF301" s="216"/>
      <c r="WOG301" s="216"/>
      <c r="WOH301" s="216"/>
      <c r="WOI301" s="216"/>
      <c r="WOJ301" s="216"/>
      <c r="WOK301" s="216"/>
      <c r="WOL301" s="216"/>
      <c r="WOM301" s="216"/>
      <c r="WON301" s="216"/>
      <c r="WOO301" s="216"/>
      <c r="WOP301" s="216"/>
      <c r="WOQ301" s="216"/>
      <c r="WOR301" s="216"/>
      <c r="WOS301" s="216"/>
      <c r="WOT301" s="216"/>
      <c r="WOU301" s="216"/>
      <c r="WOV301" s="216"/>
      <c r="WOW301" s="216"/>
      <c r="WOX301" s="216"/>
      <c r="WOY301" s="216"/>
      <c r="WOZ301" s="216"/>
      <c r="WPA301" s="216"/>
      <c r="WPB301" s="216"/>
      <c r="WPC301" s="216"/>
      <c r="WPD301" s="216"/>
      <c r="WPE301" s="216"/>
      <c r="WPF301" s="216"/>
      <c r="WPG301" s="216"/>
      <c r="WPH301" s="216"/>
      <c r="WPI301" s="216"/>
      <c r="WPJ301" s="216"/>
      <c r="WPK301" s="216"/>
      <c r="WPL301" s="216"/>
      <c r="WPM301" s="216"/>
      <c r="WPN301" s="216"/>
      <c r="WPO301" s="216"/>
      <c r="WPP301" s="216"/>
      <c r="WPQ301" s="216"/>
      <c r="WPR301" s="216"/>
      <c r="WPS301" s="216"/>
      <c r="WPT301" s="216"/>
      <c r="WPU301" s="216"/>
      <c r="WPV301" s="216"/>
      <c r="WPW301" s="216"/>
      <c r="WPX301" s="216"/>
      <c r="WPY301" s="216"/>
      <c r="WPZ301" s="216"/>
      <c r="WQA301" s="216"/>
      <c r="WQB301" s="216"/>
      <c r="WQC301" s="216"/>
      <c r="WQD301" s="216"/>
      <c r="WQE301" s="216"/>
      <c r="WQF301" s="216"/>
      <c r="WQG301" s="216"/>
      <c r="WQH301" s="216"/>
      <c r="WQI301" s="216"/>
      <c r="WQJ301" s="216"/>
      <c r="WQK301" s="216"/>
      <c r="WQL301" s="216"/>
      <c r="WQM301" s="216"/>
      <c r="WQN301" s="216"/>
      <c r="WQO301" s="216"/>
      <c r="WQP301" s="216"/>
      <c r="WQQ301" s="216"/>
      <c r="WQR301" s="216"/>
      <c r="WQS301" s="216"/>
      <c r="WQT301" s="216"/>
      <c r="WQU301" s="216"/>
      <c r="WQV301" s="216"/>
      <c r="WQW301" s="216"/>
      <c r="WQX301" s="216"/>
      <c r="WQY301" s="216"/>
      <c r="WQZ301" s="216"/>
      <c r="WRA301" s="216"/>
      <c r="WRB301" s="216"/>
      <c r="WRC301" s="216"/>
      <c r="WRD301" s="216"/>
      <c r="WRE301" s="216"/>
      <c r="WRF301" s="216"/>
      <c r="WRG301" s="216"/>
      <c r="WRH301" s="216"/>
      <c r="WRI301" s="216"/>
      <c r="WRJ301" s="216"/>
      <c r="WRK301" s="216"/>
      <c r="WRL301" s="216"/>
      <c r="WRM301" s="216"/>
      <c r="WRN301" s="216"/>
      <c r="WRO301" s="216"/>
      <c r="WRP301" s="216"/>
      <c r="WRQ301" s="216"/>
      <c r="WRR301" s="216"/>
      <c r="WRS301" s="216"/>
      <c r="WRT301" s="216"/>
      <c r="WRU301" s="216"/>
      <c r="WRV301" s="216"/>
      <c r="WRW301" s="216"/>
      <c r="WRX301" s="216"/>
      <c r="WRY301" s="216"/>
      <c r="WRZ301" s="216"/>
      <c r="WSA301" s="216"/>
      <c r="WSB301" s="216"/>
      <c r="WSC301" s="216"/>
      <c r="WSD301" s="216"/>
      <c r="WSE301" s="216"/>
      <c r="WSF301" s="216"/>
      <c r="WSG301" s="216"/>
      <c r="WSH301" s="216"/>
      <c r="WSI301" s="216"/>
      <c r="WSJ301" s="216"/>
      <c r="WSK301" s="216"/>
      <c r="WSL301" s="216"/>
      <c r="WSM301" s="216"/>
      <c r="WSN301" s="216"/>
      <c r="WSO301" s="216"/>
      <c r="WSP301" s="216"/>
      <c r="WSQ301" s="216"/>
      <c r="WSR301" s="216"/>
      <c r="WSS301" s="216"/>
      <c r="WST301" s="216"/>
      <c r="WSU301" s="216"/>
      <c r="WSV301" s="216"/>
      <c r="WSW301" s="216"/>
      <c r="WSX301" s="216"/>
      <c r="WSY301" s="216"/>
      <c r="WSZ301" s="216"/>
      <c r="WTA301" s="216"/>
      <c r="WTB301" s="216"/>
      <c r="WTC301" s="216"/>
      <c r="WTD301" s="216"/>
      <c r="WTE301" s="216"/>
      <c r="WTF301" s="216"/>
      <c r="WTG301" s="216"/>
      <c r="WTH301" s="216"/>
      <c r="WTI301" s="216"/>
      <c r="WTJ301" s="216"/>
      <c r="WTK301" s="216"/>
      <c r="WTL301" s="216"/>
      <c r="WTM301" s="216"/>
      <c r="WTN301" s="216"/>
      <c r="WTO301" s="216"/>
      <c r="WTP301" s="216"/>
      <c r="WTQ301" s="216"/>
      <c r="WTR301" s="216"/>
      <c r="WTS301" s="216"/>
      <c r="WTT301" s="216"/>
      <c r="WTU301" s="216"/>
      <c r="WTV301" s="216"/>
      <c r="WTW301" s="216"/>
      <c r="WTX301" s="216"/>
      <c r="WTY301" s="216"/>
      <c r="WTZ301" s="216"/>
      <c r="WUA301" s="216"/>
      <c r="WUB301" s="216"/>
      <c r="WUC301" s="216"/>
      <c r="WUD301" s="216"/>
      <c r="WUE301" s="216"/>
      <c r="WUF301" s="216"/>
      <c r="WUG301" s="216"/>
      <c r="WUH301" s="216"/>
      <c r="WUI301" s="216"/>
      <c r="WUJ301" s="216"/>
      <c r="WUK301" s="216"/>
      <c r="WUL301" s="216"/>
      <c r="WUM301" s="216"/>
      <c r="WUN301" s="216"/>
      <c r="WUO301" s="216"/>
      <c r="WUP301" s="216"/>
      <c r="WUQ301" s="216"/>
      <c r="WUR301" s="216"/>
      <c r="WUS301" s="216"/>
      <c r="WUT301" s="216"/>
      <c r="WUU301" s="216"/>
      <c r="WUV301" s="216"/>
      <c r="WUW301" s="216"/>
      <c r="WUX301" s="216"/>
      <c r="WUY301" s="216"/>
      <c r="WUZ301" s="216"/>
      <c r="WVA301" s="216"/>
      <c r="WVB301" s="216"/>
      <c r="WVC301" s="216"/>
      <c r="WVD301" s="216"/>
      <c r="WVE301" s="216"/>
      <c r="WVF301" s="216"/>
      <c r="WVG301" s="216"/>
      <c r="WVH301" s="216"/>
      <c r="WVI301" s="216"/>
      <c r="WVJ301" s="216"/>
      <c r="WVK301" s="216"/>
      <c r="WVL301" s="216"/>
      <c r="WVM301" s="216"/>
      <c r="WVN301" s="216"/>
      <c r="WVO301" s="216"/>
      <c r="WVP301" s="216"/>
      <c r="WVQ301" s="216"/>
      <c r="WVR301" s="216"/>
      <c r="WVS301" s="216"/>
      <c r="WVT301" s="216"/>
      <c r="WVU301" s="216"/>
      <c r="WVV301" s="216"/>
      <c r="WVW301" s="216"/>
      <c r="WVX301" s="216"/>
      <c r="WVY301" s="216"/>
      <c r="WVZ301" s="216"/>
      <c r="WWA301" s="216"/>
      <c r="WWB301" s="216"/>
      <c r="WWC301" s="216"/>
      <c r="WWD301" s="216"/>
      <c r="WWE301" s="216"/>
      <c r="WWF301" s="216"/>
      <c r="WWG301" s="216"/>
      <c r="WWH301" s="216"/>
      <c r="WWI301" s="216"/>
      <c r="WWJ301" s="216"/>
      <c r="WWK301" s="216"/>
      <c r="WWL301" s="216"/>
      <c r="WWM301" s="216"/>
      <c r="WWN301" s="216"/>
      <c r="WWO301" s="216"/>
      <c r="WWP301" s="216"/>
      <c r="WWQ301" s="216"/>
      <c r="WWR301" s="216"/>
      <c r="WWS301" s="216"/>
      <c r="WWT301" s="216"/>
      <c r="WWU301" s="216"/>
      <c r="WWV301" s="216"/>
      <c r="WWW301" s="216"/>
      <c r="WWX301" s="216"/>
      <c r="WWY301" s="216"/>
      <c r="WWZ301" s="216"/>
      <c r="WXA301" s="216"/>
      <c r="WXB301" s="216"/>
      <c r="WXC301" s="216"/>
      <c r="WXD301" s="216"/>
      <c r="WXE301" s="216"/>
      <c r="WXF301" s="216"/>
      <c r="WXG301" s="216"/>
      <c r="WXH301" s="216"/>
      <c r="WXI301" s="216"/>
      <c r="WXJ301" s="216"/>
      <c r="WXK301" s="216"/>
      <c r="WXL301" s="216"/>
      <c r="WXM301" s="216"/>
      <c r="WXN301" s="216"/>
      <c r="WXO301" s="216"/>
      <c r="WXP301" s="216"/>
      <c r="WXQ301" s="216"/>
      <c r="WXR301" s="216"/>
      <c r="WXS301" s="216"/>
      <c r="WXT301" s="216"/>
      <c r="WXU301" s="216"/>
      <c r="WXV301" s="216"/>
      <c r="WXW301" s="216"/>
      <c r="WXX301" s="216"/>
      <c r="WXY301" s="216"/>
      <c r="WXZ301" s="216"/>
      <c r="WYA301" s="216"/>
      <c r="WYB301" s="216"/>
      <c r="WYC301" s="216"/>
      <c r="WYD301" s="216"/>
      <c r="WYE301" s="216"/>
      <c r="WYF301" s="216"/>
      <c r="WYG301" s="216"/>
      <c r="WYH301" s="216"/>
      <c r="WYI301" s="216"/>
      <c r="WYJ301" s="216"/>
      <c r="WYK301" s="216"/>
      <c r="WYL301" s="216"/>
      <c r="WYM301" s="216"/>
      <c r="WYN301" s="216"/>
      <c r="WYO301" s="216"/>
      <c r="WYP301" s="216"/>
      <c r="WYQ301" s="216"/>
      <c r="WYR301" s="216"/>
      <c r="WYS301" s="216"/>
      <c r="WYT301" s="216"/>
      <c r="WYU301" s="216"/>
      <c r="WYV301" s="216"/>
      <c r="WYW301" s="216"/>
      <c r="WYX301" s="216"/>
      <c r="WYY301" s="216"/>
      <c r="WYZ301" s="216"/>
      <c r="WZA301" s="216"/>
      <c r="WZB301" s="216"/>
      <c r="WZC301" s="216"/>
      <c r="WZD301" s="216"/>
      <c r="WZE301" s="216"/>
      <c r="WZF301" s="216"/>
      <c r="WZG301" s="216"/>
      <c r="WZH301" s="216"/>
      <c r="WZI301" s="216"/>
      <c r="WZJ301" s="216"/>
      <c r="WZK301" s="216"/>
      <c r="WZL301" s="216"/>
      <c r="WZM301" s="216"/>
      <c r="WZN301" s="216"/>
      <c r="WZO301" s="216"/>
      <c r="WZP301" s="216"/>
      <c r="WZQ301" s="216"/>
      <c r="WZR301" s="216"/>
      <c r="WZS301" s="216"/>
      <c r="WZT301" s="216"/>
      <c r="WZU301" s="216"/>
      <c r="WZV301" s="216"/>
      <c r="WZW301" s="216"/>
      <c r="WZX301" s="216"/>
      <c r="WZY301" s="216"/>
      <c r="WZZ301" s="216"/>
      <c r="XAA301" s="216"/>
      <c r="XAB301" s="216"/>
      <c r="XAC301" s="216"/>
      <c r="XAD301" s="216"/>
      <c r="XAE301" s="216"/>
      <c r="XAF301" s="216"/>
      <c r="XAG301" s="216"/>
      <c r="XAH301" s="216"/>
      <c r="XAI301" s="216"/>
      <c r="XAJ301" s="216"/>
      <c r="XAK301" s="216"/>
      <c r="XAL301" s="216"/>
      <c r="XAM301" s="216"/>
      <c r="XAN301" s="216"/>
      <c r="XAO301" s="216"/>
      <c r="XAP301" s="216"/>
      <c r="XAQ301" s="216"/>
      <c r="XAR301" s="216"/>
      <c r="XAS301" s="216"/>
      <c r="XAT301" s="216"/>
      <c r="XAU301" s="216"/>
      <c r="XAV301" s="216"/>
      <c r="XAW301" s="216"/>
      <c r="XAX301" s="216"/>
      <c r="XAY301" s="216"/>
      <c r="XAZ301" s="216"/>
      <c r="XBA301" s="216"/>
      <c r="XBB301" s="216"/>
      <c r="XBC301" s="216"/>
      <c r="XBD301" s="216"/>
      <c r="XBE301" s="216"/>
      <c r="XBF301" s="216"/>
      <c r="XBG301" s="216"/>
      <c r="XBH301" s="216"/>
      <c r="XBI301" s="216"/>
      <c r="XBJ301" s="216"/>
      <c r="XBK301" s="216"/>
      <c r="XBL301" s="216"/>
      <c r="XBM301" s="216"/>
      <c r="XBN301" s="216"/>
      <c r="XBO301" s="216"/>
      <c r="XBP301" s="216"/>
      <c r="XBQ301" s="216"/>
      <c r="XBR301" s="216"/>
      <c r="XBS301" s="216"/>
      <c r="XBT301" s="216"/>
      <c r="XBU301" s="216"/>
      <c r="XBV301" s="216"/>
      <c r="XBW301" s="216"/>
      <c r="XBX301" s="216"/>
      <c r="XBY301" s="216"/>
      <c r="XBZ301" s="216"/>
      <c r="XCA301" s="216"/>
      <c r="XCB301" s="216"/>
      <c r="XCC301" s="216"/>
      <c r="XCD301" s="216"/>
      <c r="XCE301" s="216"/>
      <c r="XCF301" s="216"/>
      <c r="XCG301" s="216"/>
      <c r="XCH301" s="216"/>
      <c r="XCI301" s="216"/>
      <c r="XCJ301" s="216"/>
      <c r="XCK301" s="216"/>
      <c r="XCL301" s="216"/>
      <c r="XCM301" s="216"/>
      <c r="XCN301" s="216"/>
      <c r="XCO301" s="216"/>
      <c r="XCP301" s="216"/>
      <c r="XCQ301" s="216"/>
      <c r="XCR301" s="216"/>
      <c r="XCS301" s="216"/>
      <c r="XCT301" s="216"/>
      <c r="XCU301" s="216"/>
      <c r="XCV301" s="216"/>
      <c r="XCW301" s="216"/>
      <c r="XCX301" s="216"/>
      <c r="XCY301" s="216"/>
      <c r="XCZ301" s="216"/>
      <c r="XDA301" s="216"/>
      <c r="XDB301" s="216"/>
      <c r="XDC301" s="216"/>
      <c r="XDD301" s="216"/>
      <c r="XDE301" s="216"/>
      <c r="XDF301" s="216"/>
      <c r="XDG301" s="216"/>
      <c r="XDH301" s="216"/>
      <c r="XDI301" s="216"/>
      <c r="XDJ301" s="216"/>
      <c r="XDK301" s="216"/>
      <c r="XDL301" s="216"/>
      <c r="XDM301" s="216"/>
      <c r="XDN301" s="216"/>
      <c r="XDO301" s="216"/>
      <c r="XDP301" s="216"/>
      <c r="XDQ301" s="216"/>
      <c r="XDR301" s="216"/>
      <c r="XDS301" s="216"/>
      <c r="XDT301" s="216"/>
      <c r="XDU301" s="216"/>
      <c r="XDV301" s="216"/>
      <c r="XDW301" s="216"/>
      <c r="XDX301" s="216"/>
      <c r="XDY301" s="216"/>
      <c r="XDZ301" s="216"/>
      <c r="XEA301" s="216"/>
      <c r="XEB301" s="216"/>
      <c r="XEC301" s="216"/>
      <c r="XED301" s="216"/>
      <c r="XEE301" s="216"/>
      <c r="XEF301" s="216"/>
      <c r="XEG301" s="216"/>
      <c r="XEH301" s="216"/>
      <c r="XEI301" s="216"/>
      <c r="XEJ301" s="216"/>
      <c r="XEK301" s="216"/>
      <c r="XEL301" s="216"/>
      <c r="XEM301" s="216"/>
      <c r="XEN301" s="216"/>
      <c r="XEO301" s="216"/>
      <c r="XEP301" s="216"/>
      <c r="XEQ301" s="216"/>
      <c r="XER301" s="216"/>
      <c r="XES301" s="216"/>
      <c r="XET301" s="216"/>
      <c r="XEU301" s="216"/>
      <c r="XEV301" s="216"/>
      <c r="XEW301" s="216"/>
      <c r="XEX301" s="216"/>
      <c r="XEY301" s="216"/>
      <c r="XEZ301" s="216"/>
      <c r="XFA301" s="216"/>
      <c r="XFB301" s="216"/>
      <c r="XFC301" s="216"/>
    </row>
    <row r="302" spans="1:16383" s="87" customFormat="1" x14ac:dyDescent="0.2">
      <c r="A302" s="124"/>
      <c r="B302" s="125"/>
      <c r="C302" s="125"/>
      <c r="D302" s="126"/>
      <c r="E302" s="109" t="s">
        <v>13</v>
      </c>
      <c r="F302" s="110">
        <f t="shared" si="16"/>
        <v>0</v>
      </c>
      <c r="G302" s="110">
        <f t="shared" si="16"/>
        <v>0</v>
      </c>
      <c r="H302" s="110">
        <f t="shared" si="16"/>
        <v>0</v>
      </c>
      <c r="I302" s="110">
        <f t="shared" si="16"/>
        <v>0</v>
      </c>
      <c r="J302" s="110">
        <f t="shared" si="16"/>
        <v>0</v>
      </c>
      <c r="K302" s="110">
        <f t="shared" si="16"/>
        <v>0</v>
      </c>
      <c r="L302" s="110">
        <f t="shared" si="16"/>
        <v>0</v>
      </c>
      <c r="M302" s="156"/>
      <c r="P302" s="216"/>
      <c r="Q302" s="216"/>
      <c r="R302" s="216"/>
      <c r="S302" s="216"/>
      <c r="T302" s="216"/>
      <c r="U302" s="216"/>
      <c r="V302" s="216"/>
      <c r="W302" s="216"/>
      <c r="X302" s="216"/>
      <c r="Y302" s="216"/>
      <c r="Z302" s="216"/>
      <c r="AA302" s="216"/>
      <c r="AB302" s="216"/>
      <c r="AC302" s="216"/>
      <c r="AD302" s="216"/>
      <c r="AE302" s="216"/>
      <c r="AF302" s="216"/>
      <c r="AG302" s="216"/>
      <c r="AH302" s="216"/>
      <c r="AI302" s="216"/>
      <c r="AJ302" s="216"/>
      <c r="AK302" s="216"/>
      <c r="AL302" s="216"/>
      <c r="AM302" s="216"/>
      <c r="AN302" s="216"/>
      <c r="AO302" s="216"/>
      <c r="AP302" s="216"/>
      <c r="AQ302" s="216"/>
      <c r="AR302" s="216"/>
      <c r="AS302" s="216"/>
      <c r="AT302" s="216"/>
      <c r="AU302" s="216"/>
      <c r="AV302" s="216"/>
      <c r="AW302" s="216"/>
      <c r="AX302" s="216"/>
      <c r="AY302" s="216"/>
      <c r="AZ302" s="216"/>
      <c r="BA302" s="216"/>
      <c r="BB302" s="216"/>
      <c r="BC302" s="216"/>
      <c r="BD302" s="216"/>
      <c r="BE302" s="216"/>
      <c r="BF302" s="216"/>
      <c r="BG302" s="216"/>
      <c r="BH302" s="216"/>
      <c r="BI302" s="216"/>
      <c r="BJ302" s="216"/>
      <c r="BK302" s="216"/>
      <c r="BL302" s="216"/>
      <c r="BM302" s="216"/>
      <c r="BN302" s="216"/>
      <c r="BO302" s="216"/>
      <c r="BP302" s="216"/>
      <c r="BQ302" s="216"/>
      <c r="BR302" s="216"/>
      <c r="BS302" s="216"/>
      <c r="BT302" s="216"/>
      <c r="BU302" s="216"/>
      <c r="BV302" s="216"/>
      <c r="BW302" s="216"/>
      <c r="BX302" s="216"/>
      <c r="BY302" s="216"/>
      <c r="BZ302" s="216"/>
      <c r="CA302" s="216"/>
      <c r="CB302" s="216"/>
      <c r="CC302" s="216"/>
      <c r="CD302" s="216"/>
      <c r="CE302" s="216"/>
      <c r="CF302" s="216"/>
      <c r="CG302" s="216"/>
      <c r="CH302" s="216"/>
      <c r="CI302" s="216"/>
      <c r="CJ302" s="216"/>
      <c r="CK302" s="216"/>
      <c r="CL302" s="216"/>
      <c r="CM302" s="216"/>
      <c r="CN302" s="216"/>
      <c r="CO302" s="216"/>
      <c r="CP302" s="216"/>
      <c r="CQ302" s="216"/>
      <c r="CR302" s="216"/>
      <c r="CS302" s="216"/>
      <c r="CT302" s="216"/>
      <c r="CU302" s="216"/>
      <c r="CV302" s="216"/>
      <c r="CW302" s="216"/>
      <c r="CX302" s="216"/>
      <c r="CY302" s="216"/>
      <c r="CZ302" s="216"/>
      <c r="DA302" s="216"/>
      <c r="DB302" s="216"/>
      <c r="DC302" s="216"/>
      <c r="DD302" s="216"/>
      <c r="DE302" s="216"/>
      <c r="DF302" s="216"/>
      <c r="DG302" s="216"/>
      <c r="DH302" s="216"/>
      <c r="DI302" s="216"/>
      <c r="DJ302" s="216"/>
      <c r="DK302" s="216"/>
      <c r="DL302" s="216"/>
      <c r="DM302" s="216"/>
      <c r="DN302" s="216"/>
      <c r="DO302" s="216"/>
      <c r="DP302" s="216"/>
      <c r="DQ302" s="216"/>
      <c r="DR302" s="216"/>
      <c r="DS302" s="216"/>
      <c r="DT302" s="216"/>
      <c r="DU302" s="216"/>
      <c r="DV302" s="216"/>
      <c r="DW302" s="216"/>
      <c r="DX302" s="216"/>
      <c r="DY302" s="216"/>
      <c r="DZ302" s="216"/>
      <c r="EA302" s="216"/>
      <c r="EB302" s="216"/>
      <c r="EC302" s="216"/>
      <c r="ED302" s="216"/>
      <c r="EE302" s="216"/>
      <c r="EF302" s="216"/>
      <c r="EG302" s="216"/>
      <c r="EH302" s="216"/>
      <c r="EI302" s="216"/>
      <c r="EJ302" s="216"/>
      <c r="EK302" s="216"/>
      <c r="EL302" s="216"/>
      <c r="EM302" s="216"/>
      <c r="EN302" s="216"/>
      <c r="EO302" s="216"/>
      <c r="EP302" s="216"/>
      <c r="EQ302" s="216"/>
      <c r="ER302" s="216"/>
      <c r="ES302" s="216"/>
      <c r="ET302" s="216"/>
      <c r="EU302" s="216"/>
      <c r="EV302" s="216"/>
      <c r="EW302" s="216"/>
      <c r="EX302" s="216"/>
      <c r="EY302" s="216"/>
      <c r="EZ302" s="216"/>
      <c r="FA302" s="216"/>
      <c r="FB302" s="216"/>
      <c r="FC302" s="216"/>
      <c r="FD302" s="216"/>
      <c r="FE302" s="216"/>
      <c r="FF302" s="216"/>
      <c r="FG302" s="216"/>
      <c r="FH302" s="216"/>
      <c r="FI302" s="216"/>
      <c r="FJ302" s="216"/>
      <c r="FK302" s="216"/>
      <c r="FL302" s="216"/>
      <c r="FM302" s="216"/>
      <c r="FN302" s="216"/>
      <c r="FO302" s="216"/>
      <c r="FP302" s="216"/>
      <c r="FQ302" s="216"/>
      <c r="FR302" s="216"/>
      <c r="FS302" s="216"/>
      <c r="FT302" s="216"/>
      <c r="FU302" s="216"/>
      <c r="FV302" s="216"/>
      <c r="FW302" s="216"/>
      <c r="FX302" s="216"/>
      <c r="FY302" s="216"/>
      <c r="FZ302" s="216"/>
      <c r="GA302" s="216"/>
      <c r="GB302" s="216"/>
      <c r="GC302" s="216"/>
      <c r="GD302" s="216"/>
      <c r="GE302" s="216"/>
      <c r="GF302" s="216"/>
      <c r="GG302" s="216"/>
      <c r="GH302" s="216"/>
      <c r="GI302" s="216"/>
      <c r="GJ302" s="216"/>
      <c r="GK302" s="216"/>
      <c r="GL302" s="216"/>
      <c r="GM302" s="216"/>
      <c r="GN302" s="216"/>
      <c r="GO302" s="216"/>
      <c r="GP302" s="216"/>
      <c r="GQ302" s="216"/>
      <c r="GR302" s="216"/>
      <c r="GS302" s="216"/>
      <c r="GT302" s="216"/>
      <c r="GU302" s="216"/>
      <c r="GV302" s="216"/>
      <c r="GW302" s="216"/>
      <c r="GX302" s="216"/>
      <c r="GY302" s="216"/>
      <c r="GZ302" s="216"/>
      <c r="HA302" s="216"/>
      <c r="HB302" s="216"/>
      <c r="HC302" s="216"/>
      <c r="HD302" s="216"/>
      <c r="HE302" s="216"/>
      <c r="HF302" s="216"/>
      <c r="HG302" s="216"/>
      <c r="HH302" s="216"/>
      <c r="HI302" s="216"/>
      <c r="HJ302" s="216"/>
      <c r="HK302" s="216"/>
      <c r="HL302" s="216"/>
      <c r="HM302" s="216"/>
      <c r="HN302" s="216"/>
      <c r="HO302" s="216"/>
      <c r="HP302" s="216"/>
      <c r="HQ302" s="216"/>
      <c r="HR302" s="216"/>
      <c r="HS302" s="216"/>
      <c r="HT302" s="216"/>
      <c r="HU302" s="216"/>
      <c r="HV302" s="216"/>
      <c r="HW302" s="216"/>
      <c r="HX302" s="216"/>
      <c r="HY302" s="216"/>
      <c r="HZ302" s="216"/>
      <c r="IA302" s="216"/>
      <c r="IB302" s="216"/>
      <c r="IC302" s="216"/>
      <c r="ID302" s="216"/>
      <c r="IE302" s="216"/>
      <c r="IF302" s="216"/>
      <c r="IG302" s="216"/>
      <c r="IH302" s="216"/>
      <c r="II302" s="216"/>
      <c r="IJ302" s="216"/>
      <c r="IK302" s="216"/>
      <c r="IL302" s="216"/>
      <c r="IM302" s="216"/>
      <c r="IN302" s="216"/>
      <c r="IO302" s="216"/>
      <c r="IP302" s="216"/>
      <c r="IQ302" s="216"/>
      <c r="IR302" s="216"/>
      <c r="IS302" s="216"/>
      <c r="IT302" s="216"/>
      <c r="IU302" s="216"/>
      <c r="IV302" s="216"/>
      <c r="IW302" s="216"/>
      <c r="IX302" s="216"/>
      <c r="IY302" s="216"/>
      <c r="IZ302" s="216"/>
      <c r="JA302" s="216"/>
      <c r="JB302" s="216"/>
      <c r="JC302" s="216"/>
      <c r="JD302" s="216"/>
      <c r="JE302" s="216"/>
      <c r="JF302" s="216"/>
      <c r="JG302" s="216"/>
      <c r="JH302" s="216"/>
      <c r="JI302" s="216"/>
      <c r="JJ302" s="216"/>
      <c r="JK302" s="216"/>
      <c r="JL302" s="216"/>
      <c r="JM302" s="216"/>
      <c r="JN302" s="216"/>
      <c r="JO302" s="216"/>
      <c r="JP302" s="216"/>
      <c r="JQ302" s="216"/>
      <c r="JR302" s="216"/>
      <c r="JS302" s="216"/>
      <c r="JT302" s="216"/>
      <c r="JU302" s="216"/>
      <c r="JV302" s="216"/>
      <c r="JW302" s="216"/>
      <c r="JX302" s="216"/>
      <c r="JY302" s="216"/>
      <c r="JZ302" s="216"/>
      <c r="KA302" s="216"/>
      <c r="KB302" s="216"/>
      <c r="KC302" s="216"/>
      <c r="KD302" s="216"/>
      <c r="KE302" s="216"/>
      <c r="KF302" s="216"/>
      <c r="KG302" s="216"/>
      <c r="KH302" s="216"/>
      <c r="KI302" s="216"/>
      <c r="KJ302" s="216"/>
      <c r="KK302" s="216"/>
      <c r="KL302" s="216"/>
      <c r="KM302" s="216"/>
      <c r="KN302" s="216"/>
      <c r="KO302" s="216"/>
      <c r="KP302" s="216"/>
      <c r="KQ302" s="216"/>
      <c r="KR302" s="216"/>
      <c r="KS302" s="216"/>
      <c r="KT302" s="216"/>
      <c r="KU302" s="216"/>
      <c r="KV302" s="216"/>
      <c r="KW302" s="216"/>
      <c r="KX302" s="216"/>
      <c r="KY302" s="216"/>
      <c r="KZ302" s="216"/>
      <c r="LA302" s="216"/>
      <c r="LB302" s="216"/>
      <c r="LC302" s="216"/>
      <c r="LD302" s="216"/>
      <c r="LE302" s="216"/>
      <c r="LF302" s="216"/>
      <c r="LG302" s="216"/>
      <c r="LH302" s="216"/>
      <c r="LI302" s="216"/>
      <c r="LJ302" s="216"/>
      <c r="LK302" s="216"/>
      <c r="LL302" s="216"/>
      <c r="LM302" s="216"/>
      <c r="LN302" s="216"/>
      <c r="LO302" s="216"/>
      <c r="LP302" s="216"/>
      <c r="LQ302" s="216"/>
      <c r="LR302" s="216"/>
      <c r="LS302" s="216"/>
      <c r="LT302" s="216"/>
      <c r="LU302" s="216"/>
      <c r="LV302" s="216"/>
      <c r="LW302" s="216"/>
      <c r="LX302" s="216"/>
      <c r="LY302" s="216"/>
      <c r="LZ302" s="216"/>
      <c r="MA302" s="216"/>
      <c r="MB302" s="216"/>
      <c r="MC302" s="216"/>
      <c r="MD302" s="216"/>
      <c r="ME302" s="216"/>
      <c r="MF302" s="216"/>
      <c r="MG302" s="216"/>
      <c r="MH302" s="216"/>
      <c r="MI302" s="216"/>
      <c r="MJ302" s="216"/>
      <c r="MK302" s="216"/>
      <c r="ML302" s="216"/>
      <c r="MM302" s="216"/>
      <c r="MN302" s="216"/>
      <c r="MO302" s="216"/>
      <c r="MP302" s="216"/>
      <c r="MQ302" s="216"/>
      <c r="MR302" s="216"/>
      <c r="MS302" s="216"/>
      <c r="MT302" s="216"/>
      <c r="MU302" s="216"/>
      <c r="MV302" s="216"/>
      <c r="MW302" s="216"/>
      <c r="MX302" s="216"/>
      <c r="MY302" s="216"/>
      <c r="MZ302" s="216"/>
      <c r="NA302" s="216"/>
      <c r="NB302" s="216"/>
      <c r="NC302" s="216"/>
      <c r="ND302" s="216"/>
      <c r="NE302" s="216"/>
      <c r="NF302" s="216"/>
      <c r="NG302" s="216"/>
      <c r="NH302" s="216"/>
      <c r="NI302" s="216"/>
      <c r="NJ302" s="216"/>
      <c r="NK302" s="216"/>
      <c r="NL302" s="216"/>
      <c r="NM302" s="216"/>
      <c r="NN302" s="216"/>
      <c r="NO302" s="216"/>
      <c r="NP302" s="216"/>
      <c r="NQ302" s="216"/>
      <c r="NR302" s="216"/>
      <c r="NS302" s="216"/>
      <c r="NT302" s="216"/>
      <c r="NU302" s="216"/>
      <c r="NV302" s="216"/>
      <c r="NW302" s="216"/>
      <c r="NX302" s="216"/>
      <c r="NY302" s="216"/>
      <c r="NZ302" s="216"/>
      <c r="OA302" s="216"/>
      <c r="OB302" s="216"/>
      <c r="OC302" s="216"/>
      <c r="OD302" s="216"/>
      <c r="OE302" s="216"/>
      <c r="OF302" s="216"/>
      <c r="OG302" s="216"/>
      <c r="OH302" s="216"/>
      <c r="OI302" s="216"/>
      <c r="OJ302" s="216"/>
      <c r="OK302" s="216"/>
      <c r="OL302" s="216"/>
      <c r="OM302" s="216"/>
      <c r="ON302" s="216"/>
      <c r="OO302" s="216"/>
      <c r="OP302" s="216"/>
      <c r="OQ302" s="216"/>
      <c r="OR302" s="216"/>
      <c r="OS302" s="216"/>
      <c r="OT302" s="216"/>
      <c r="OU302" s="216"/>
      <c r="OV302" s="216"/>
      <c r="OW302" s="216"/>
      <c r="OX302" s="216"/>
      <c r="OY302" s="216"/>
      <c r="OZ302" s="216"/>
      <c r="PA302" s="216"/>
      <c r="PB302" s="216"/>
      <c r="PC302" s="216"/>
      <c r="PD302" s="216"/>
      <c r="PE302" s="216"/>
      <c r="PF302" s="216"/>
      <c r="PG302" s="216"/>
      <c r="PH302" s="216"/>
      <c r="PI302" s="216"/>
      <c r="PJ302" s="216"/>
      <c r="PK302" s="216"/>
      <c r="PL302" s="216"/>
      <c r="PM302" s="216"/>
      <c r="PN302" s="216"/>
      <c r="PO302" s="216"/>
      <c r="PP302" s="216"/>
      <c r="PQ302" s="216"/>
      <c r="PR302" s="216"/>
      <c r="PS302" s="216"/>
      <c r="PT302" s="216"/>
      <c r="PU302" s="216"/>
      <c r="PV302" s="216"/>
      <c r="PW302" s="216"/>
      <c r="PX302" s="216"/>
      <c r="PY302" s="216"/>
      <c r="PZ302" s="216"/>
      <c r="QA302" s="216"/>
      <c r="QB302" s="216"/>
      <c r="QC302" s="216"/>
      <c r="QD302" s="216"/>
      <c r="QE302" s="216"/>
      <c r="QF302" s="216"/>
      <c r="QG302" s="216"/>
      <c r="QH302" s="216"/>
      <c r="QI302" s="216"/>
      <c r="QJ302" s="216"/>
      <c r="QK302" s="216"/>
      <c r="QL302" s="216"/>
      <c r="QM302" s="216"/>
      <c r="QN302" s="216"/>
      <c r="QO302" s="216"/>
      <c r="QP302" s="216"/>
      <c r="QQ302" s="216"/>
      <c r="QR302" s="216"/>
      <c r="QS302" s="216"/>
      <c r="QT302" s="216"/>
      <c r="QU302" s="216"/>
      <c r="QV302" s="216"/>
      <c r="QW302" s="216"/>
      <c r="QX302" s="216"/>
      <c r="QY302" s="216"/>
      <c r="QZ302" s="216"/>
      <c r="RA302" s="216"/>
      <c r="RB302" s="216"/>
      <c r="RC302" s="216"/>
      <c r="RD302" s="216"/>
      <c r="RE302" s="216"/>
      <c r="RF302" s="216"/>
      <c r="RG302" s="216"/>
      <c r="RH302" s="216"/>
      <c r="RI302" s="216"/>
      <c r="RJ302" s="216"/>
      <c r="RK302" s="216"/>
      <c r="RL302" s="216"/>
      <c r="RM302" s="216"/>
      <c r="RN302" s="216"/>
      <c r="RO302" s="216"/>
      <c r="RP302" s="216"/>
      <c r="RQ302" s="216"/>
      <c r="RR302" s="216"/>
      <c r="RS302" s="216"/>
      <c r="RT302" s="216"/>
      <c r="RU302" s="216"/>
      <c r="RV302" s="216"/>
      <c r="RW302" s="216"/>
      <c r="RX302" s="216"/>
      <c r="RY302" s="216"/>
      <c r="RZ302" s="216"/>
      <c r="SA302" s="216"/>
      <c r="SB302" s="216"/>
      <c r="SC302" s="216"/>
      <c r="SD302" s="216"/>
      <c r="SE302" s="216"/>
      <c r="SF302" s="216"/>
      <c r="SG302" s="216"/>
      <c r="SH302" s="216"/>
      <c r="SI302" s="216"/>
      <c r="SJ302" s="216"/>
      <c r="SK302" s="216"/>
      <c r="SL302" s="216"/>
      <c r="SM302" s="216"/>
      <c r="SN302" s="216"/>
      <c r="SO302" s="216"/>
      <c r="SP302" s="216"/>
      <c r="SQ302" s="216"/>
      <c r="SR302" s="216"/>
      <c r="SS302" s="216"/>
      <c r="ST302" s="216"/>
      <c r="SU302" s="216"/>
      <c r="SV302" s="216"/>
      <c r="SW302" s="216"/>
      <c r="SX302" s="216"/>
      <c r="SY302" s="216"/>
      <c r="SZ302" s="216"/>
      <c r="TA302" s="216"/>
      <c r="TB302" s="216"/>
      <c r="TC302" s="216"/>
      <c r="TD302" s="216"/>
      <c r="TE302" s="216"/>
      <c r="TF302" s="216"/>
      <c r="TG302" s="216"/>
      <c r="TH302" s="216"/>
      <c r="TI302" s="216"/>
      <c r="TJ302" s="216"/>
      <c r="TK302" s="216"/>
      <c r="TL302" s="216"/>
      <c r="TM302" s="216"/>
      <c r="TN302" s="216"/>
      <c r="TO302" s="216"/>
      <c r="TP302" s="216"/>
      <c r="TQ302" s="216"/>
      <c r="TR302" s="216"/>
      <c r="TS302" s="216"/>
      <c r="TT302" s="216"/>
      <c r="TU302" s="216"/>
      <c r="TV302" s="216"/>
      <c r="TW302" s="216"/>
      <c r="TX302" s="216"/>
      <c r="TY302" s="216"/>
      <c r="TZ302" s="216"/>
      <c r="UA302" s="216"/>
      <c r="UB302" s="216"/>
      <c r="UC302" s="216"/>
      <c r="UD302" s="216"/>
      <c r="UE302" s="216"/>
      <c r="UF302" s="216"/>
      <c r="UG302" s="216"/>
      <c r="UH302" s="216"/>
      <c r="UI302" s="216"/>
      <c r="UJ302" s="216"/>
      <c r="UK302" s="216"/>
      <c r="UL302" s="216"/>
      <c r="UM302" s="216"/>
      <c r="UN302" s="216"/>
      <c r="UO302" s="216"/>
      <c r="UP302" s="216"/>
      <c r="UQ302" s="216"/>
      <c r="UR302" s="216"/>
      <c r="US302" s="216"/>
      <c r="UT302" s="216"/>
      <c r="UU302" s="216"/>
      <c r="UV302" s="216"/>
      <c r="UW302" s="216"/>
      <c r="UX302" s="216"/>
      <c r="UY302" s="216"/>
      <c r="UZ302" s="216"/>
      <c r="VA302" s="216"/>
      <c r="VB302" s="216"/>
      <c r="VC302" s="216"/>
      <c r="VD302" s="216"/>
      <c r="VE302" s="216"/>
      <c r="VF302" s="216"/>
      <c r="VG302" s="216"/>
      <c r="VH302" s="216"/>
      <c r="VI302" s="216"/>
      <c r="VJ302" s="216"/>
      <c r="VK302" s="216"/>
      <c r="VL302" s="216"/>
      <c r="VM302" s="216"/>
      <c r="VN302" s="216"/>
      <c r="VO302" s="216"/>
      <c r="VP302" s="216"/>
      <c r="VQ302" s="216"/>
      <c r="VR302" s="216"/>
      <c r="VS302" s="216"/>
      <c r="VT302" s="216"/>
      <c r="VU302" s="216"/>
      <c r="VV302" s="216"/>
      <c r="VW302" s="216"/>
      <c r="VX302" s="216"/>
      <c r="VY302" s="216"/>
      <c r="VZ302" s="216"/>
      <c r="WA302" s="216"/>
      <c r="WB302" s="216"/>
      <c r="WC302" s="216"/>
      <c r="WD302" s="216"/>
      <c r="WE302" s="216"/>
      <c r="WF302" s="216"/>
      <c r="WG302" s="216"/>
      <c r="WH302" s="216"/>
      <c r="WI302" s="216"/>
      <c r="WJ302" s="216"/>
      <c r="WK302" s="216"/>
      <c r="WL302" s="216"/>
      <c r="WM302" s="216"/>
      <c r="WN302" s="216"/>
      <c r="WO302" s="216"/>
      <c r="WP302" s="216"/>
      <c r="WQ302" s="216"/>
      <c r="WR302" s="216"/>
      <c r="WS302" s="216"/>
      <c r="WT302" s="216"/>
      <c r="WU302" s="216"/>
      <c r="WV302" s="216"/>
      <c r="WW302" s="216"/>
      <c r="WX302" s="216"/>
      <c r="WY302" s="216"/>
      <c r="WZ302" s="216"/>
      <c r="XA302" s="216"/>
      <c r="XB302" s="216"/>
      <c r="XC302" s="216"/>
      <c r="XD302" s="216"/>
      <c r="XE302" s="216"/>
      <c r="XF302" s="216"/>
      <c r="XG302" s="216"/>
      <c r="XH302" s="216"/>
      <c r="XI302" s="216"/>
      <c r="XJ302" s="216"/>
      <c r="XK302" s="216"/>
      <c r="XL302" s="216"/>
      <c r="XM302" s="216"/>
      <c r="XN302" s="216"/>
      <c r="XO302" s="216"/>
      <c r="XP302" s="216"/>
      <c r="XQ302" s="216"/>
      <c r="XR302" s="216"/>
      <c r="XS302" s="216"/>
      <c r="XT302" s="216"/>
      <c r="XU302" s="216"/>
      <c r="XV302" s="216"/>
      <c r="XW302" s="216"/>
      <c r="XX302" s="216"/>
      <c r="XY302" s="216"/>
      <c r="XZ302" s="216"/>
      <c r="YA302" s="216"/>
      <c r="YB302" s="216"/>
      <c r="YC302" s="216"/>
      <c r="YD302" s="216"/>
      <c r="YE302" s="216"/>
      <c r="YF302" s="216"/>
      <c r="YG302" s="216"/>
      <c r="YH302" s="216"/>
      <c r="YI302" s="216"/>
      <c r="YJ302" s="216"/>
      <c r="YK302" s="216"/>
      <c r="YL302" s="216"/>
      <c r="YM302" s="216"/>
      <c r="YN302" s="216"/>
      <c r="YO302" s="216"/>
      <c r="YP302" s="216"/>
      <c r="YQ302" s="216"/>
      <c r="YR302" s="216"/>
      <c r="YS302" s="216"/>
      <c r="YT302" s="216"/>
      <c r="YU302" s="216"/>
      <c r="YV302" s="216"/>
      <c r="YW302" s="216"/>
      <c r="YX302" s="216"/>
      <c r="YY302" s="216"/>
      <c r="YZ302" s="216"/>
      <c r="ZA302" s="216"/>
      <c r="ZB302" s="216"/>
      <c r="ZC302" s="216"/>
      <c r="ZD302" s="216"/>
      <c r="ZE302" s="216"/>
      <c r="ZF302" s="216"/>
      <c r="ZG302" s="216"/>
      <c r="ZH302" s="216"/>
      <c r="ZI302" s="216"/>
      <c r="ZJ302" s="216"/>
      <c r="ZK302" s="216"/>
      <c r="ZL302" s="216"/>
      <c r="ZM302" s="216"/>
      <c r="ZN302" s="216"/>
      <c r="ZO302" s="216"/>
      <c r="ZP302" s="216"/>
      <c r="ZQ302" s="216"/>
      <c r="ZR302" s="216"/>
      <c r="ZS302" s="216"/>
      <c r="ZT302" s="216"/>
      <c r="ZU302" s="216"/>
      <c r="ZV302" s="216"/>
      <c r="ZW302" s="216"/>
      <c r="ZX302" s="216"/>
      <c r="ZY302" s="216"/>
      <c r="ZZ302" s="216"/>
      <c r="AAA302" s="216"/>
      <c r="AAB302" s="216"/>
      <c r="AAC302" s="216"/>
      <c r="AAD302" s="216"/>
      <c r="AAE302" s="216"/>
      <c r="AAF302" s="216"/>
      <c r="AAG302" s="216"/>
      <c r="AAH302" s="216"/>
      <c r="AAI302" s="216"/>
      <c r="AAJ302" s="216"/>
      <c r="AAK302" s="216"/>
      <c r="AAL302" s="216"/>
      <c r="AAM302" s="216"/>
      <c r="AAN302" s="216"/>
      <c r="AAO302" s="216"/>
      <c r="AAP302" s="216"/>
      <c r="AAQ302" s="216"/>
      <c r="AAR302" s="216"/>
      <c r="AAS302" s="216"/>
      <c r="AAT302" s="216"/>
      <c r="AAU302" s="216"/>
      <c r="AAV302" s="216"/>
      <c r="AAW302" s="216"/>
      <c r="AAX302" s="216"/>
      <c r="AAY302" s="216"/>
      <c r="AAZ302" s="216"/>
      <c r="ABA302" s="216"/>
      <c r="ABB302" s="216"/>
      <c r="ABC302" s="216"/>
      <c r="ABD302" s="216"/>
      <c r="ABE302" s="216"/>
      <c r="ABF302" s="216"/>
      <c r="ABG302" s="216"/>
      <c r="ABH302" s="216"/>
      <c r="ABI302" s="216"/>
      <c r="ABJ302" s="216"/>
      <c r="ABK302" s="216"/>
      <c r="ABL302" s="216"/>
      <c r="ABM302" s="216"/>
      <c r="ABN302" s="216"/>
      <c r="ABO302" s="216"/>
      <c r="ABP302" s="216"/>
      <c r="ABQ302" s="216"/>
      <c r="ABR302" s="216"/>
      <c r="ABS302" s="216"/>
      <c r="ABT302" s="216"/>
      <c r="ABU302" s="216"/>
      <c r="ABV302" s="216"/>
      <c r="ABW302" s="216"/>
      <c r="ABX302" s="216"/>
      <c r="ABY302" s="216"/>
      <c r="ABZ302" s="216"/>
      <c r="ACA302" s="216"/>
      <c r="ACB302" s="216"/>
      <c r="ACC302" s="216"/>
      <c r="ACD302" s="216"/>
      <c r="ACE302" s="216"/>
      <c r="ACF302" s="216"/>
      <c r="ACG302" s="216"/>
      <c r="ACH302" s="216"/>
      <c r="ACI302" s="216"/>
      <c r="ACJ302" s="216"/>
      <c r="ACK302" s="216"/>
      <c r="ACL302" s="216"/>
      <c r="ACM302" s="216"/>
      <c r="ACN302" s="216"/>
      <c r="ACO302" s="216"/>
      <c r="ACP302" s="216"/>
      <c r="ACQ302" s="216"/>
      <c r="ACR302" s="216"/>
      <c r="ACS302" s="216"/>
      <c r="ACT302" s="216"/>
      <c r="ACU302" s="216"/>
      <c r="ACV302" s="216"/>
      <c r="ACW302" s="216"/>
      <c r="ACX302" s="216"/>
      <c r="ACY302" s="216"/>
      <c r="ACZ302" s="216"/>
      <c r="ADA302" s="216"/>
      <c r="ADB302" s="216"/>
      <c r="ADC302" s="216"/>
      <c r="ADD302" s="216"/>
      <c r="ADE302" s="216"/>
      <c r="ADF302" s="216"/>
      <c r="ADG302" s="216"/>
      <c r="ADH302" s="216"/>
      <c r="ADI302" s="216"/>
      <c r="ADJ302" s="216"/>
      <c r="ADK302" s="216"/>
      <c r="ADL302" s="216"/>
      <c r="ADM302" s="216"/>
      <c r="ADN302" s="216"/>
      <c r="ADO302" s="216"/>
      <c r="ADP302" s="216"/>
      <c r="ADQ302" s="216"/>
      <c r="ADR302" s="216"/>
      <c r="ADS302" s="216"/>
      <c r="ADT302" s="216"/>
      <c r="ADU302" s="216"/>
      <c r="ADV302" s="216"/>
      <c r="ADW302" s="216"/>
      <c r="ADX302" s="216"/>
      <c r="ADY302" s="216"/>
      <c r="ADZ302" s="216"/>
      <c r="AEA302" s="216"/>
      <c r="AEB302" s="216"/>
      <c r="AEC302" s="216"/>
      <c r="AED302" s="216"/>
      <c r="AEE302" s="216"/>
      <c r="AEF302" s="216"/>
      <c r="AEG302" s="216"/>
      <c r="AEH302" s="216"/>
      <c r="AEI302" s="216"/>
      <c r="AEJ302" s="216"/>
      <c r="AEK302" s="216"/>
      <c r="AEL302" s="216"/>
      <c r="AEM302" s="216"/>
      <c r="AEN302" s="216"/>
      <c r="AEO302" s="216"/>
      <c r="AEP302" s="216"/>
      <c r="AEQ302" s="216"/>
      <c r="AER302" s="216"/>
      <c r="AES302" s="216"/>
      <c r="AET302" s="216"/>
      <c r="AEU302" s="216"/>
      <c r="AEV302" s="216"/>
      <c r="AEW302" s="216"/>
      <c r="AEX302" s="216"/>
      <c r="AEY302" s="216"/>
      <c r="AEZ302" s="216"/>
      <c r="AFA302" s="216"/>
      <c r="AFB302" s="216"/>
      <c r="AFC302" s="216"/>
      <c r="AFD302" s="216"/>
      <c r="AFE302" s="216"/>
      <c r="AFF302" s="216"/>
      <c r="AFG302" s="216"/>
      <c r="AFH302" s="216"/>
      <c r="AFI302" s="216"/>
      <c r="AFJ302" s="216"/>
      <c r="AFK302" s="216"/>
      <c r="AFL302" s="216"/>
      <c r="AFM302" s="216"/>
      <c r="AFN302" s="216"/>
      <c r="AFO302" s="216"/>
      <c r="AFP302" s="216"/>
      <c r="AFQ302" s="216"/>
      <c r="AFR302" s="216"/>
      <c r="AFS302" s="216"/>
      <c r="AFT302" s="216"/>
      <c r="AFU302" s="216"/>
      <c r="AFV302" s="216"/>
      <c r="AFW302" s="216"/>
      <c r="AFX302" s="216"/>
      <c r="AFY302" s="216"/>
      <c r="AFZ302" s="216"/>
      <c r="AGA302" s="216"/>
      <c r="AGB302" s="216"/>
      <c r="AGC302" s="216"/>
      <c r="AGD302" s="216"/>
      <c r="AGE302" s="216"/>
      <c r="AGF302" s="216"/>
      <c r="AGG302" s="216"/>
      <c r="AGH302" s="216"/>
      <c r="AGI302" s="216"/>
      <c r="AGJ302" s="216"/>
      <c r="AGK302" s="216"/>
      <c r="AGL302" s="216"/>
      <c r="AGM302" s="216"/>
      <c r="AGN302" s="216"/>
      <c r="AGO302" s="216"/>
      <c r="AGP302" s="216"/>
      <c r="AGQ302" s="216"/>
      <c r="AGR302" s="216"/>
      <c r="AGS302" s="216"/>
      <c r="AGT302" s="216"/>
      <c r="AGU302" s="216"/>
      <c r="AGV302" s="216"/>
      <c r="AGW302" s="216"/>
      <c r="AGX302" s="216"/>
      <c r="AGY302" s="216"/>
      <c r="AGZ302" s="216"/>
      <c r="AHA302" s="216"/>
      <c r="AHB302" s="216"/>
      <c r="AHC302" s="216"/>
      <c r="AHD302" s="216"/>
      <c r="AHE302" s="216"/>
      <c r="AHF302" s="216"/>
      <c r="AHG302" s="216"/>
      <c r="AHH302" s="216"/>
      <c r="AHI302" s="216"/>
      <c r="AHJ302" s="216"/>
      <c r="AHK302" s="216"/>
      <c r="AHL302" s="216"/>
      <c r="AHM302" s="216"/>
      <c r="AHN302" s="216"/>
      <c r="AHO302" s="216"/>
      <c r="AHP302" s="216"/>
      <c r="AHQ302" s="216"/>
      <c r="AHR302" s="216"/>
      <c r="AHS302" s="216"/>
      <c r="AHT302" s="216"/>
      <c r="AHU302" s="216"/>
      <c r="AHV302" s="216"/>
      <c r="AHW302" s="216"/>
      <c r="AHX302" s="216"/>
      <c r="AHY302" s="216"/>
      <c r="AHZ302" s="216"/>
      <c r="AIA302" s="216"/>
      <c r="AIB302" s="216"/>
      <c r="AIC302" s="216"/>
      <c r="AID302" s="216"/>
      <c r="AIE302" s="216"/>
      <c r="AIF302" s="216"/>
      <c r="AIG302" s="216"/>
      <c r="AIH302" s="216"/>
      <c r="AII302" s="216"/>
      <c r="AIJ302" s="216"/>
      <c r="AIK302" s="216"/>
      <c r="AIL302" s="216"/>
      <c r="AIM302" s="216"/>
      <c r="AIN302" s="216"/>
      <c r="AIO302" s="216"/>
      <c r="AIP302" s="216"/>
      <c r="AIQ302" s="216"/>
      <c r="AIR302" s="216"/>
      <c r="AIS302" s="216"/>
      <c r="AIT302" s="216"/>
      <c r="AIU302" s="216"/>
      <c r="AIV302" s="216"/>
      <c r="AIW302" s="216"/>
      <c r="AIX302" s="216"/>
      <c r="AIY302" s="216"/>
      <c r="AIZ302" s="216"/>
      <c r="AJA302" s="216"/>
      <c r="AJB302" s="216"/>
      <c r="AJC302" s="216"/>
      <c r="AJD302" s="216"/>
      <c r="AJE302" s="216"/>
      <c r="AJF302" s="216"/>
      <c r="AJG302" s="216"/>
      <c r="AJH302" s="216"/>
      <c r="AJI302" s="216"/>
      <c r="AJJ302" s="216"/>
      <c r="AJK302" s="216"/>
      <c r="AJL302" s="216"/>
      <c r="AJM302" s="216"/>
      <c r="AJN302" s="216"/>
      <c r="AJO302" s="216"/>
      <c r="AJP302" s="216"/>
      <c r="AJQ302" s="216"/>
      <c r="AJR302" s="216"/>
      <c r="AJS302" s="216"/>
      <c r="AJT302" s="216"/>
      <c r="AJU302" s="216"/>
      <c r="AJV302" s="216"/>
      <c r="AJW302" s="216"/>
      <c r="AJX302" s="216"/>
      <c r="AJY302" s="216"/>
      <c r="AJZ302" s="216"/>
      <c r="AKA302" s="216"/>
      <c r="AKB302" s="216"/>
      <c r="AKC302" s="216"/>
      <c r="AKD302" s="216"/>
      <c r="AKE302" s="216"/>
      <c r="AKF302" s="216"/>
      <c r="AKG302" s="216"/>
      <c r="AKH302" s="216"/>
      <c r="AKI302" s="216"/>
      <c r="AKJ302" s="216"/>
      <c r="AKK302" s="216"/>
      <c r="AKL302" s="216"/>
      <c r="AKM302" s="216"/>
      <c r="AKN302" s="216"/>
      <c r="AKO302" s="216"/>
      <c r="AKP302" s="216"/>
      <c r="AKQ302" s="216"/>
      <c r="AKR302" s="216"/>
      <c r="AKS302" s="216"/>
      <c r="AKT302" s="216"/>
      <c r="AKU302" s="216"/>
      <c r="AKV302" s="216"/>
      <c r="AKW302" s="216"/>
      <c r="AKX302" s="216"/>
      <c r="AKY302" s="216"/>
      <c r="AKZ302" s="216"/>
      <c r="ALA302" s="216"/>
      <c r="ALB302" s="216"/>
      <c r="ALC302" s="216"/>
      <c r="ALD302" s="216"/>
      <c r="ALE302" s="216"/>
      <c r="ALF302" s="216"/>
      <c r="ALG302" s="216"/>
      <c r="ALH302" s="216"/>
      <c r="ALI302" s="216"/>
      <c r="ALJ302" s="216"/>
      <c r="ALK302" s="216"/>
      <c r="ALL302" s="216"/>
      <c r="ALM302" s="216"/>
      <c r="ALN302" s="216"/>
      <c r="ALO302" s="216"/>
      <c r="ALP302" s="216"/>
      <c r="ALQ302" s="216"/>
      <c r="ALR302" s="216"/>
      <c r="ALS302" s="216"/>
      <c r="ALT302" s="216"/>
      <c r="ALU302" s="216"/>
      <c r="ALV302" s="216"/>
      <c r="ALW302" s="216"/>
      <c r="ALX302" s="216"/>
      <c r="ALY302" s="216"/>
      <c r="ALZ302" s="216"/>
      <c r="AMA302" s="216"/>
      <c r="AMB302" s="216"/>
      <c r="AMC302" s="216"/>
      <c r="AMD302" s="216"/>
      <c r="AME302" s="216"/>
      <c r="AMF302" s="216"/>
      <c r="AMG302" s="216"/>
      <c r="AMH302" s="216"/>
      <c r="AMI302" s="216"/>
      <c r="AMJ302" s="216"/>
      <c r="AMK302" s="216"/>
      <c r="AML302" s="216"/>
      <c r="AMM302" s="216"/>
      <c r="AMN302" s="216"/>
      <c r="AMO302" s="216"/>
      <c r="AMP302" s="216"/>
      <c r="AMQ302" s="216"/>
      <c r="AMR302" s="216"/>
      <c r="AMS302" s="216"/>
      <c r="AMT302" s="216"/>
      <c r="AMU302" s="216"/>
      <c r="AMV302" s="216"/>
      <c r="AMW302" s="216"/>
      <c r="AMX302" s="216"/>
      <c r="AMY302" s="216"/>
      <c r="AMZ302" s="216"/>
      <c r="ANA302" s="216"/>
      <c r="ANB302" s="216"/>
      <c r="ANC302" s="216"/>
      <c r="AND302" s="216"/>
      <c r="ANE302" s="216"/>
      <c r="ANF302" s="216"/>
      <c r="ANG302" s="216"/>
      <c r="ANH302" s="216"/>
      <c r="ANI302" s="216"/>
      <c r="ANJ302" s="216"/>
      <c r="ANK302" s="216"/>
      <c r="ANL302" s="216"/>
      <c r="ANM302" s="216"/>
      <c r="ANN302" s="216"/>
      <c r="ANO302" s="216"/>
      <c r="ANP302" s="216"/>
      <c r="ANQ302" s="216"/>
      <c r="ANR302" s="216"/>
      <c r="ANS302" s="216"/>
      <c r="ANT302" s="216"/>
      <c r="ANU302" s="216"/>
      <c r="ANV302" s="216"/>
      <c r="ANW302" s="216"/>
      <c r="ANX302" s="216"/>
      <c r="ANY302" s="216"/>
      <c r="ANZ302" s="216"/>
      <c r="AOA302" s="216"/>
      <c r="AOB302" s="216"/>
      <c r="AOC302" s="216"/>
      <c r="AOD302" s="216"/>
      <c r="AOE302" s="216"/>
      <c r="AOF302" s="216"/>
      <c r="AOG302" s="216"/>
      <c r="AOH302" s="216"/>
      <c r="AOI302" s="216"/>
      <c r="AOJ302" s="216"/>
      <c r="AOK302" s="216"/>
      <c r="AOL302" s="216"/>
      <c r="AOM302" s="216"/>
      <c r="AON302" s="216"/>
      <c r="AOO302" s="216"/>
      <c r="AOP302" s="216"/>
      <c r="AOQ302" s="216"/>
      <c r="AOR302" s="216"/>
      <c r="AOS302" s="216"/>
      <c r="AOT302" s="216"/>
      <c r="AOU302" s="216"/>
      <c r="AOV302" s="216"/>
      <c r="AOW302" s="216"/>
      <c r="AOX302" s="216"/>
      <c r="AOY302" s="216"/>
      <c r="AOZ302" s="216"/>
      <c r="APA302" s="216"/>
      <c r="APB302" s="216"/>
      <c r="APC302" s="216"/>
      <c r="APD302" s="216"/>
      <c r="APE302" s="216"/>
      <c r="APF302" s="216"/>
      <c r="APG302" s="216"/>
      <c r="APH302" s="216"/>
      <c r="API302" s="216"/>
      <c r="APJ302" s="216"/>
      <c r="APK302" s="216"/>
      <c r="APL302" s="216"/>
      <c r="APM302" s="216"/>
      <c r="APN302" s="216"/>
      <c r="APO302" s="216"/>
      <c r="APP302" s="216"/>
      <c r="APQ302" s="216"/>
      <c r="APR302" s="216"/>
      <c r="APS302" s="216"/>
      <c r="APT302" s="216"/>
      <c r="APU302" s="216"/>
      <c r="APV302" s="216"/>
      <c r="APW302" s="216"/>
      <c r="APX302" s="216"/>
      <c r="APY302" s="216"/>
      <c r="APZ302" s="216"/>
      <c r="AQA302" s="216"/>
      <c r="AQB302" s="216"/>
      <c r="AQC302" s="216"/>
      <c r="AQD302" s="216"/>
      <c r="AQE302" s="216"/>
      <c r="AQF302" s="216"/>
      <c r="AQG302" s="216"/>
      <c r="AQH302" s="216"/>
      <c r="AQI302" s="216"/>
      <c r="AQJ302" s="216"/>
      <c r="AQK302" s="216"/>
      <c r="AQL302" s="216"/>
      <c r="AQM302" s="216"/>
      <c r="AQN302" s="216"/>
      <c r="AQO302" s="216"/>
      <c r="AQP302" s="216"/>
      <c r="AQQ302" s="216"/>
      <c r="AQR302" s="216"/>
      <c r="AQS302" s="216"/>
      <c r="AQT302" s="216"/>
      <c r="AQU302" s="216"/>
      <c r="AQV302" s="216"/>
      <c r="AQW302" s="216"/>
      <c r="AQX302" s="216"/>
      <c r="AQY302" s="216"/>
      <c r="AQZ302" s="216"/>
      <c r="ARA302" s="216"/>
      <c r="ARB302" s="216"/>
      <c r="ARC302" s="216"/>
      <c r="ARD302" s="216"/>
      <c r="ARE302" s="216"/>
      <c r="ARF302" s="216"/>
      <c r="ARG302" s="216"/>
      <c r="ARH302" s="216"/>
      <c r="ARI302" s="216"/>
      <c r="ARJ302" s="216"/>
      <c r="ARK302" s="216"/>
      <c r="ARL302" s="216"/>
      <c r="ARM302" s="216"/>
      <c r="ARN302" s="216"/>
      <c r="ARO302" s="216"/>
      <c r="ARP302" s="216"/>
      <c r="ARQ302" s="216"/>
      <c r="ARR302" s="216"/>
      <c r="ARS302" s="216"/>
      <c r="ART302" s="216"/>
      <c r="ARU302" s="216"/>
      <c r="ARV302" s="216"/>
      <c r="ARW302" s="216"/>
      <c r="ARX302" s="216"/>
      <c r="ARY302" s="216"/>
      <c r="ARZ302" s="216"/>
      <c r="ASA302" s="216"/>
      <c r="ASB302" s="216"/>
      <c r="ASC302" s="216"/>
      <c r="ASD302" s="216"/>
      <c r="ASE302" s="216"/>
      <c r="ASF302" s="216"/>
      <c r="ASG302" s="216"/>
      <c r="ASH302" s="216"/>
      <c r="ASI302" s="216"/>
      <c r="ASJ302" s="216"/>
      <c r="ASK302" s="216"/>
      <c r="ASL302" s="216"/>
      <c r="ASM302" s="216"/>
      <c r="ASN302" s="216"/>
      <c r="ASO302" s="216"/>
      <c r="ASP302" s="216"/>
      <c r="ASQ302" s="216"/>
      <c r="ASR302" s="216"/>
      <c r="ASS302" s="216"/>
      <c r="AST302" s="216"/>
      <c r="ASU302" s="216"/>
      <c r="ASV302" s="216"/>
      <c r="ASW302" s="216"/>
      <c r="ASX302" s="216"/>
      <c r="ASY302" s="216"/>
      <c r="ASZ302" s="216"/>
      <c r="ATA302" s="216"/>
      <c r="ATB302" s="216"/>
      <c r="ATC302" s="216"/>
      <c r="ATD302" s="216"/>
      <c r="ATE302" s="216"/>
      <c r="ATF302" s="216"/>
      <c r="ATG302" s="216"/>
      <c r="ATH302" s="216"/>
      <c r="ATI302" s="216"/>
      <c r="ATJ302" s="216"/>
      <c r="ATK302" s="216"/>
      <c r="ATL302" s="216"/>
      <c r="ATM302" s="216"/>
      <c r="ATN302" s="216"/>
      <c r="ATO302" s="216"/>
      <c r="ATP302" s="216"/>
      <c r="ATQ302" s="216"/>
      <c r="ATR302" s="216"/>
      <c r="ATS302" s="216"/>
      <c r="ATT302" s="216"/>
      <c r="ATU302" s="216"/>
      <c r="ATV302" s="216"/>
      <c r="ATW302" s="216"/>
      <c r="ATX302" s="216"/>
      <c r="ATY302" s="216"/>
      <c r="ATZ302" s="216"/>
      <c r="AUA302" s="216"/>
      <c r="AUB302" s="216"/>
      <c r="AUC302" s="216"/>
      <c r="AUD302" s="216"/>
      <c r="AUE302" s="216"/>
      <c r="AUF302" s="216"/>
      <c r="AUG302" s="216"/>
      <c r="AUH302" s="216"/>
      <c r="AUI302" s="216"/>
      <c r="AUJ302" s="216"/>
      <c r="AUK302" s="216"/>
      <c r="AUL302" s="216"/>
      <c r="AUM302" s="216"/>
      <c r="AUN302" s="216"/>
      <c r="AUO302" s="216"/>
      <c r="AUP302" s="216"/>
      <c r="AUQ302" s="216"/>
      <c r="AUR302" s="216"/>
      <c r="AUS302" s="216"/>
      <c r="AUT302" s="216"/>
      <c r="AUU302" s="216"/>
      <c r="AUV302" s="216"/>
      <c r="AUW302" s="216"/>
      <c r="AUX302" s="216"/>
      <c r="AUY302" s="216"/>
      <c r="AUZ302" s="216"/>
      <c r="AVA302" s="216"/>
      <c r="AVB302" s="216"/>
      <c r="AVC302" s="216"/>
      <c r="AVD302" s="216"/>
      <c r="AVE302" s="216"/>
      <c r="AVF302" s="216"/>
      <c r="AVG302" s="216"/>
      <c r="AVH302" s="216"/>
      <c r="AVI302" s="216"/>
      <c r="AVJ302" s="216"/>
      <c r="AVK302" s="216"/>
      <c r="AVL302" s="216"/>
      <c r="AVM302" s="216"/>
      <c r="AVN302" s="216"/>
      <c r="AVO302" s="216"/>
      <c r="AVP302" s="216"/>
      <c r="AVQ302" s="216"/>
      <c r="AVR302" s="216"/>
      <c r="AVS302" s="216"/>
      <c r="AVT302" s="216"/>
      <c r="AVU302" s="216"/>
      <c r="AVV302" s="216"/>
      <c r="AVW302" s="216"/>
      <c r="AVX302" s="216"/>
      <c r="AVY302" s="216"/>
      <c r="AVZ302" s="216"/>
      <c r="AWA302" s="216"/>
      <c r="AWB302" s="216"/>
      <c r="AWC302" s="216"/>
      <c r="AWD302" s="216"/>
      <c r="AWE302" s="216"/>
      <c r="AWF302" s="216"/>
      <c r="AWG302" s="216"/>
      <c r="AWH302" s="216"/>
      <c r="AWI302" s="216"/>
      <c r="AWJ302" s="216"/>
      <c r="AWK302" s="216"/>
      <c r="AWL302" s="216"/>
      <c r="AWM302" s="216"/>
      <c r="AWN302" s="216"/>
      <c r="AWO302" s="216"/>
      <c r="AWP302" s="216"/>
      <c r="AWQ302" s="216"/>
      <c r="AWR302" s="216"/>
      <c r="AWS302" s="216"/>
      <c r="AWT302" s="216"/>
      <c r="AWU302" s="216"/>
      <c r="AWV302" s="216"/>
      <c r="AWW302" s="216"/>
      <c r="AWX302" s="216"/>
      <c r="AWY302" s="216"/>
      <c r="AWZ302" s="216"/>
      <c r="AXA302" s="216"/>
      <c r="AXB302" s="216"/>
      <c r="AXC302" s="216"/>
      <c r="AXD302" s="216"/>
      <c r="AXE302" s="216"/>
      <c r="AXF302" s="216"/>
      <c r="AXG302" s="216"/>
      <c r="AXH302" s="216"/>
      <c r="AXI302" s="216"/>
      <c r="AXJ302" s="216"/>
      <c r="AXK302" s="216"/>
      <c r="AXL302" s="216"/>
      <c r="AXM302" s="216"/>
      <c r="AXN302" s="216"/>
      <c r="AXO302" s="216"/>
      <c r="AXP302" s="216"/>
      <c r="AXQ302" s="216"/>
      <c r="AXR302" s="216"/>
      <c r="AXS302" s="216"/>
      <c r="AXT302" s="216"/>
      <c r="AXU302" s="216"/>
      <c r="AXV302" s="216"/>
      <c r="AXW302" s="216"/>
      <c r="AXX302" s="216"/>
      <c r="AXY302" s="216"/>
      <c r="AXZ302" s="216"/>
      <c r="AYA302" s="216"/>
      <c r="AYB302" s="216"/>
      <c r="AYC302" s="216"/>
      <c r="AYD302" s="216"/>
      <c r="AYE302" s="216"/>
      <c r="AYF302" s="216"/>
      <c r="AYG302" s="216"/>
      <c r="AYH302" s="216"/>
      <c r="AYI302" s="216"/>
      <c r="AYJ302" s="216"/>
      <c r="AYK302" s="216"/>
      <c r="AYL302" s="216"/>
      <c r="AYM302" s="216"/>
      <c r="AYN302" s="216"/>
      <c r="AYO302" s="216"/>
      <c r="AYP302" s="216"/>
      <c r="AYQ302" s="216"/>
      <c r="AYR302" s="216"/>
      <c r="AYS302" s="216"/>
      <c r="AYT302" s="216"/>
      <c r="AYU302" s="216"/>
      <c r="AYV302" s="216"/>
      <c r="AYW302" s="216"/>
      <c r="AYX302" s="216"/>
      <c r="AYY302" s="216"/>
      <c r="AYZ302" s="216"/>
      <c r="AZA302" s="216"/>
      <c r="AZB302" s="216"/>
      <c r="AZC302" s="216"/>
      <c r="AZD302" s="216"/>
      <c r="AZE302" s="216"/>
      <c r="AZF302" s="216"/>
      <c r="AZG302" s="216"/>
      <c r="AZH302" s="216"/>
      <c r="AZI302" s="216"/>
      <c r="AZJ302" s="216"/>
      <c r="AZK302" s="216"/>
      <c r="AZL302" s="216"/>
      <c r="AZM302" s="216"/>
      <c r="AZN302" s="216"/>
      <c r="AZO302" s="216"/>
      <c r="AZP302" s="216"/>
      <c r="AZQ302" s="216"/>
      <c r="AZR302" s="216"/>
      <c r="AZS302" s="216"/>
      <c r="AZT302" s="216"/>
      <c r="AZU302" s="216"/>
      <c r="AZV302" s="216"/>
      <c r="AZW302" s="216"/>
      <c r="AZX302" s="216"/>
      <c r="AZY302" s="216"/>
      <c r="AZZ302" s="216"/>
      <c r="BAA302" s="216"/>
      <c r="BAB302" s="216"/>
      <c r="BAC302" s="216"/>
      <c r="BAD302" s="216"/>
      <c r="BAE302" s="216"/>
      <c r="BAF302" s="216"/>
      <c r="BAG302" s="216"/>
      <c r="BAH302" s="216"/>
      <c r="BAI302" s="216"/>
      <c r="BAJ302" s="216"/>
      <c r="BAK302" s="216"/>
      <c r="BAL302" s="216"/>
      <c r="BAM302" s="216"/>
      <c r="BAN302" s="216"/>
      <c r="BAO302" s="216"/>
      <c r="BAP302" s="216"/>
      <c r="BAQ302" s="216"/>
      <c r="BAR302" s="216"/>
      <c r="BAS302" s="216"/>
      <c r="BAT302" s="216"/>
      <c r="BAU302" s="216"/>
      <c r="BAV302" s="216"/>
      <c r="BAW302" s="216"/>
      <c r="BAX302" s="216"/>
      <c r="BAY302" s="216"/>
      <c r="BAZ302" s="216"/>
      <c r="BBA302" s="216"/>
      <c r="BBB302" s="216"/>
      <c r="BBC302" s="216"/>
      <c r="BBD302" s="216"/>
      <c r="BBE302" s="216"/>
      <c r="BBF302" s="216"/>
      <c r="BBG302" s="216"/>
      <c r="BBH302" s="216"/>
      <c r="BBI302" s="216"/>
      <c r="BBJ302" s="216"/>
      <c r="BBK302" s="216"/>
      <c r="BBL302" s="216"/>
      <c r="BBM302" s="216"/>
      <c r="BBN302" s="216"/>
      <c r="BBO302" s="216"/>
      <c r="BBP302" s="216"/>
      <c r="BBQ302" s="216"/>
      <c r="BBR302" s="216"/>
      <c r="BBS302" s="216"/>
      <c r="BBT302" s="216"/>
      <c r="BBU302" s="216"/>
      <c r="BBV302" s="216"/>
      <c r="BBW302" s="216"/>
      <c r="BBX302" s="216"/>
      <c r="BBY302" s="216"/>
      <c r="BBZ302" s="216"/>
      <c r="BCA302" s="216"/>
      <c r="BCB302" s="216"/>
      <c r="BCC302" s="216"/>
      <c r="BCD302" s="216"/>
      <c r="BCE302" s="216"/>
      <c r="BCF302" s="216"/>
      <c r="BCG302" s="216"/>
      <c r="BCH302" s="216"/>
      <c r="BCI302" s="216"/>
      <c r="BCJ302" s="216"/>
      <c r="BCK302" s="216"/>
      <c r="BCL302" s="216"/>
      <c r="BCM302" s="216"/>
      <c r="BCN302" s="216"/>
      <c r="BCO302" s="216"/>
      <c r="BCP302" s="216"/>
      <c r="BCQ302" s="216"/>
      <c r="BCR302" s="216"/>
      <c r="BCS302" s="216"/>
      <c r="BCT302" s="216"/>
      <c r="BCU302" s="216"/>
      <c r="BCV302" s="216"/>
      <c r="BCW302" s="216"/>
      <c r="BCX302" s="216"/>
      <c r="BCY302" s="216"/>
      <c r="BCZ302" s="216"/>
      <c r="BDA302" s="216"/>
      <c r="BDB302" s="216"/>
      <c r="BDC302" s="216"/>
      <c r="BDD302" s="216"/>
      <c r="BDE302" s="216"/>
      <c r="BDF302" s="216"/>
      <c r="BDG302" s="216"/>
      <c r="BDH302" s="216"/>
      <c r="BDI302" s="216"/>
      <c r="BDJ302" s="216"/>
      <c r="BDK302" s="216"/>
      <c r="BDL302" s="216"/>
      <c r="BDM302" s="216"/>
      <c r="BDN302" s="216"/>
      <c r="BDO302" s="216"/>
      <c r="BDP302" s="216"/>
      <c r="BDQ302" s="216"/>
      <c r="BDR302" s="216"/>
      <c r="BDS302" s="216"/>
      <c r="BDT302" s="216"/>
      <c r="BDU302" s="216"/>
      <c r="BDV302" s="216"/>
      <c r="BDW302" s="216"/>
      <c r="BDX302" s="216"/>
      <c r="BDY302" s="216"/>
      <c r="BDZ302" s="216"/>
      <c r="BEA302" s="216"/>
      <c r="BEB302" s="216"/>
      <c r="BEC302" s="216"/>
      <c r="BED302" s="216"/>
      <c r="BEE302" s="216"/>
      <c r="BEF302" s="216"/>
      <c r="BEG302" s="216"/>
      <c r="BEH302" s="216"/>
      <c r="BEI302" s="216"/>
      <c r="BEJ302" s="216"/>
      <c r="BEK302" s="216"/>
      <c r="BEL302" s="216"/>
      <c r="BEM302" s="216"/>
      <c r="BEN302" s="216"/>
      <c r="BEO302" s="216"/>
      <c r="BEP302" s="216"/>
      <c r="BEQ302" s="216"/>
      <c r="BER302" s="216"/>
      <c r="BES302" s="216"/>
      <c r="BET302" s="216"/>
      <c r="BEU302" s="216"/>
      <c r="BEV302" s="216"/>
      <c r="BEW302" s="216"/>
      <c r="BEX302" s="216"/>
      <c r="BEY302" s="216"/>
      <c r="BEZ302" s="216"/>
      <c r="BFA302" s="216"/>
      <c r="BFB302" s="216"/>
      <c r="BFC302" s="216"/>
      <c r="BFD302" s="216"/>
      <c r="BFE302" s="216"/>
      <c r="BFF302" s="216"/>
      <c r="BFG302" s="216"/>
      <c r="BFH302" s="216"/>
      <c r="BFI302" s="216"/>
      <c r="BFJ302" s="216"/>
      <c r="BFK302" s="216"/>
      <c r="BFL302" s="216"/>
      <c r="BFM302" s="216"/>
      <c r="BFN302" s="216"/>
      <c r="BFO302" s="216"/>
      <c r="BFP302" s="216"/>
      <c r="BFQ302" s="216"/>
      <c r="BFR302" s="216"/>
      <c r="BFS302" s="216"/>
      <c r="BFT302" s="216"/>
      <c r="BFU302" s="216"/>
      <c r="BFV302" s="216"/>
      <c r="BFW302" s="216"/>
      <c r="BFX302" s="216"/>
      <c r="BFY302" s="216"/>
      <c r="BFZ302" s="216"/>
      <c r="BGA302" s="216"/>
      <c r="BGB302" s="216"/>
      <c r="BGC302" s="216"/>
      <c r="BGD302" s="216"/>
      <c r="BGE302" s="216"/>
      <c r="BGF302" s="216"/>
      <c r="BGG302" s="216"/>
      <c r="BGH302" s="216"/>
      <c r="BGI302" s="216"/>
      <c r="BGJ302" s="216"/>
      <c r="BGK302" s="216"/>
      <c r="BGL302" s="216"/>
      <c r="BGM302" s="216"/>
      <c r="BGN302" s="216"/>
      <c r="BGO302" s="216"/>
      <c r="BGP302" s="216"/>
      <c r="BGQ302" s="216"/>
      <c r="BGR302" s="216"/>
      <c r="BGS302" s="216"/>
      <c r="BGT302" s="216"/>
      <c r="BGU302" s="216"/>
      <c r="BGV302" s="216"/>
      <c r="BGW302" s="216"/>
      <c r="BGX302" s="216"/>
      <c r="BGY302" s="216"/>
      <c r="BGZ302" s="216"/>
      <c r="BHA302" s="216"/>
      <c r="BHB302" s="216"/>
      <c r="BHC302" s="216"/>
      <c r="BHD302" s="216"/>
      <c r="BHE302" s="216"/>
      <c r="BHF302" s="216"/>
      <c r="BHG302" s="216"/>
      <c r="BHH302" s="216"/>
      <c r="BHI302" s="216"/>
      <c r="BHJ302" s="216"/>
      <c r="BHK302" s="216"/>
      <c r="BHL302" s="216"/>
      <c r="BHM302" s="216"/>
      <c r="BHN302" s="216"/>
      <c r="BHO302" s="216"/>
      <c r="BHP302" s="216"/>
      <c r="BHQ302" s="216"/>
      <c r="BHR302" s="216"/>
      <c r="BHS302" s="216"/>
      <c r="BHT302" s="216"/>
      <c r="BHU302" s="216"/>
      <c r="BHV302" s="216"/>
      <c r="BHW302" s="216"/>
      <c r="BHX302" s="216"/>
      <c r="BHY302" s="216"/>
      <c r="BHZ302" s="216"/>
      <c r="BIA302" s="216"/>
      <c r="BIB302" s="216"/>
      <c r="BIC302" s="216"/>
      <c r="BID302" s="216"/>
      <c r="BIE302" s="216"/>
      <c r="BIF302" s="216"/>
      <c r="BIG302" s="216"/>
      <c r="BIH302" s="216"/>
      <c r="BII302" s="216"/>
      <c r="BIJ302" s="216"/>
      <c r="BIK302" s="216"/>
      <c r="BIL302" s="216"/>
      <c r="BIM302" s="216"/>
      <c r="BIN302" s="216"/>
      <c r="BIO302" s="216"/>
      <c r="BIP302" s="216"/>
      <c r="BIQ302" s="216"/>
      <c r="BIR302" s="216"/>
      <c r="BIS302" s="216"/>
      <c r="BIT302" s="216"/>
      <c r="BIU302" s="216"/>
      <c r="BIV302" s="216"/>
      <c r="BIW302" s="216"/>
      <c r="BIX302" s="216"/>
      <c r="BIY302" s="216"/>
      <c r="BIZ302" s="216"/>
      <c r="BJA302" s="216"/>
      <c r="BJB302" s="216"/>
      <c r="BJC302" s="216"/>
      <c r="BJD302" s="216"/>
      <c r="BJE302" s="216"/>
      <c r="BJF302" s="216"/>
      <c r="BJG302" s="216"/>
      <c r="BJH302" s="216"/>
      <c r="BJI302" s="216"/>
      <c r="BJJ302" s="216"/>
      <c r="BJK302" s="216"/>
      <c r="BJL302" s="216"/>
      <c r="BJM302" s="216"/>
      <c r="BJN302" s="216"/>
      <c r="BJO302" s="216"/>
      <c r="BJP302" s="216"/>
      <c r="BJQ302" s="216"/>
      <c r="BJR302" s="216"/>
      <c r="BJS302" s="216"/>
      <c r="BJT302" s="216"/>
      <c r="BJU302" s="216"/>
      <c r="BJV302" s="216"/>
      <c r="BJW302" s="216"/>
      <c r="BJX302" s="216"/>
      <c r="BJY302" s="216"/>
      <c r="BJZ302" s="216"/>
      <c r="BKA302" s="216"/>
      <c r="BKB302" s="216"/>
      <c r="BKC302" s="216"/>
      <c r="BKD302" s="216"/>
      <c r="BKE302" s="216"/>
      <c r="BKF302" s="216"/>
      <c r="BKG302" s="216"/>
      <c r="BKH302" s="216"/>
      <c r="BKI302" s="216"/>
      <c r="BKJ302" s="216"/>
      <c r="BKK302" s="216"/>
      <c r="BKL302" s="216"/>
      <c r="BKM302" s="216"/>
      <c r="BKN302" s="216"/>
      <c r="BKO302" s="216"/>
      <c r="BKP302" s="216"/>
      <c r="BKQ302" s="216"/>
      <c r="BKR302" s="216"/>
      <c r="BKS302" s="216"/>
      <c r="BKT302" s="216"/>
      <c r="BKU302" s="216"/>
      <c r="BKV302" s="216"/>
      <c r="BKW302" s="216"/>
      <c r="BKX302" s="216"/>
      <c r="BKY302" s="216"/>
      <c r="BKZ302" s="216"/>
      <c r="BLA302" s="216"/>
      <c r="BLB302" s="216"/>
      <c r="BLC302" s="216"/>
      <c r="BLD302" s="216"/>
      <c r="BLE302" s="216"/>
      <c r="BLF302" s="216"/>
      <c r="BLG302" s="216"/>
      <c r="BLH302" s="216"/>
      <c r="BLI302" s="216"/>
      <c r="BLJ302" s="216"/>
      <c r="BLK302" s="216"/>
      <c r="BLL302" s="216"/>
      <c r="BLM302" s="216"/>
      <c r="BLN302" s="216"/>
      <c r="BLO302" s="216"/>
      <c r="BLP302" s="216"/>
      <c r="BLQ302" s="216"/>
      <c r="BLR302" s="216"/>
      <c r="BLS302" s="216"/>
      <c r="BLT302" s="216"/>
      <c r="BLU302" s="216"/>
      <c r="BLV302" s="216"/>
      <c r="BLW302" s="216"/>
      <c r="BLX302" s="216"/>
      <c r="BLY302" s="216"/>
      <c r="BLZ302" s="216"/>
      <c r="BMA302" s="216"/>
      <c r="BMB302" s="216"/>
      <c r="BMC302" s="216"/>
      <c r="BMD302" s="216"/>
      <c r="BME302" s="216"/>
      <c r="BMF302" s="216"/>
      <c r="BMG302" s="216"/>
      <c r="BMH302" s="216"/>
      <c r="BMI302" s="216"/>
      <c r="BMJ302" s="216"/>
      <c r="BMK302" s="216"/>
      <c r="BML302" s="216"/>
      <c r="BMM302" s="216"/>
      <c r="BMN302" s="216"/>
      <c r="BMO302" s="216"/>
      <c r="BMP302" s="216"/>
      <c r="BMQ302" s="216"/>
      <c r="BMR302" s="216"/>
      <c r="BMS302" s="216"/>
      <c r="BMT302" s="216"/>
      <c r="BMU302" s="216"/>
      <c r="BMV302" s="216"/>
      <c r="BMW302" s="216"/>
      <c r="BMX302" s="216"/>
      <c r="BMY302" s="216"/>
      <c r="BMZ302" s="216"/>
      <c r="BNA302" s="216"/>
      <c r="BNB302" s="216"/>
      <c r="BNC302" s="216"/>
      <c r="BND302" s="216"/>
      <c r="BNE302" s="216"/>
      <c r="BNF302" s="216"/>
      <c r="BNG302" s="216"/>
      <c r="BNH302" s="216"/>
      <c r="BNI302" s="216"/>
      <c r="BNJ302" s="216"/>
      <c r="BNK302" s="216"/>
      <c r="BNL302" s="216"/>
      <c r="BNM302" s="216"/>
      <c r="BNN302" s="216"/>
      <c r="BNO302" s="216"/>
      <c r="BNP302" s="216"/>
      <c r="BNQ302" s="216"/>
      <c r="BNR302" s="216"/>
      <c r="BNS302" s="216"/>
      <c r="BNT302" s="216"/>
      <c r="BNU302" s="216"/>
      <c r="BNV302" s="216"/>
      <c r="BNW302" s="216"/>
      <c r="BNX302" s="216"/>
      <c r="BNY302" s="216"/>
      <c r="BNZ302" s="216"/>
      <c r="BOA302" s="216"/>
      <c r="BOB302" s="216"/>
      <c r="BOC302" s="216"/>
      <c r="BOD302" s="216"/>
      <c r="BOE302" s="216"/>
      <c r="BOF302" s="216"/>
      <c r="BOG302" s="216"/>
      <c r="BOH302" s="216"/>
      <c r="BOI302" s="216"/>
      <c r="BOJ302" s="216"/>
      <c r="BOK302" s="216"/>
      <c r="BOL302" s="216"/>
      <c r="BOM302" s="216"/>
      <c r="BON302" s="216"/>
      <c r="BOO302" s="216"/>
      <c r="BOP302" s="216"/>
      <c r="BOQ302" s="216"/>
      <c r="BOR302" s="216"/>
      <c r="BOS302" s="216"/>
      <c r="BOT302" s="216"/>
      <c r="BOU302" s="216"/>
      <c r="BOV302" s="216"/>
      <c r="BOW302" s="216"/>
      <c r="BOX302" s="216"/>
      <c r="BOY302" s="216"/>
      <c r="BOZ302" s="216"/>
      <c r="BPA302" s="216"/>
      <c r="BPB302" s="216"/>
      <c r="BPC302" s="216"/>
      <c r="BPD302" s="216"/>
      <c r="BPE302" s="216"/>
      <c r="BPF302" s="216"/>
      <c r="BPG302" s="216"/>
      <c r="BPH302" s="216"/>
      <c r="BPI302" s="216"/>
      <c r="BPJ302" s="216"/>
      <c r="BPK302" s="216"/>
      <c r="BPL302" s="216"/>
      <c r="BPM302" s="216"/>
      <c r="BPN302" s="216"/>
      <c r="BPO302" s="216"/>
      <c r="BPP302" s="216"/>
      <c r="BPQ302" s="216"/>
      <c r="BPR302" s="216"/>
      <c r="BPS302" s="216"/>
      <c r="BPT302" s="216"/>
      <c r="BPU302" s="216"/>
      <c r="BPV302" s="216"/>
      <c r="BPW302" s="216"/>
      <c r="BPX302" s="216"/>
      <c r="BPY302" s="216"/>
      <c r="BPZ302" s="216"/>
      <c r="BQA302" s="216"/>
      <c r="BQB302" s="216"/>
      <c r="BQC302" s="216"/>
      <c r="BQD302" s="216"/>
      <c r="BQE302" s="216"/>
      <c r="BQF302" s="216"/>
      <c r="BQG302" s="216"/>
      <c r="BQH302" s="216"/>
      <c r="BQI302" s="216"/>
      <c r="BQJ302" s="216"/>
      <c r="BQK302" s="216"/>
      <c r="BQL302" s="216"/>
      <c r="BQM302" s="216"/>
      <c r="BQN302" s="216"/>
      <c r="BQO302" s="216"/>
      <c r="BQP302" s="216"/>
      <c r="BQQ302" s="216"/>
      <c r="BQR302" s="216"/>
      <c r="BQS302" s="216"/>
      <c r="BQT302" s="216"/>
      <c r="BQU302" s="216"/>
      <c r="BQV302" s="216"/>
      <c r="BQW302" s="216"/>
      <c r="BQX302" s="216"/>
      <c r="BQY302" s="216"/>
      <c r="BQZ302" s="216"/>
      <c r="BRA302" s="216"/>
      <c r="BRB302" s="216"/>
      <c r="BRC302" s="216"/>
      <c r="BRD302" s="216"/>
      <c r="BRE302" s="216"/>
      <c r="BRF302" s="216"/>
      <c r="BRG302" s="216"/>
      <c r="BRH302" s="216"/>
      <c r="BRI302" s="216"/>
      <c r="BRJ302" s="216"/>
      <c r="BRK302" s="216"/>
      <c r="BRL302" s="216"/>
      <c r="BRM302" s="216"/>
      <c r="BRN302" s="216"/>
      <c r="BRO302" s="216"/>
      <c r="BRP302" s="216"/>
      <c r="BRQ302" s="216"/>
      <c r="BRR302" s="216"/>
      <c r="BRS302" s="216"/>
      <c r="BRT302" s="216"/>
      <c r="BRU302" s="216"/>
      <c r="BRV302" s="216"/>
      <c r="BRW302" s="216"/>
      <c r="BRX302" s="216"/>
      <c r="BRY302" s="216"/>
      <c r="BRZ302" s="216"/>
      <c r="BSA302" s="216"/>
      <c r="BSB302" s="216"/>
      <c r="BSC302" s="216"/>
      <c r="BSD302" s="216"/>
      <c r="BSE302" s="216"/>
      <c r="BSF302" s="216"/>
      <c r="BSG302" s="216"/>
      <c r="BSH302" s="216"/>
      <c r="BSI302" s="216"/>
      <c r="BSJ302" s="216"/>
      <c r="BSK302" s="216"/>
      <c r="BSL302" s="216"/>
      <c r="BSM302" s="216"/>
      <c r="BSN302" s="216"/>
      <c r="BSO302" s="216"/>
      <c r="BSP302" s="216"/>
      <c r="BSQ302" s="216"/>
      <c r="BSR302" s="216"/>
      <c r="BSS302" s="216"/>
      <c r="BST302" s="216"/>
      <c r="BSU302" s="216"/>
      <c r="BSV302" s="216"/>
      <c r="BSW302" s="216"/>
      <c r="BSX302" s="216"/>
      <c r="BSY302" s="216"/>
      <c r="BSZ302" s="216"/>
      <c r="BTA302" s="216"/>
      <c r="BTB302" s="216"/>
      <c r="BTC302" s="216"/>
      <c r="BTD302" s="216"/>
      <c r="BTE302" s="216"/>
      <c r="BTF302" s="216"/>
      <c r="BTG302" s="216"/>
      <c r="BTH302" s="216"/>
      <c r="BTI302" s="216"/>
      <c r="BTJ302" s="216"/>
      <c r="BTK302" s="216"/>
      <c r="BTL302" s="216"/>
      <c r="BTM302" s="216"/>
      <c r="BTN302" s="216"/>
      <c r="BTO302" s="216"/>
      <c r="BTP302" s="216"/>
      <c r="BTQ302" s="216"/>
      <c r="BTR302" s="216"/>
      <c r="BTS302" s="216"/>
      <c r="BTT302" s="216"/>
      <c r="BTU302" s="216"/>
      <c r="BTV302" s="216"/>
      <c r="BTW302" s="216"/>
      <c r="BTX302" s="216"/>
      <c r="BTY302" s="216"/>
      <c r="BTZ302" s="216"/>
      <c r="BUA302" s="216"/>
      <c r="BUB302" s="216"/>
      <c r="BUC302" s="216"/>
      <c r="BUD302" s="216"/>
      <c r="BUE302" s="216"/>
      <c r="BUF302" s="216"/>
      <c r="BUG302" s="216"/>
      <c r="BUH302" s="216"/>
      <c r="BUI302" s="216"/>
      <c r="BUJ302" s="216"/>
      <c r="BUK302" s="216"/>
      <c r="BUL302" s="216"/>
      <c r="BUM302" s="216"/>
      <c r="BUN302" s="216"/>
      <c r="BUO302" s="216"/>
      <c r="BUP302" s="216"/>
      <c r="BUQ302" s="216"/>
      <c r="BUR302" s="216"/>
      <c r="BUS302" s="216"/>
      <c r="BUT302" s="216"/>
      <c r="BUU302" s="216"/>
      <c r="BUV302" s="216"/>
      <c r="BUW302" s="216"/>
      <c r="BUX302" s="216"/>
      <c r="BUY302" s="216"/>
      <c r="BUZ302" s="216"/>
      <c r="BVA302" s="216"/>
      <c r="BVB302" s="216"/>
      <c r="BVC302" s="216"/>
      <c r="BVD302" s="216"/>
      <c r="BVE302" s="216"/>
      <c r="BVF302" s="216"/>
      <c r="BVG302" s="216"/>
      <c r="BVH302" s="216"/>
      <c r="BVI302" s="216"/>
      <c r="BVJ302" s="216"/>
      <c r="BVK302" s="216"/>
      <c r="BVL302" s="216"/>
      <c r="BVM302" s="216"/>
      <c r="BVN302" s="216"/>
      <c r="BVO302" s="216"/>
      <c r="BVP302" s="216"/>
      <c r="BVQ302" s="216"/>
      <c r="BVR302" s="216"/>
      <c r="BVS302" s="216"/>
      <c r="BVT302" s="216"/>
      <c r="BVU302" s="216"/>
      <c r="BVV302" s="216"/>
      <c r="BVW302" s="216"/>
      <c r="BVX302" s="216"/>
      <c r="BVY302" s="216"/>
      <c r="BVZ302" s="216"/>
      <c r="BWA302" s="216"/>
      <c r="BWB302" s="216"/>
      <c r="BWC302" s="216"/>
      <c r="BWD302" s="216"/>
      <c r="BWE302" s="216"/>
      <c r="BWF302" s="216"/>
      <c r="BWG302" s="216"/>
      <c r="BWH302" s="216"/>
      <c r="BWI302" s="216"/>
      <c r="BWJ302" s="216"/>
      <c r="BWK302" s="216"/>
      <c r="BWL302" s="216"/>
      <c r="BWM302" s="216"/>
      <c r="BWN302" s="216"/>
      <c r="BWO302" s="216"/>
      <c r="BWP302" s="216"/>
      <c r="BWQ302" s="216"/>
      <c r="BWR302" s="216"/>
      <c r="BWS302" s="216"/>
      <c r="BWT302" s="216"/>
      <c r="BWU302" s="216"/>
      <c r="BWV302" s="216"/>
      <c r="BWW302" s="216"/>
      <c r="BWX302" s="216"/>
      <c r="BWY302" s="216"/>
      <c r="BWZ302" s="216"/>
      <c r="BXA302" s="216"/>
      <c r="BXB302" s="216"/>
      <c r="BXC302" s="216"/>
      <c r="BXD302" s="216"/>
      <c r="BXE302" s="216"/>
      <c r="BXF302" s="216"/>
      <c r="BXG302" s="216"/>
      <c r="BXH302" s="216"/>
      <c r="BXI302" s="216"/>
      <c r="BXJ302" s="216"/>
      <c r="BXK302" s="216"/>
      <c r="BXL302" s="216"/>
      <c r="BXM302" s="216"/>
      <c r="BXN302" s="216"/>
      <c r="BXO302" s="216"/>
      <c r="BXP302" s="216"/>
      <c r="BXQ302" s="216"/>
      <c r="BXR302" s="216"/>
      <c r="BXS302" s="216"/>
      <c r="BXT302" s="216"/>
      <c r="BXU302" s="216"/>
      <c r="BXV302" s="216"/>
      <c r="BXW302" s="216"/>
      <c r="BXX302" s="216"/>
      <c r="BXY302" s="216"/>
      <c r="BXZ302" s="216"/>
      <c r="BYA302" s="216"/>
      <c r="BYB302" s="216"/>
      <c r="BYC302" s="216"/>
      <c r="BYD302" s="216"/>
      <c r="BYE302" s="216"/>
      <c r="BYF302" s="216"/>
      <c r="BYG302" s="216"/>
      <c r="BYH302" s="216"/>
      <c r="BYI302" s="216"/>
      <c r="BYJ302" s="216"/>
      <c r="BYK302" s="216"/>
      <c r="BYL302" s="216"/>
      <c r="BYM302" s="216"/>
      <c r="BYN302" s="216"/>
      <c r="BYO302" s="216"/>
      <c r="BYP302" s="216"/>
      <c r="BYQ302" s="216"/>
      <c r="BYR302" s="216"/>
      <c r="BYS302" s="216"/>
      <c r="BYT302" s="216"/>
      <c r="BYU302" s="216"/>
      <c r="BYV302" s="216"/>
      <c r="BYW302" s="216"/>
      <c r="BYX302" s="216"/>
      <c r="BYY302" s="216"/>
      <c r="BYZ302" s="216"/>
      <c r="BZA302" s="216"/>
      <c r="BZB302" s="216"/>
      <c r="BZC302" s="216"/>
      <c r="BZD302" s="216"/>
      <c r="BZE302" s="216"/>
      <c r="BZF302" s="216"/>
      <c r="BZG302" s="216"/>
      <c r="BZH302" s="216"/>
      <c r="BZI302" s="216"/>
      <c r="BZJ302" s="216"/>
      <c r="BZK302" s="216"/>
      <c r="BZL302" s="216"/>
      <c r="BZM302" s="216"/>
      <c r="BZN302" s="216"/>
      <c r="BZO302" s="216"/>
      <c r="BZP302" s="216"/>
      <c r="BZQ302" s="216"/>
      <c r="BZR302" s="216"/>
      <c r="BZS302" s="216"/>
      <c r="BZT302" s="216"/>
      <c r="BZU302" s="216"/>
      <c r="BZV302" s="216"/>
      <c r="BZW302" s="216"/>
      <c r="BZX302" s="216"/>
      <c r="BZY302" s="216"/>
      <c r="BZZ302" s="216"/>
      <c r="CAA302" s="216"/>
      <c r="CAB302" s="216"/>
      <c r="CAC302" s="216"/>
      <c r="CAD302" s="216"/>
      <c r="CAE302" s="216"/>
      <c r="CAF302" s="216"/>
      <c r="CAG302" s="216"/>
      <c r="CAH302" s="216"/>
      <c r="CAI302" s="216"/>
      <c r="CAJ302" s="216"/>
      <c r="CAK302" s="216"/>
      <c r="CAL302" s="216"/>
      <c r="CAM302" s="216"/>
      <c r="CAN302" s="216"/>
      <c r="CAO302" s="216"/>
      <c r="CAP302" s="216"/>
      <c r="CAQ302" s="216"/>
      <c r="CAR302" s="216"/>
      <c r="CAS302" s="216"/>
      <c r="CAT302" s="216"/>
      <c r="CAU302" s="216"/>
      <c r="CAV302" s="216"/>
      <c r="CAW302" s="216"/>
      <c r="CAX302" s="216"/>
      <c r="CAY302" s="216"/>
      <c r="CAZ302" s="216"/>
      <c r="CBA302" s="216"/>
      <c r="CBB302" s="216"/>
      <c r="CBC302" s="216"/>
      <c r="CBD302" s="216"/>
      <c r="CBE302" s="216"/>
      <c r="CBF302" s="216"/>
      <c r="CBG302" s="216"/>
      <c r="CBH302" s="216"/>
      <c r="CBI302" s="216"/>
      <c r="CBJ302" s="216"/>
      <c r="CBK302" s="216"/>
      <c r="CBL302" s="216"/>
      <c r="CBM302" s="216"/>
      <c r="CBN302" s="216"/>
      <c r="CBO302" s="216"/>
      <c r="CBP302" s="216"/>
      <c r="CBQ302" s="216"/>
      <c r="CBR302" s="216"/>
      <c r="CBS302" s="216"/>
      <c r="CBT302" s="216"/>
      <c r="CBU302" s="216"/>
      <c r="CBV302" s="216"/>
      <c r="CBW302" s="216"/>
      <c r="CBX302" s="216"/>
      <c r="CBY302" s="216"/>
      <c r="CBZ302" s="216"/>
      <c r="CCA302" s="216"/>
      <c r="CCB302" s="216"/>
      <c r="CCC302" s="216"/>
      <c r="CCD302" s="216"/>
      <c r="CCE302" s="216"/>
      <c r="CCF302" s="216"/>
      <c r="CCG302" s="216"/>
      <c r="CCH302" s="216"/>
      <c r="CCI302" s="216"/>
      <c r="CCJ302" s="216"/>
      <c r="CCK302" s="216"/>
      <c r="CCL302" s="216"/>
      <c r="CCM302" s="216"/>
      <c r="CCN302" s="216"/>
      <c r="CCO302" s="216"/>
      <c r="CCP302" s="216"/>
      <c r="CCQ302" s="216"/>
      <c r="CCR302" s="216"/>
      <c r="CCS302" s="216"/>
      <c r="CCT302" s="216"/>
      <c r="CCU302" s="216"/>
      <c r="CCV302" s="216"/>
      <c r="CCW302" s="216"/>
      <c r="CCX302" s="216"/>
      <c r="CCY302" s="216"/>
      <c r="CCZ302" s="216"/>
      <c r="CDA302" s="216"/>
      <c r="CDB302" s="216"/>
      <c r="CDC302" s="216"/>
      <c r="CDD302" s="216"/>
      <c r="CDE302" s="216"/>
      <c r="CDF302" s="216"/>
      <c r="CDG302" s="216"/>
      <c r="CDH302" s="216"/>
      <c r="CDI302" s="216"/>
      <c r="CDJ302" s="216"/>
      <c r="CDK302" s="216"/>
      <c r="CDL302" s="216"/>
      <c r="CDM302" s="216"/>
      <c r="CDN302" s="216"/>
      <c r="CDO302" s="216"/>
      <c r="CDP302" s="216"/>
      <c r="CDQ302" s="216"/>
      <c r="CDR302" s="216"/>
      <c r="CDS302" s="216"/>
      <c r="CDT302" s="216"/>
      <c r="CDU302" s="216"/>
      <c r="CDV302" s="216"/>
      <c r="CDW302" s="216"/>
      <c r="CDX302" s="216"/>
      <c r="CDY302" s="216"/>
      <c r="CDZ302" s="216"/>
      <c r="CEA302" s="216"/>
      <c r="CEB302" s="216"/>
      <c r="CEC302" s="216"/>
      <c r="CED302" s="216"/>
      <c r="CEE302" s="216"/>
      <c r="CEF302" s="216"/>
      <c r="CEG302" s="216"/>
      <c r="CEH302" s="216"/>
      <c r="CEI302" s="216"/>
      <c r="CEJ302" s="216"/>
      <c r="CEK302" s="216"/>
      <c r="CEL302" s="216"/>
      <c r="CEM302" s="216"/>
      <c r="CEN302" s="216"/>
      <c r="CEO302" s="216"/>
      <c r="CEP302" s="216"/>
      <c r="CEQ302" s="216"/>
      <c r="CER302" s="216"/>
      <c r="CES302" s="216"/>
      <c r="CET302" s="216"/>
      <c r="CEU302" s="216"/>
      <c r="CEV302" s="216"/>
      <c r="CEW302" s="216"/>
      <c r="CEX302" s="216"/>
      <c r="CEY302" s="216"/>
      <c r="CEZ302" s="216"/>
      <c r="CFA302" s="216"/>
      <c r="CFB302" s="216"/>
      <c r="CFC302" s="216"/>
      <c r="CFD302" s="216"/>
      <c r="CFE302" s="216"/>
      <c r="CFF302" s="216"/>
      <c r="CFG302" s="216"/>
      <c r="CFH302" s="216"/>
      <c r="CFI302" s="216"/>
      <c r="CFJ302" s="216"/>
      <c r="CFK302" s="216"/>
      <c r="CFL302" s="216"/>
      <c r="CFM302" s="216"/>
      <c r="CFN302" s="216"/>
      <c r="CFO302" s="216"/>
      <c r="CFP302" s="216"/>
      <c r="CFQ302" s="216"/>
      <c r="CFR302" s="216"/>
      <c r="CFS302" s="216"/>
      <c r="CFT302" s="216"/>
      <c r="CFU302" s="216"/>
      <c r="CFV302" s="216"/>
      <c r="CFW302" s="216"/>
      <c r="CFX302" s="216"/>
      <c r="CFY302" s="216"/>
      <c r="CFZ302" s="216"/>
      <c r="CGA302" s="216"/>
      <c r="CGB302" s="216"/>
      <c r="CGC302" s="216"/>
      <c r="CGD302" s="216"/>
      <c r="CGE302" s="216"/>
      <c r="CGF302" s="216"/>
      <c r="CGG302" s="216"/>
      <c r="CGH302" s="216"/>
      <c r="CGI302" s="216"/>
      <c r="CGJ302" s="216"/>
      <c r="CGK302" s="216"/>
      <c r="CGL302" s="216"/>
      <c r="CGM302" s="216"/>
      <c r="CGN302" s="216"/>
      <c r="CGO302" s="216"/>
      <c r="CGP302" s="216"/>
      <c r="CGQ302" s="216"/>
      <c r="CGR302" s="216"/>
      <c r="CGS302" s="216"/>
      <c r="CGT302" s="216"/>
      <c r="CGU302" s="216"/>
      <c r="CGV302" s="216"/>
      <c r="CGW302" s="216"/>
      <c r="CGX302" s="216"/>
      <c r="CGY302" s="216"/>
      <c r="CGZ302" s="216"/>
      <c r="CHA302" s="216"/>
      <c r="CHB302" s="216"/>
      <c r="CHC302" s="216"/>
      <c r="CHD302" s="216"/>
      <c r="CHE302" s="216"/>
      <c r="CHF302" s="216"/>
      <c r="CHG302" s="216"/>
      <c r="CHH302" s="216"/>
      <c r="CHI302" s="216"/>
      <c r="CHJ302" s="216"/>
      <c r="CHK302" s="216"/>
      <c r="CHL302" s="216"/>
      <c r="CHM302" s="216"/>
      <c r="CHN302" s="216"/>
      <c r="CHO302" s="216"/>
      <c r="CHP302" s="216"/>
      <c r="CHQ302" s="216"/>
      <c r="CHR302" s="216"/>
      <c r="CHS302" s="216"/>
      <c r="CHT302" s="216"/>
      <c r="CHU302" s="216"/>
      <c r="CHV302" s="216"/>
      <c r="CHW302" s="216"/>
      <c r="CHX302" s="216"/>
      <c r="CHY302" s="216"/>
      <c r="CHZ302" s="216"/>
      <c r="CIA302" s="216"/>
      <c r="CIB302" s="216"/>
      <c r="CIC302" s="216"/>
      <c r="CID302" s="216"/>
      <c r="CIE302" s="216"/>
      <c r="CIF302" s="216"/>
      <c r="CIG302" s="216"/>
      <c r="CIH302" s="216"/>
      <c r="CII302" s="216"/>
      <c r="CIJ302" s="216"/>
      <c r="CIK302" s="216"/>
      <c r="CIL302" s="216"/>
      <c r="CIM302" s="216"/>
      <c r="CIN302" s="216"/>
      <c r="CIO302" s="216"/>
      <c r="CIP302" s="216"/>
      <c r="CIQ302" s="216"/>
      <c r="CIR302" s="216"/>
      <c r="CIS302" s="216"/>
      <c r="CIT302" s="216"/>
      <c r="CIU302" s="216"/>
      <c r="CIV302" s="216"/>
      <c r="CIW302" s="216"/>
      <c r="CIX302" s="216"/>
      <c r="CIY302" s="216"/>
      <c r="CIZ302" s="216"/>
      <c r="CJA302" s="216"/>
      <c r="CJB302" s="216"/>
      <c r="CJC302" s="216"/>
      <c r="CJD302" s="216"/>
      <c r="CJE302" s="216"/>
      <c r="CJF302" s="216"/>
      <c r="CJG302" s="216"/>
      <c r="CJH302" s="216"/>
      <c r="CJI302" s="216"/>
      <c r="CJJ302" s="216"/>
      <c r="CJK302" s="216"/>
      <c r="CJL302" s="216"/>
      <c r="CJM302" s="216"/>
      <c r="CJN302" s="216"/>
      <c r="CJO302" s="216"/>
      <c r="CJP302" s="216"/>
      <c r="CJQ302" s="216"/>
      <c r="CJR302" s="216"/>
      <c r="CJS302" s="216"/>
      <c r="CJT302" s="216"/>
      <c r="CJU302" s="216"/>
      <c r="CJV302" s="216"/>
      <c r="CJW302" s="216"/>
      <c r="CJX302" s="216"/>
      <c r="CJY302" s="216"/>
      <c r="CJZ302" s="216"/>
      <c r="CKA302" s="216"/>
      <c r="CKB302" s="216"/>
      <c r="CKC302" s="216"/>
      <c r="CKD302" s="216"/>
      <c r="CKE302" s="216"/>
      <c r="CKF302" s="216"/>
      <c r="CKG302" s="216"/>
      <c r="CKH302" s="216"/>
      <c r="CKI302" s="216"/>
      <c r="CKJ302" s="216"/>
      <c r="CKK302" s="216"/>
      <c r="CKL302" s="216"/>
      <c r="CKM302" s="216"/>
      <c r="CKN302" s="216"/>
      <c r="CKO302" s="216"/>
      <c r="CKP302" s="216"/>
      <c r="CKQ302" s="216"/>
      <c r="CKR302" s="216"/>
      <c r="CKS302" s="216"/>
      <c r="CKT302" s="216"/>
      <c r="CKU302" s="216"/>
      <c r="CKV302" s="216"/>
      <c r="CKW302" s="216"/>
      <c r="CKX302" s="216"/>
      <c r="CKY302" s="216"/>
      <c r="CKZ302" s="216"/>
      <c r="CLA302" s="216"/>
      <c r="CLB302" s="216"/>
      <c r="CLC302" s="216"/>
      <c r="CLD302" s="216"/>
      <c r="CLE302" s="216"/>
      <c r="CLF302" s="216"/>
      <c r="CLG302" s="216"/>
      <c r="CLH302" s="216"/>
      <c r="CLI302" s="216"/>
      <c r="CLJ302" s="216"/>
      <c r="CLK302" s="216"/>
      <c r="CLL302" s="216"/>
      <c r="CLM302" s="216"/>
      <c r="CLN302" s="216"/>
      <c r="CLO302" s="216"/>
      <c r="CLP302" s="216"/>
      <c r="CLQ302" s="216"/>
      <c r="CLR302" s="216"/>
      <c r="CLS302" s="216"/>
      <c r="CLT302" s="216"/>
      <c r="CLU302" s="216"/>
      <c r="CLV302" s="216"/>
      <c r="CLW302" s="216"/>
      <c r="CLX302" s="216"/>
      <c r="CLY302" s="216"/>
      <c r="CLZ302" s="216"/>
      <c r="CMA302" s="216"/>
      <c r="CMB302" s="216"/>
      <c r="CMC302" s="216"/>
      <c r="CMD302" s="216"/>
      <c r="CME302" s="216"/>
      <c r="CMF302" s="216"/>
      <c r="CMG302" s="216"/>
      <c r="CMH302" s="216"/>
      <c r="CMI302" s="216"/>
      <c r="CMJ302" s="216"/>
      <c r="CMK302" s="216"/>
      <c r="CML302" s="216"/>
      <c r="CMM302" s="216"/>
      <c r="CMN302" s="216"/>
      <c r="CMO302" s="216"/>
      <c r="CMP302" s="216"/>
      <c r="CMQ302" s="216"/>
      <c r="CMR302" s="216"/>
      <c r="CMS302" s="216"/>
      <c r="CMT302" s="216"/>
      <c r="CMU302" s="216"/>
      <c r="CMV302" s="216"/>
      <c r="CMW302" s="216"/>
      <c r="CMX302" s="216"/>
      <c r="CMY302" s="216"/>
      <c r="CMZ302" s="216"/>
      <c r="CNA302" s="216"/>
      <c r="CNB302" s="216"/>
      <c r="CNC302" s="216"/>
      <c r="CND302" s="216"/>
      <c r="CNE302" s="216"/>
      <c r="CNF302" s="216"/>
      <c r="CNG302" s="216"/>
      <c r="CNH302" s="216"/>
      <c r="CNI302" s="216"/>
      <c r="CNJ302" s="216"/>
      <c r="CNK302" s="216"/>
      <c r="CNL302" s="216"/>
      <c r="CNM302" s="216"/>
      <c r="CNN302" s="216"/>
      <c r="CNO302" s="216"/>
      <c r="CNP302" s="216"/>
      <c r="CNQ302" s="216"/>
      <c r="CNR302" s="216"/>
      <c r="CNS302" s="216"/>
      <c r="CNT302" s="216"/>
      <c r="CNU302" s="216"/>
      <c r="CNV302" s="216"/>
      <c r="CNW302" s="216"/>
      <c r="CNX302" s="216"/>
      <c r="CNY302" s="216"/>
      <c r="CNZ302" s="216"/>
      <c r="COA302" s="216"/>
      <c r="COB302" s="216"/>
      <c r="COC302" s="216"/>
      <c r="COD302" s="216"/>
      <c r="COE302" s="216"/>
      <c r="COF302" s="216"/>
      <c r="COG302" s="216"/>
      <c r="COH302" s="216"/>
      <c r="COI302" s="216"/>
      <c r="COJ302" s="216"/>
      <c r="COK302" s="216"/>
      <c r="COL302" s="216"/>
      <c r="COM302" s="216"/>
      <c r="CON302" s="216"/>
      <c r="COO302" s="216"/>
      <c r="COP302" s="216"/>
      <c r="COQ302" s="216"/>
      <c r="COR302" s="216"/>
      <c r="COS302" s="216"/>
      <c r="COT302" s="216"/>
      <c r="COU302" s="216"/>
      <c r="COV302" s="216"/>
      <c r="COW302" s="216"/>
      <c r="COX302" s="216"/>
      <c r="COY302" s="216"/>
      <c r="COZ302" s="216"/>
      <c r="CPA302" s="216"/>
      <c r="CPB302" s="216"/>
      <c r="CPC302" s="216"/>
      <c r="CPD302" s="216"/>
      <c r="CPE302" s="216"/>
      <c r="CPF302" s="216"/>
      <c r="CPG302" s="216"/>
      <c r="CPH302" s="216"/>
      <c r="CPI302" s="216"/>
      <c r="CPJ302" s="216"/>
      <c r="CPK302" s="216"/>
      <c r="CPL302" s="216"/>
      <c r="CPM302" s="216"/>
      <c r="CPN302" s="216"/>
      <c r="CPO302" s="216"/>
      <c r="CPP302" s="216"/>
      <c r="CPQ302" s="216"/>
      <c r="CPR302" s="216"/>
      <c r="CPS302" s="216"/>
      <c r="CPT302" s="216"/>
      <c r="CPU302" s="216"/>
      <c r="CPV302" s="216"/>
      <c r="CPW302" s="216"/>
      <c r="CPX302" s="216"/>
      <c r="CPY302" s="216"/>
      <c r="CPZ302" s="216"/>
      <c r="CQA302" s="216"/>
      <c r="CQB302" s="216"/>
      <c r="CQC302" s="216"/>
      <c r="CQD302" s="216"/>
      <c r="CQE302" s="216"/>
      <c r="CQF302" s="216"/>
      <c r="CQG302" s="216"/>
      <c r="CQH302" s="216"/>
      <c r="CQI302" s="216"/>
      <c r="CQJ302" s="216"/>
      <c r="CQK302" s="216"/>
      <c r="CQL302" s="216"/>
      <c r="CQM302" s="216"/>
      <c r="CQN302" s="216"/>
      <c r="CQO302" s="216"/>
      <c r="CQP302" s="216"/>
      <c r="CQQ302" s="216"/>
      <c r="CQR302" s="216"/>
      <c r="CQS302" s="216"/>
      <c r="CQT302" s="216"/>
      <c r="CQU302" s="216"/>
      <c r="CQV302" s="216"/>
      <c r="CQW302" s="216"/>
      <c r="CQX302" s="216"/>
      <c r="CQY302" s="216"/>
      <c r="CQZ302" s="216"/>
      <c r="CRA302" s="216"/>
      <c r="CRB302" s="216"/>
      <c r="CRC302" s="216"/>
      <c r="CRD302" s="216"/>
      <c r="CRE302" s="216"/>
      <c r="CRF302" s="216"/>
      <c r="CRG302" s="216"/>
      <c r="CRH302" s="216"/>
      <c r="CRI302" s="216"/>
      <c r="CRJ302" s="216"/>
      <c r="CRK302" s="216"/>
      <c r="CRL302" s="216"/>
      <c r="CRM302" s="216"/>
      <c r="CRN302" s="216"/>
      <c r="CRO302" s="216"/>
      <c r="CRP302" s="216"/>
      <c r="CRQ302" s="216"/>
      <c r="CRR302" s="216"/>
      <c r="CRS302" s="216"/>
      <c r="CRT302" s="216"/>
      <c r="CRU302" s="216"/>
      <c r="CRV302" s="216"/>
      <c r="CRW302" s="216"/>
      <c r="CRX302" s="216"/>
      <c r="CRY302" s="216"/>
      <c r="CRZ302" s="216"/>
      <c r="CSA302" s="216"/>
      <c r="CSB302" s="216"/>
      <c r="CSC302" s="216"/>
      <c r="CSD302" s="216"/>
      <c r="CSE302" s="216"/>
      <c r="CSF302" s="216"/>
      <c r="CSG302" s="216"/>
      <c r="CSH302" s="216"/>
      <c r="CSI302" s="216"/>
      <c r="CSJ302" s="216"/>
      <c r="CSK302" s="216"/>
      <c r="CSL302" s="216"/>
      <c r="CSM302" s="216"/>
      <c r="CSN302" s="216"/>
      <c r="CSO302" s="216"/>
      <c r="CSP302" s="216"/>
      <c r="CSQ302" s="216"/>
      <c r="CSR302" s="216"/>
      <c r="CSS302" s="216"/>
      <c r="CST302" s="216"/>
      <c r="CSU302" s="216"/>
      <c r="CSV302" s="216"/>
      <c r="CSW302" s="216"/>
      <c r="CSX302" s="216"/>
      <c r="CSY302" s="216"/>
      <c r="CSZ302" s="216"/>
      <c r="CTA302" s="216"/>
      <c r="CTB302" s="216"/>
      <c r="CTC302" s="216"/>
      <c r="CTD302" s="216"/>
      <c r="CTE302" s="216"/>
      <c r="CTF302" s="216"/>
      <c r="CTG302" s="216"/>
      <c r="CTH302" s="216"/>
      <c r="CTI302" s="216"/>
      <c r="CTJ302" s="216"/>
      <c r="CTK302" s="216"/>
      <c r="CTL302" s="216"/>
      <c r="CTM302" s="216"/>
      <c r="CTN302" s="216"/>
      <c r="CTO302" s="216"/>
      <c r="CTP302" s="216"/>
      <c r="CTQ302" s="216"/>
      <c r="CTR302" s="216"/>
      <c r="CTS302" s="216"/>
      <c r="CTT302" s="216"/>
      <c r="CTU302" s="216"/>
      <c r="CTV302" s="216"/>
      <c r="CTW302" s="216"/>
      <c r="CTX302" s="216"/>
      <c r="CTY302" s="216"/>
      <c r="CTZ302" s="216"/>
      <c r="CUA302" s="216"/>
      <c r="CUB302" s="216"/>
      <c r="CUC302" s="216"/>
      <c r="CUD302" s="216"/>
      <c r="CUE302" s="216"/>
      <c r="CUF302" s="216"/>
      <c r="CUG302" s="216"/>
      <c r="CUH302" s="216"/>
      <c r="CUI302" s="216"/>
      <c r="CUJ302" s="216"/>
      <c r="CUK302" s="216"/>
      <c r="CUL302" s="216"/>
      <c r="CUM302" s="216"/>
      <c r="CUN302" s="216"/>
      <c r="CUO302" s="216"/>
      <c r="CUP302" s="216"/>
      <c r="CUQ302" s="216"/>
      <c r="CUR302" s="216"/>
      <c r="CUS302" s="216"/>
      <c r="CUT302" s="216"/>
      <c r="CUU302" s="216"/>
      <c r="CUV302" s="216"/>
      <c r="CUW302" s="216"/>
      <c r="CUX302" s="216"/>
      <c r="CUY302" s="216"/>
      <c r="CUZ302" s="216"/>
      <c r="CVA302" s="216"/>
      <c r="CVB302" s="216"/>
      <c r="CVC302" s="216"/>
      <c r="CVD302" s="216"/>
      <c r="CVE302" s="216"/>
      <c r="CVF302" s="216"/>
      <c r="CVG302" s="216"/>
      <c r="CVH302" s="216"/>
      <c r="CVI302" s="216"/>
      <c r="CVJ302" s="216"/>
      <c r="CVK302" s="216"/>
      <c r="CVL302" s="216"/>
      <c r="CVM302" s="216"/>
      <c r="CVN302" s="216"/>
      <c r="CVO302" s="216"/>
      <c r="CVP302" s="216"/>
      <c r="CVQ302" s="216"/>
      <c r="CVR302" s="216"/>
      <c r="CVS302" s="216"/>
      <c r="CVT302" s="216"/>
      <c r="CVU302" s="216"/>
      <c r="CVV302" s="216"/>
      <c r="CVW302" s="216"/>
      <c r="CVX302" s="216"/>
      <c r="CVY302" s="216"/>
      <c r="CVZ302" s="216"/>
      <c r="CWA302" s="216"/>
      <c r="CWB302" s="216"/>
      <c r="CWC302" s="216"/>
      <c r="CWD302" s="216"/>
      <c r="CWE302" s="216"/>
      <c r="CWF302" s="216"/>
      <c r="CWG302" s="216"/>
      <c r="CWH302" s="216"/>
      <c r="CWI302" s="216"/>
      <c r="CWJ302" s="216"/>
      <c r="CWK302" s="216"/>
      <c r="CWL302" s="216"/>
      <c r="CWM302" s="216"/>
      <c r="CWN302" s="216"/>
      <c r="CWO302" s="216"/>
      <c r="CWP302" s="216"/>
      <c r="CWQ302" s="216"/>
      <c r="CWR302" s="216"/>
      <c r="CWS302" s="216"/>
      <c r="CWT302" s="216"/>
      <c r="CWU302" s="216"/>
      <c r="CWV302" s="216"/>
      <c r="CWW302" s="216"/>
      <c r="CWX302" s="216"/>
      <c r="CWY302" s="216"/>
      <c r="CWZ302" s="216"/>
      <c r="CXA302" s="216"/>
      <c r="CXB302" s="216"/>
      <c r="CXC302" s="216"/>
      <c r="CXD302" s="216"/>
      <c r="CXE302" s="216"/>
      <c r="CXF302" s="216"/>
      <c r="CXG302" s="216"/>
      <c r="CXH302" s="216"/>
      <c r="CXI302" s="216"/>
      <c r="CXJ302" s="216"/>
      <c r="CXK302" s="216"/>
      <c r="CXL302" s="216"/>
      <c r="CXM302" s="216"/>
      <c r="CXN302" s="216"/>
      <c r="CXO302" s="216"/>
      <c r="CXP302" s="216"/>
      <c r="CXQ302" s="216"/>
      <c r="CXR302" s="216"/>
      <c r="CXS302" s="216"/>
      <c r="CXT302" s="216"/>
      <c r="CXU302" s="216"/>
      <c r="CXV302" s="216"/>
      <c r="CXW302" s="216"/>
      <c r="CXX302" s="216"/>
      <c r="CXY302" s="216"/>
      <c r="CXZ302" s="216"/>
      <c r="CYA302" s="216"/>
      <c r="CYB302" s="216"/>
      <c r="CYC302" s="216"/>
      <c r="CYD302" s="216"/>
      <c r="CYE302" s="216"/>
      <c r="CYF302" s="216"/>
      <c r="CYG302" s="216"/>
      <c r="CYH302" s="216"/>
      <c r="CYI302" s="216"/>
      <c r="CYJ302" s="216"/>
      <c r="CYK302" s="216"/>
      <c r="CYL302" s="216"/>
      <c r="CYM302" s="216"/>
      <c r="CYN302" s="216"/>
      <c r="CYO302" s="216"/>
      <c r="CYP302" s="216"/>
      <c r="CYQ302" s="216"/>
      <c r="CYR302" s="216"/>
      <c r="CYS302" s="216"/>
      <c r="CYT302" s="216"/>
      <c r="CYU302" s="216"/>
      <c r="CYV302" s="216"/>
      <c r="CYW302" s="216"/>
      <c r="CYX302" s="216"/>
      <c r="CYY302" s="216"/>
      <c r="CYZ302" s="216"/>
      <c r="CZA302" s="216"/>
      <c r="CZB302" s="216"/>
      <c r="CZC302" s="216"/>
      <c r="CZD302" s="216"/>
      <c r="CZE302" s="216"/>
      <c r="CZF302" s="216"/>
      <c r="CZG302" s="216"/>
      <c r="CZH302" s="216"/>
      <c r="CZI302" s="216"/>
      <c r="CZJ302" s="216"/>
      <c r="CZK302" s="216"/>
      <c r="CZL302" s="216"/>
      <c r="CZM302" s="216"/>
      <c r="CZN302" s="216"/>
      <c r="CZO302" s="216"/>
      <c r="CZP302" s="216"/>
      <c r="CZQ302" s="216"/>
      <c r="CZR302" s="216"/>
      <c r="CZS302" s="216"/>
      <c r="CZT302" s="216"/>
      <c r="CZU302" s="216"/>
      <c r="CZV302" s="216"/>
      <c r="CZW302" s="216"/>
      <c r="CZX302" s="216"/>
      <c r="CZY302" s="216"/>
      <c r="CZZ302" s="216"/>
      <c r="DAA302" s="216"/>
      <c r="DAB302" s="216"/>
      <c r="DAC302" s="216"/>
      <c r="DAD302" s="216"/>
      <c r="DAE302" s="216"/>
      <c r="DAF302" s="216"/>
      <c r="DAG302" s="216"/>
      <c r="DAH302" s="216"/>
      <c r="DAI302" s="216"/>
      <c r="DAJ302" s="216"/>
      <c r="DAK302" s="216"/>
      <c r="DAL302" s="216"/>
      <c r="DAM302" s="216"/>
      <c r="DAN302" s="216"/>
      <c r="DAO302" s="216"/>
      <c r="DAP302" s="216"/>
      <c r="DAQ302" s="216"/>
      <c r="DAR302" s="216"/>
      <c r="DAS302" s="216"/>
      <c r="DAT302" s="216"/>
      <c r="DAU302" s="216"/>
      <c r="DAV302" s="216"/>
      <c r="DAW302" s="216"/>
      <c r="DAX302" s="216"/>
      <c r="DAY302" s="216"/>
      <c r="DAZ302" s="216"/>
      <c r="DBA302" s="216"/>
      <c r="DBB302" s="216"/>
      <c r="DBC302" s="216"/>
      <c r="DBD302" s="216"/>
      <c r="DBE302" s="216"/>
      <c r="DBF302" s="216"/>
      <c r="DBG302" s="216"/>
      <c r="DBH302" s="216"/>
      <c r="DBI302" s="216"/>
      <c r="DBJ302" s="216"/>
      <c r="DBK302" s="216"/>
      <c r="DBL302" s="216"/>
      <c r="DBM302" s="216"/>
      <c r="DBN302" s="216"/>
      <c r="DBO302" s="216"/>
      <c r="DBP302" s="216"/>
      <c r="DBQ302" s="216"/>
      <c r="DBR302" s="216"/>
      <c r="DBS302" s="216"/>
      <c r="DBT302" s="216"/>
      <c r="DBU302" s="216"/>
      <c r="DBV302" s="216"/>
      <c r="DBW302" s="216"/>
      <c r="DBX302" s="216"/>
      <c r="DBY302" s="216"/>
      <c r="DBZ302" s="216"/>
      <c r="DCA302" s="216"/>
      <c r="DCB302" s="216"/>
      <c r="DCC302" s="216"/>
      <c r="DCD302" s="216"/>
      <c r="DCE302" s="216"/>
      <c r="DCF302" s="216"/>
      <c r="DCG302" s="216"/>
      <c r="DCH302" s="216"/>
      <c r="DCI302" s="216"/>
      <c r="DCJ302" s="216"/>
      <c r="DCK302" s="216"/>
      <c r="DCL302" s="216"/>
      <c r="DCM302" s="216"/>
      <c r="DCN302" s="216"/>
      <c r="DCO302" s="216"/>
      <c r="DCP302" s="216"/>
      <c r="DCQ302" s="216"/>
      <c r="DCR302" s="216"/>
      <c r="DCS302" s="216"/>
      <c r="DCT302" s="216"/>
      <c r="DCU302" s="216"/>
      <c r="DCV302" s="216"/>
      <c r="DCW302" s="216"/>
      <c r="DCX302" s="216"/>
      <c r="DCY302" s="216"/>
      <c r="DCZ302" s="216"/>
      <c r="DDA302" s="216"/>
      <c r="DDB302" s="216"/>
      <c r="DDC302" s="216"/>
      <c r="DDD302" s="216"/>
      <c r="DDE302" s="216"/>
      <c r="DDF302" s="216"/>
      <c r="DDG302" s="216"/>
      <c r="DDH302" s="216"/>
      <c r="DDI302" s="216"/>
      <c r="DDJ302" s="216"/>
      <c r="DDK302" s="216"/>
      <c r="DDL302" s="216"/>
      <c r="DDM302" s="216"/>
      <c r="DDN302" s="216"/>
      <c r="DDO302" s="216"/>
      <c r="DDP302" s="216"/>
      <c r="DDQ302" s="216"/>
      <c r="DDR302" s="216"/>
      <c r="DDS302" s="216"/>
      <c r="DDT302" s="216"/>
      <c r="DDU302" s="216"/>
      <c r="DDV302" s="216"/>
      <c r="DDW302" s="216"/>
      <c r="DDX302" s="216"/>
      <c r="DDY302" s="216"/>
      <c r="DDZ302" s="216"/>
      <c r="DEA302" s="216"/>
      <c r="DEB302" s="216"/>
      <c r="DEC302" s="216"/>
      <c r="DED302" s="216"/>
      <c r="DEE302" s="216"/>
      <c r="DEF302" s="216"/>
      <c r="DEG302" s="216"/>
      <c r="DEH302" s="216"/>
      <c r="DEI302" s="216"/>
      <c r="DEJ302" s="216"/>
      <c r="DEK302" s="216"/>
      <c r="DEL302" s="216"/>
      <c r="DEM302" s="216"/>
      <c r="DEN302" s="216"/>
      <c r="DEO302" s="216"/>
      <c r="DEP302" s="216"/>
      <c r="DEQ302" s="216"/>
      <c r="DER302" s="216"/>
      <c r="DES302" s="216"/>
      <c r="DET302" s="216"/>
      <c r="DEU302" s="216"/>
      <c r="DEV302" s="216"/>
      <c r="DEW302" s="216"/>
      <c r="DEX302" s="216"/>
      <c r="DEY302" s="216"/>
      <c r="DEZ302" s="216"/>
      <c r="DFA302" s="216"/>
      <c r="DFB302" s="216"/>
      <c r="DFC302" s="216"/>
      <c r="DFD302" s="216"/>
      <c r="DFE302" s="216"/>
      <c r="DFF302" s="216"/>
      <c r="DFG302" s="216"/>
      <c r="DFH302" s="216"/>
      <c r="DFI302" s="216"/>
      <c r="DFJ302" s="216"/>
      <c r="DFK302" s="216"/>
      <c r="DFL302" s="216"/>
      <c r="DFM302" s="216"/>
      <c r="DFN302" s="216"/>
      <c r="DFO302" s="216"/>
      <c r="DFP302" s="216"/>
      <c r="DFQ302" s="216"/>
      <c r="DFR302" s="216"/>
      <c r="DFS302" s="216"/>
      <c r="DFT302" s="216"/>
      <c r="DFU302" s="216"/>
      <c r="DFV302" s="216"/>
      <c r="DFW302" s="216"/>
      <c r="DFX302" s="216"/>
      <c r="DFY302" s="216"/>
      <c r="DFZ302" s="216"/>
      <c r="DGA302" s="216"/>
      <c r="DGB302" s="216"/>
      <c r="DGC302" s="216"/>
      <c r="DGD302" s="216"/>
      <c r="DGE302" s="216"/>
      <c r="DGF302" s="216"/>
      <c r="DGG302" s="216"/>
      <c r="DGH302" s="216"/>
      <c r="DGI302" s="216"/>
      <c r="DGJ302" s="216"/>
      <c r="DGK302" s="216"/>
      <c r="DGL302" s="216"/>
      <c r="DGM302" s="216"/>
      <c r="DGN302" s="216"/>
      <c r="DGO302" s="216"/>
      <c r="DGP302" s="216"/>
      <c r="DGQ302" s="216"/>
      <c r="DGR302" s="216"/>
      <c r="DGS302" s="216"/>
      <c r="DGT302" s="216"/>
      <c r="DGU302" s="216"/>
      <c r="DGV302" s="216"/>
      <c r="DGW302" s="216"/>
      <c r="DGX302" s="216"/>
      <c r="DGY302" s="216"/>
      <c r="DGZ302" s="216"/>
      <c r="DHA302" s="216"/>
      <c r="DHB302" s="216"/>
      <c r="DHC302" s="216"/>
      <c r="DHD302" s="216"/>
      <c r="DHE302" s="216"/>
      <c r="DHF302" s="216"/>
      <c r="DHG302" s="216"/>
      <c r="DHH302" s="216"/>
      <c r="DHI302" s="216"/>
      <c r="DHJ302" s="216"/>
      <c r="DHK302" s="216"/>
      <c r="DHL302" s="216"/>
      <c r="DHM302" s="216"/>
      <c r="DHN302" s="216"/>
      <c r="DHO302" s="216"/>
      <c r="DHP302" s="216"/>
      <c r="DHQ302" s="216"/>
      <c r="DHR302" s="216"/>
      <c r="DHS302" s="216"/>
      <c r="DHT302" s="216"/>
      <c r="DHU302" s="216"/>
      <c r="DHV302" s="216"/>
      <c r="DHW302" s="216"/>
      <c r="DHX302" s="216"/>
      <c r="DHY302" s="216"/>
      <c r="DHZ302" s="216"/>
      <c r="DIA302" s="216"/>
      <c r="DIB302" s="216"/>
      <c r="DIC302" s="216"/>
      <c r="DID302" s="216"/>
      <c r="DIE302" s="216"/>
      <c r="DIF302" s="216"/>
      <c r="DIG302" s="216"/>
      <c r="DIH302" s="216"/>
      <c r="DII302" s="216"/>
      <c r="DIJ302" s="216"/>
      <c r="DIK302" s="216"/>
      <c r="DIL302" s="216"/>
      <c r="DIM302" s="216"/>
      <c r="DIN302" s="216"/>
      <c r="DIO302" s="216"/>
      <c r="DIP302" s="216"/>
      <c r="DIQ302" s="216"/>
      <c r="DIR302" s="216"/>
      <c r="DIS302" s="216"/>
      <c r="DIT302" s="216"/>
      <c r="DIU302" s="216"/>
      <c r="DIV302" s="216"/>
      <c r="DIW302" s="216"/>
      <c r="DIX302" s="216"/>
      <c r="DIY302" s="216"/>
      <c r="DIZ302" s="216"/>
      <c r="DJA302" s="216"/>
      <c r="DJB302" s="216"/>
      <c r="DJC302" s="216"/>
      <c r="DJD302" s="216"/>
      <c r="DJE302" s="216"/>
      <c r="DJF302" s="216"/>
      <c r="DJG302" s="216"/>
      <c r="DJH302" s="216"/>
      <c r="DJI302" s="216"/>
      <c r="DJJ302" s="216"/>
      <c r="DJK302" s="216"/>
      <c r="DJL302" s="216"/>
      <c r="DJM302" s="216"/>
      <c r="DJN302" s="216"/>
      <c r="DJO302" s="216"/>
      <c r="DJP302" s="216"/>
      <c r="DJQ302" s="216"/>
      <c r="DJR302" s="216"/>
      <c r="DJS302" s="216"/>
      <c r="DJT302" s="216"/>
      <c r="DJU302" s="216"/>
      <c r="DJV302" s="216"/>
      <c r="DJW302" s="216"/>
      <c r="DJX302" s="216"/>
      <c r="DJY302" s="216"/>
      <c r="DJZ302" s="216"/>
      <c r="DKA302" s="216"/>
      <c r="DKB302" s="216"/>
      <c r="DKC302" s="216"/>
      <c r="DKD302" s="216"/>
      <c r="DKE302" s="216"/>
      <c r="DKF302" s="216"/>
      <c r="DKG302" s="216"/>
      <c r="DKH302" s="216"/>
      <c r="DKI302" s="216"/>
      <c r="DKJ302" s="216"/>
      <c r="DKK302" s="216"/>
      <c r="DKL302" s="216"/>
      <c r="DKM302" s="216"/>
      <c r="DKN302" s="216"/>
      <c r="DKO302" s="216"/>
      <c r="DKP302" s="216"/>
      <c r="DKQ302" s="216"/>
      <c r="DKR302" s="216"/>
      <c r="DKS302" s="216"/>
      <c r="DKT302" s="216"/>
      <c r="DKU302" s="216"/>
      <c r="DKV302" s="216"/>
      <c r="DKW302" s="216"/>
      <c r="DKX302" s="216"/>
      <c r="DKY302" s="216"/>
      <c r="DKZ302" s="216"/>
      <c r="DLA302" s="216"/>
      <c r="DLB302" s="216"/>
      <c r="DLC302" s="216"/>
      <c r="DLD302" s="216"/>
      <c r="DLE302" s="216"/>
      <c r="DLF302" s="216"/>
      <c r="DLG302" s="216"/>
      <c r="DLH302" s="216"/>
      <c r="DLI302" s="216"/>
      <c r="DLJ302" s="216"/>
      <c r="DLK302" s="216"/>
      <c r="DLL302" s="216"/>
      <c r="DLM302" s="216"/>
      <c r="DLN302" s="216"/>
      <c r="DLO302" s="216"/>
      <c r="DLP302" s="216"/>
      <c r="DLQ302" s="216"/>
      <c r="DLR302" s="216"/>
      <c r="DLS302" s="216"/>
      <c r="DLT302" s="216"/>
      <c r="DLU302" s="216"/>
      <c r="DLV302" s="216"/>
      <c r="DLW302" s="216"/>
      <c r="DLX302" s="216"/>
      <c r="DLY302" s="216"/>
      <c r="DLZ302" s="216"/>
      <c r="DMA302" s="216"/>
      <c r="DMB302" s="216"/>
      <c r="DMC302" s="216"/>
      <c r="DMD302" s="216"/>
      <c r="DME302" s="216"/>
      <c r="DMF302" s="216"/>
      <c r="DMG302" s="216"/>
      <c r="DMH302" s="216"/>
      <c r="DMI302" s="216"/>
      <c r="DMJ302" s="216"/>
      <c r="DMK302" s="216"/>
      <c r="DML302" s="216"/>
      <c r="DMM302" s="216"/>
      <c r="DMN302" s="216"/>
      <c r="DMO302" s="216"/>
      <c r="DMP302" s="216"/>
      <c r="DMQ302" s="216"/>
      <c r="DMR302" s="216"/>
      <c r="DMS302" s="216"/>
      <c r="DMT302" s="216"/>
      <c r="DMU302" s="216"/>
      <c r="DMV302" s="216"/>
      <c r="DMW302" s="216"/>
      <c r="DMX302" s="216"/>
      <c r="DMY302" s="216"/>
      <c r="DMZ302" s="216"/>
      <c r="DNA302" s="216"/>
      <c r="DNB302" s="216"/>
      <c r="DNC302" s="216"/>
      <c r="DND302" s="216"/>
      <c r="DNE302" s="216"/>
      <c r="DNF302" s="216"/>
      <c r="DNG302" s="216"/>
      <c r="DNH302" s="216"/>
      <c r="DNI302" s="216"/>
      <c r="DNJ302" s="216"/>
      <c r="DNK302" s="216"/>
      <c r="DNL302" s="216"/>
      <c r="DNM302" s="216"/>
      <c r="DNN302" s="216"/>
      <c r="DNO302" s="216"/>
      <c r="DNP302" s="216"/>
      <c r="DNQ302" s="216"/>
      <c r="DNR302" s="216"/>
      <c r="DNS302" s="216"/>
      <c r="DNT302" s="216"/>
      <c r="DNU302" s="216"/>
      <c r="DNV302" s="216"/>
      <c r="DNW302" s="216"/>
      <c r="DNX302" s="216"/>
      <c r="DNY302" s="216"/>
      <c r="DNZ302" s="216"/>
      <c r="DOA302" s="216"/>
      <c r="DOB302" s="216"/>
      <c r="DOC302" s="216"/>
      <c r="DOD302" s="216"/>
      <c r="DOE302" s="216"/>
      <c r="DOF302" s="216"/>
      <c r="DOG302" s="216"/>
      <c r="DOH302" s="216"/>
      <c r="DOI302" s="216"/>
      <c r="DOJ302" s="216"/>
      <c r="DOK302" s="216"/>
      <c r="DOL302" s="216"/>
      <c r="DOM302" s="216"/>
      <c r="DON302" s="216"/>
      <c r="DOO302" s="216"/>
      <c r="DOP302" s="216"/>
      <c r="DOQ302" s="216"/>
      <c r="DOR302" s="216"/>
      <c r="DOS302" s="216"/>
      <c r="DOT302" s="216"/>
      <c r="DOU302" s="216"/>
      <c r="DOV302" s="216"/>
      <c r="DOW302" s="216"/>
      <c r="DOX302" s="216"/>
      <c r="DOY302" s="216"/>
      <c r="DOZ302" s="216"/>
      <c r="DPA302" s="216"/>
      <c r="DPB302" s="216"/>
      <c r="DPC302" s="216"/>
      <c r="DPD302" s="216"/>
      <c r="DPE302" s="216"/>
      <c r="DPF302" s="216"/>
      <c r="DPG302" s="216"/>
      <c r="DPH302" s="216"/>
      <c r="DPI302" s="216"/>
      <c r="DPJ302" s="216"/>
      <c r="DPK302" s="216"/>
      <c r="DPL302" s="216"/>
      <c r="DPM302" s="216"/>
      <c r="DPN302" s="216"/>
      <c r="DPO302" s="216"/>
      <c r="DPP302" s="216"/>
      <c r="DPQ302" s="216"/>
      <c r="DPR302" s="216"/>
      <c r="DPS302" s="216"/>
      <c r="DPT302" s="216"/>
      <c r="DPU302" s="216"/>
      <c r="DPV302" s="216"/>
      <c r="DPW302" s="216"/>
      <c r="DPX302" s="216"/>
      <c r="DPY302" s="216"/>
      <c r="DPZ302" s="216"/>
      <c r="DQA302" s="216"/>
      <c r="DQB302" s="216"/>
      <c r="DQC302" s="216"/>
      <c r="DQD302" s="216"/>
      <c r="DQE302" s="216"/>
      <c r="DQF302" s="216"/>
      <c r="DQG302" s="216"/>
      <c r="DQH302" s="216"/>
      <c r="DQI302" s="216"/>
      <c r="DQJ302" s="216"/>
      <c r="DQK302" s="216"/>
      <c r="DQL302" s="216"/>
      <c r="DQM302" s="216"/>
      <c r="DQN302" s="216"/>
      <c r="DQO302" s="216"/>
      <c r="DQP302" s="216"/>
      <c r="DQQ302" s="216"/>
      <c r="DQR302" s="216"/>
      <c r="DQS302" s="216"/>
      <c r="DQT302" s="216"/>
      <c r="DQU302" s="216"/>
      <c r="DQV302" s="216"/>
      <c r="DQW302" s="216"/>
      <c r="DQX302" s="216"/>
      <c r="DQY302" s="216"/>
      <c r="DQZ302" s="216"/>
      <c r="DRA302" s="216"/>
      <c r="DRB302" s="216"/>
      <c r="DRC302" s="216"/>
      <c r="DRD302" s="216"/>
      <c r="DRE302" s="216"/>
      <c r="DRF302" s="216"/>
      <c r="DRG302" s="216"/>
      <c r="DRH302" s="216"/>
      <c r="DRI302" s="216"/>
      <c r="DRJ302" s="216"/>
      <c r="DRK302" s="216"/>
      <c r="DRL302" s="216"/>
      <c r="DRM302" s="216"/>
      <c r="DRN302" s="216"/>
      <c r="DRO302" s="216"/>
      <c r="DRP302" s="216"/>
      <c r="DRQ302" s="216"/>
      <c r="DRR302" s="216"/>
      <c r="DRS302" s="216"/>
      <c r="DRT302" s="216"/>
      <c r="DRU302" s="216"/>
      <c r="DRV302" s="216"/>
      <c r="DRW302" s="216"/>
      <c r="DRX302" s="216"/>
      <c r="DRY302" s="216"/>
      <c r="DRZ302" s="216"/>
      <c r="DSA302" s="216"/>
      <c r="DSB302" s="216"/>
      <c r="DSC302" s="216"/>
      <c r="DSD302" s="216"/>
      <c r="DSE302" s="216"/>
      <c r="DSF302" s="216"/>
      <c r="DSG302" s="216"/>
      <c r="DSH302" s="216"/>
      <c r="DSI302" s="216"/>
      <c r="DSJ302" s="216"/>
      <c r="DSK302" s="216"/>
      <c r="DSL302" s="216"/>
      <c r="DSM302" s="216"/>
      <c r="DSN302" s="216"/>
      <c r="DSO302" s="216"/>
      <c r="DSP302" s="216"/>
      <c r="DSQ302" s="216"/>
      <c r="DSR302" s="216"/>
      <c r="DSS302" s="216"/>
      <c r="DST302" s="216"/>
      <c r="DSU302" s="216"/>
      <c r="DSV302" s="216"/>
      <c r="DSW302" s="216"/>
      <c r="DSX302" s="216"/>
      <c r="DSY302" s="216"/>
      <c r="DSZ302" s="216"/>
      <c r="DTA302" s="216"/>
      <c r="DTB302" s="216"/>
      <c r="DTC302" s="216"/>
      <c r="DTD302" s="216"/>
      <c r="DTE302" s="216"/>
      <c r="DTF302" s="216"/>
      <c r="DTG302" s="216"/>
      <c r="DTH302" s="216"/>
      <c r="DTI302" s="216"/>
      <c r="DTJ302" s="216"/>
      <c r="DTK302" s="216"/>
      <c r="DTL302" s="216"/>
      <c r="DTM302" s="216"/>
      <c r="DTN302" s="216"/>
      <c r="DTO302" s="216"/>
      <c r="DTP302" s="216"/>
      <c r="DTQ302" s="216"/>
      <c r="DTR302" s="216"/>
      <c r="DTS302" s="216"/>
      <c r="DTT302" s="216"/>
      <c r="DTU302" s="216"/>
      <c r="DTV302" s="216"/>
      <c r="DTW302" s="216"/>
      <c r="DTX302" s="216"/>
      <c r="DTY302" s="216"/>
      <c r="DTZ302" s="216"/>
      <c r="DUA302" s="216"/>
      <c r="DUB302" s="216"/>
      <c r="DUC302" s="216"/>
      <c r="DUD302" s="216"/>
      <c r="DUE302" s="216"/>
      <c r="DUF302" s="216"/>
      <c r="DUG302" s="216"/>
      <c r="DUH302" s="216"/>
      <c r="DUI302" s="216"/>
      <c r="DUJ302" s="216"/>
      <c r="DUK302" s="216"/>
      <c r="DUL302" s="216"/>
      <c r="DUM302" s="216"/>
      <c r="DUN302" s="216"/>
      <c r="DUO302" s="216"/>
      <c r="DUP302" s="216"/>
      <c r="DUQ302" s="216"/>
      <c r="DUR302" s="216"/>
      <c r="DUS302" s="216"/>
      <c r="DUT302" s="216"/>
      <c r="DUU302" s="216"/>
      <c r="DUV302" s="216"/>
      <c r="DUW302" s="216"/>
      <c r="DUX302" s="216"/>
      <c r="DUY302" s="216"/>
      <c r="DUZ302" s="216"/>
      <c r="DVA302" s="216"/>
      <c r="DVB302" s="216"/>
      <c r="DVC302" s="216"/>
      <c r="DVD302" s="216"/>
      <c r="DVE302" s="216"/>
      <c r="DVF302" s="216"/>
      <c r="DVG302" s="216"/>
      <c r="DVH302" s="216"/>
      <c r="DVI302" s="216"/>
      <c r="DVJ302" s="216"/>
      <c r="DVK302" s="216"/>
      <c r="DVL302" s="216"/>
      <c r="DVM302" s="216"/>
      <c r="DVN302" s="216"/>
      <c r="DVO302" s="216"/>
      <c r="DVP302" s="216"/>
      <c r="DVQ302" s="216"/>
      <c r="DVR302" s="216"/>
      <c r="DVS302" s="216"/>
      <c r="DVT302" s="216"/>
      <c r="DVU302" s="216"/>
      <c r="DVV302" s="216"/>
      <c r="DVW302" s="216"/>
      <c r="DVX302" s="216"/>
      <c r="DVY302" s="216"/>
      <c r="DVZ302" s="216"/>
      <c r="DWA302" s="216"/>
      <c r="DWB302" s="216"/>
      <c r="DWC302" s="216"/>
      <c r="DWD302" s="216"/>
      <c r="DWE302" s="216"/>
      <c r="DWF302" s="216"/>
      <c r="DWG302" s="216"/>
      <c r="DWH302" s="216"/>
      <c r="DWI302" s="216"/>
      <c r="DWJ302" s="216"/>
      <c r="DWK302" s="216"/>
      <c r="DWL302" s="216"/>
      <c r="DWM302" s="216"/>
      <c r="DWN302" s="216"/>
      <c r="DWO302" s="216"/>
      <c r="DWP302" s="216"/>
      <c r="DWQ302" s="216"/>
      <c r="DWR302" s="216"/>
      <c r="DWS302" s="216"/>
      <c r="DWT302" s="216"/>
      <c r="DWU302" s="216"/>
      <c r="DWV302" s="216"/>
      <c r="DWW302" s="216"/>
      <c r="DWX302" s="216"/>
      <c r="DWY302" s="216"/>
      <c r="DWZ302" s="216"/>
      <c r="DXA302" s="216"/>
      <c r="DXB302" s="216"/>
      <c r="DXC302" s="216"/>
      <c r="DXD302" s="216"/>
      <c r="DXE302" s="216"/>
      <c r="DXF302" s="216"/>
      <c r="DXG302" s="216"/>
      <c r="DXH302" s="216"/>
      <c r="DXI302" s="216"/>
      <c r="DXJ302" s="216"/>
      <c r="DXK302" s="216"/>
      <c r="DXL302" s="216"/>
      <c r="DXM302" s="216"/>
      <c r="DXN302" s="216"/>
      <c r="DXO302" s="216"/>
      <c r="DXP302" s="216"/>
      <c r="DXQ302" s="216"/>
      <c r="DXR302" s="216"/>
      <c r="DXS302" s="216"/>
      <c r="DXT302" s="216"/>
      <c r="DXU302" s="216"/>
      <c r="DXV302" s="216"/>
      <c r="DXW302" s="216"/>
      <c r="DXX302" s="216"/>
      <c r="DXY302" s="216"/>
      <c r="DXZ302" s="216"/>
      <c r="DYA302" s="216"/>
      <c r="DYB302" s="216"/>
      <c r="DYC302" s="216"/>
      <c r="DYD302" s="216"/>
      <c r="DYE302" s="216"/>
      <c r="DYF302" s="216"/>
      <c r="DYG302" s="216"/>
      <c r="DYH302" s="216"/>
      <c r="DYI302" s="216"/>
      <c r="DYJ302" s="216"/>
      <c r="DYK302" s="216"/>
      <c r="DYL302" s="216"/>
      <c r="DYM302" s="216"/>
      <c r="DYN302" s="216"/>
      <c r="DYO302" s="216"/>
      <c r="DYP302" s="216"/>
      <c r="DYQ302" s="216"/>
      <c r="DYR302" s="216"/>
      <c r="DYS302" s="216"/>
      <c r="DYT302" s="216"/>
      <c r="DYU302" s="216"/>
      <c r="DYV302" s="216"/>
      <c r="DYW302" s="216"/>
      <c r="DYX302" s="216"/>
      <c r="DYY302" s="216"/>
      <c r="DYZ302" s="216"/>
      <c r="DZA302" s="216"/>
      <c r="DZB302" s="216"/>
      <c r="DZC302" s="216"/>
      <c r="DZD302" s="216"/>
      <c r="DZE302" s="216"/>
      <c r="DZF302" s="216"/>
      <c r="DZG302" s="216"/>
      <c r="DZH302" s="216"/>
      <c r="DZI302" s="216"/>
      <c r="DZJ302" s="216"/>
      <c r="DZK302" s="216"/>
      <c r="DZL302" s="216"/>
      <c r="DZM302" s="216"/>
      <c r="DZN302" s="216"/>
      <c r="DZO302" s="216"/>
      <c r="DZP302" s="216"/>
      <c r="DZQ302" s="216"/>
      <c r="DZR302" s="216"/>
      <c r="DZS302" s="216"/>
      <c r="DZT302" s="216"/>
      <c r="DZU302" s="216"/>
      <c r="DZV302" s="216"/>
      <c r="DZW302" s="216"/>
      <c r="DZX302" s="216"/>
      <c r="DZY302" s="216"/>
      <c r="DZZ302" s="216"/>
      <c r="EAA302" s="216"/>
      <c r="EAB302" s="216"/>
      <c r="EAC302" s="216"/>
      <c r="EAD302" s="216"/>
      <c r="EAE302" s="216"/>
      <c r="EAF302" s="216"/>
      <c r="EAG302" s="216"/>
      <c r="EAH302" s="216"/>
      <c r="EAI302" s="216"/>
      <c r="EAJ302" s="216"/>
      <c r="EAK302" s="216"/>
      <c r="EAL302" s="216"/>
      <c r="EAM302" s="216"/>
      <c r="EAN302" s="216"/>
      <c r="EAO302" s="216"/>
      <c r="EAP302" s="216"/>
      <c r="EAQ302" s="216"/>
      <c r="EAR302" s="216"/>
      <c r="EAS302" s="216"/>
      <c r="EAT302" s="216"/>
      <c r="EAU302" s="216"/>
      <c r="EAV302" s="216"/>
      <c r="EAW302" s="216"/>
      <c r="EAX302" s="216"/>
      <c r="EAY302" s="216"/>
      <c r="EAZ302" s="216"/>
      <c r="EBA302" s="216"/>
      <c r="EBB302" s="216"/>
      <c r="EBC302" s="216"/>
      <c r="EBD302" s="216"/>
      <c r="EBE302" s="216"/>
      <c r="EBF302" s="216"/>
      <c r="EBG302" s="216"/>
      <c r="EBH302" s="216"/>
      <c r="EBI302" s="216"/>
      <c r="EBJ302" s="216"/>
      <c r="EBK302" s="216"/>
      <c r="EBL302" s="216"/>
      <c r="EBM302" s="216"/>
      <c r="EBN302" s="216"/>
      <c r="EBO302" s="216"/>
      <c r="EBP302" s="216"/>
      <c r="EBQ302" s="216"/>
      <c r="EBR302" s="216"/>
      <c r="EBS302" s="216"/>
      <c r="EBT302" s="216"/>
      <c r="EBU302" s="216"/>
      <c r="EBV302" s="216"/>
      <c r="EBW302" s="216"/>
      <c r="EBX302" s="216"/>
      <c r="EBY302" s="216"/>
      <c r="EBZ302" s="216"/>
      <c r="ECA302" s="216"/>
      <c r="ECB302" s="216"/>
      <c r="ECC302" s="216"/>
      <c r="ECD302" s="216"/>
      <c r="ECE302" s="216"/>
      <c r="ECF302" s="216"/>
      <c r="ECG302" s="216"/>
      <c r="ECH302" s="216"/>
      <c r="ECI302" s="216"/>
      <c r="ECJ302" s="216"/>
      <c r="ECK302" s="216"/>
      <c r="ECL302" s="216"/>
      <c r="ECM302" s="216"/>
      <c r="ECN302" s="216"/>
      <c r="ECO302" s="216"/>
      <c r="ECP302" s="216"/>
      <c r="ECQ302" s="216"/>
      <c r="ECR302" s="216"/>
      <c r="ECS302" s="216"/>
      <c r="ECT302" s="216"/>
      <c r="ECU302" s="216"/>
      <c r="ECV302" s="216"/>
      <c r="ECW302" s="216"/>
      <c r="ECX302" s="216"/>
      <c r="ECY302" s="216"/>
      <c r="ECZ302" s="216"/>
      <c r="EDA302" s="216"/>
      <c r="EDB302" s="216"/>
      <c r="EDC302" s="216"/>
      <c r="EDD302" s="216"/>
      <c r="EDE302" s="216"/>
      <c r="EDF302" s="216"/>
      <c r="EDG302" s="216"/>
      <c r="EDH302" s="216"/>
      <c r="EDI302" s="216"/>
      <c r="EDJ302" s="216"/>
      <c r="EDK302" s="216"/>
      <c r="EDL302" s="216"/>
      <c r="EDM302" s="216"/>
      <c r="EDN302" s="216"/>
      <c r="EDO302" s="216"/>
      <c r="EDP302" s="216"/>
      <c r="EDQ302" s="216"/>
      <c r="EDR302" s="216"/>
      <c r="EDS302" s="216"/>
      <c r="EDT302" s="216"/>
      <c r="EDU302" s="216"/>
      <c r="EDV302" s="216"/>
      <c r="EDW302" s="216"/>
      <c r="EDX302" s="216"/>
      <c r="EDY302" s="216"/>
      <c r="EDZ302" s="216"/>
      <c r="EEA302" s="216"/>
      <c r="EEB302" s="216"/>
      <c r="EEC302" s="216"/>
      <c r="EED302" s="216"/>
      <c r="EEE302" s="216"/>
      <c r="EEF302" s="216"/>
      <c r="EEG302" s="216"/>
      <c r="EEH302" s="216"/>
      <c r="EEI302" s="216"/>
      <c r="EEJ302" s="216"/>
      <c r="EEK302" s="216"/>
      <c r="EEL302" s="216"/>
      <c r="EEM302" s="216"/>
      <c r="EEN302" s="216"/>
      <c r="EEO302" s="216"/>
      <c r="EEP302" s="216"/>
      <c r="EEQ302" s="216"/>
      <c r="EER302" s="216"/>
      <c r="EES302" s="216"/>
      <c r="EET302" s="216"/>
      <c r="EEU302" s="216"/>
      <c r="EEV302" s="216"/>
      <c r="EEW302" s="216"/>
      <c r="EEX302" s="216"/>
      <c r="EEY302" s="216"/>
      <c r="EEZ302" s="216"/>
      <c r="EFA302" s="216"/>
      <c r="EFB302" s="216"/>
      <c r="EFC302" s="216"/>
      <c r="EFD302" s="216"/>
      <c r="EFE302" s="216"/>
      <c r="EFF302" s="216"/>
      <c r="EFG302" s="216"/>
      <c r="EFH302" s="216"/>
      <c r="EFI302" s="216"/>
      <c r="EFJ302" s="216"/>
      <c r="EFK302" s="216"/>
      <c r="EFL302" s="216"/>
      <c r="EFM302" s="216"/>
      <c r="EFN302" s="216"/>
      <c r="EFO302" s="216"/>
      <c r="EFP302" s="216"/>
      <c r="EFQ302" s="216"/>
      <c r="EFR302" s="216"/>
      <c r="EFS302" s="216"/>
      <c r="EFT302" s="216"/>
      <c r="EFU302" s="216"/>
      <c r="EFV302" s="216"/>
      <c r="EFW302" s="216"/>
      <c r="EFX302" s="216"/>
      <c r="EFY302" s="216"/>
      <c r="EFZ302" s="216"/>
      <c r="EGA302" s="216"/>
      <c r="EGB302" s="216"/>
      <c r="EGC302" s="216"/>
      <c r="EGD302" s="216"/>
      <c r="EGE302" s="216"/>
      <c r="EGF302" s="216"/>
      <c r="EGG302" s="216"/>
      <c r="EGH302" s="216"/>
      <c r="EGI302" s="216"/>
      <c r="EGJ302" s="216"/>
      <c r="EGK302" s="216"/>
      <c r="EGL302" s="216"/>
      <c r="EGM302" s="216"/>
      <c r="EGN302" s="216"/>
      <c r="EGO302" s="216"/>
      <c r="EGP302" s="216"/>
      <c r="EGQ302" s="216"/>
      <c r="EGR302" s="216"/>
      <c r="EGS302" s="216"/>
      <c r="EGT302" s="216"/>
      <c r="EGU302" s="216"/>
      <c r="EGV302" s="216"/>
      <c r="EGW302" s="216"/>
      <c r="EGX302" s="216"/>
      <c r="EGY302" s="216"/>
      <c r="EGZ302" s="216"/>
      <c r="EHA302" s="216"/>
      <c r="EHB302" s="216"/>
      <c r="EHC302" s="216"/>
      <c r="EHD302" s="216"/>
      <c r="EHE302" s="216"/>
      <c r="EHF302" s="216"/>
      <c r="EHG302" s="216"/>
      <c r="EHH302" s="216"/>
      <c r="EHI302" s="216"/>
      <c r="EHJ302" s="216"/>
      <c r="EHK302" s="216"/>
      <c r="EHL302" s="216"/>
      <c r="EHM302" s="216"/>
      <c r="EHN302" s="216"/>
      <c r="EHO302" s="216"/>
      <c r="EHP302" s="216"/>
      <c r="EHQ302" s="216"/>
      <c r="EHR302" s="216"/>
      <c r="EHS302" s="216"/>
      <c r="EHT302" s="216"/>
      <c r="EHU302" s="216"/>
      <c r="EHV302" s="216"/>
      <c r="EHW302" s="216"/>
      <c r="EHX302" s="216"/>
      <c r="EHY302" s="216"/>
      <c r="EHZ302" s="216"/>
      <c r="EIA302" s="216"/>
      <c r="EIB302" s="216"/>
      <c r="EIC302" s="216"/>
      <c r="EID302" s="216"/>
      <c r="EIE302" s="216"/>
      <c r="EIF302" s="216"/>
      <c r="EIG302" s="216"/>
      <c r="EIH302" s="216"/>
      <c r="EII302" s="216"/>
      <c r="EIJ302" s="216"/>
      <c r="EIK302" s="216"/>
      <c r="EIL302" s="216"/>
      <c r="EIM302" s="216"/>
      <c r="EIN302" s="216"/>
      <c r="EIO302" s="216"/>
      <c r="EIP302" s="216"/>
      <c r="EIQ302" s="216"/>
      <c r="EIR302" s="216"/>
      <c r="EIS302" s="216"/>
      <c r="EIT302" s="216"/>
      <c r="EIU302" s="216"/>
      <c r="EIV302" s="216"/>
      <c r="EIW302" s="216"/>
      <c r="EIX302" s="216"/>
      <c r="EIY302" s="216"/>
      <c r="EIZ302" s="216"/>
      <c r="EJA302" s="216"/>
      <c r="EJB302" s="216"/>
      <c r="EJC302" s="216"/>
      <c r="EJD302" s="216"/>
      <c r="EJE302" s="216"/>
      <c r="EJF302" s="216"/>
      <c r="EJG302" s="216"/>
      <c r="EJH302" s="216"/>
      <c r="EJI302" s="216"/>
      <c r="EJJ302" s="216"/>
      <c r="EJK302" s="216"/>
      <c r="EJL302" s="216"/>
      <c r="EJM302" s="216"/>
      <c r="EJN302" s="216"/>
      <c r="EJO302" s="216"/>
      <c r="EJP302" s="216"/>
      <c r="EJQ302" s="216"/>
      <c r="EJR302" s="216"/>
      <c r="EJS302" s="216"/>
      <c r="EJT302" s="216"/>
      <c r="EJU302" s="216"/>
      <c r="EJV302" s="216"/>
      <c r="EJW302" s="216"/>
      <c r="EJX302" s="216"/>
      <c r="EJY302" s="216"/>
      <c r="EJZ302" s="216"/>
      <c r="EKA302" s="216"/>
      <c r="EKB302" s="216"/>
      <c r="EKC302" s="216"/>
      <c r="EKD302" s="216"/>
      <c r="EKE302" s="216"/>
      <c r="EKF302" s="216"/>
      <c r="EKG302" s="216"/>
      <c r="EKH302" s="216"/>
      <c r="EKI302" s="216"/>
      <c r="EKJ302" s="216"/>
      <c r="EKK302" s="216"/>
      <c r="EKL302" s="216"/>
      <c r="EKM302" s="216"/>
      <c r="EKN302" s="216"/>
      <c r="EKO302" s="216"/>
      <c r="EKP302" s="216"/>
      <c r="EKQ302" s="216"/>
      <c r="EKR302" s="216"/>
      <c r="EKS302" s="216"/>
      <c r="EKT302" s="216"/>
      <c r="EKU302" s="216"/>
      <c r="EKV302" s="216"/>
      <c r="EKW302" s="216"/>
      <c r="EKX302" s="216"/>
      <c r="EKY302" s="216"/>
      <c r="EKZ302" s="216"/>
      <c r="ELA302" s="216"/>
      <c r="ELB302" s="216"/>
      <c r="ELC302" s="216"/>
      <c r="ELD302" s="216"/>
      <c r="ELE302" s="216"/>
      <c r="ELF302" s="216"/>
      <c r="ELG302" s="216"/>
      <c r="ELH302" s="216"/>
      <c r="ELI302" s="216"/>
      <c r="ELJ302" s="216"/>
      <c r="ELK302" s="216"/>
      <c r="ELL302" s="216"/>
      <c r="ELM302" s="216"/>
      <c r="ELN302" s="216"/>
      <c r="ELO302" s="216"/>
      <c r="ELP302" s="216"/>
      <c r="ELQ302" s="216"/>
      <c r="ELR302" s="216"/>
      <c r="ELS302" s="216"/>
      <c r="ELT302" s="216"/>
      <c r="ELU302" s="216"/>
      <c r="ELV302" s="216"/>
      <c r="ELW302" s="216"/>
      <c r="ELX302" s="216"/>
      <c r="ELY302" s="216"/>
      <c r="ELZ302" s="216"/>
      <c r="EMA302" s="216"/>
      <c r="EMB302" s="216"/>
      <c r="EMC302" s="216"/>
      <c r="EMD302" s="216"/>
      <c r="EME302" s="216"/>
      <c r="EMF302" s="216"/>
      <c r="EMG302" s="216"/>
      <c r="EMH302" s="216"/>
      <c r="EMI302" s="216"/>
      <c r="EMJ302" s="216"/>
      <c r="EMK302" s="216"/>
      <c r="EML302" s="216"/>
      <c r="EMM302" s="216"/>
      <c r="EMN302" s="216"/>
      <c r="EMO302" s="216"/>
      <c r="EMP302" s="216"/>
      <c r="EMQ302" s="216"/>
      <c r="EMR302" s="216"/>
      <c r="EMS302" s="216"/>
      <c r="EMT302" s="216"/>
      <c r="EMU302" s="216"/>
      <c r="EMV302" s="216"/>
      <c r="EMW302" s="216"/>
      <c r="EMX302" s="216"/>
      <c r="EMY302" s="216"/>
      <c r="EMZ302" s="216"/>
      <c r="ENA302" s="216"/>
      <c r="ENB302" s="216"/>
      <c r="ENC302" s="216"/>
      <c r="END302" s="216"/>
      <c r="ENE302" s="216"/>
      <c r="ENF302" s="216"/>
      <c r="ENG302" s="216"/>
      <c r="ENH302" s="216"/>
      <c r="ENI302" s="216"/>
      <c r="ENJ302" s="216"/>
      <c r="ENK302" s="216"/>
      <c r="ENL302" s="216"/>
      <c r="ENM302" s="216"/>
      <c r="ENN302" s="216"/>
      <c r="ENO302" s="216"/>
      <c r="ENP302" s="216"/>
      <c r="ENQ302" s="216"/>
      <c r="ENR302" s="216"/>
      <c r="ENS302" s="216"/>
      <c r="ENT302" s="216"/>
      <c r="ENU302" s="216"/>
      <c r="ENV302" s="216"/>
      <c r="ENW302" s="216"/>
      <c r="ENX302" s="216"/>
      <c r="ENY302" s="216"/>
      <c r="ENZ302" s="216"/>
      <c r="EOA302" s="216"/>
      <c r="EOB302" s="216"/>
      <c r="EOC302" s="216"/>
      <c r="EOD302" s="216"/>
      <c r="EOE302" s="216"/>
      <c r="EOF302" s="216"/>
      <c r="EOG302" s="216"/>
      <c r="EOH302" s="216"/>
      <c r="EOI302" s="216"/>
      <c r="EOJ302" s="216"/>
      <c r="EOK302" s="216"/>
      <c r="EOL302" s="216"/>
      <c r="EOM302" s="216"/>
      <c r="EON302" s="216"/>
      <c r="EOO302" s="216"/>
      <c r="EOP302" s="216"/>
      <c r="EOQ302" s="216"/>
      <c r="EOR302" s="216"/>
      <c r="EOS302" s="216"/>
      <c r="EOT302" s="216"/>
      <c r="EOU302" s="216"/>
      <c r="EOV302" s="216"/>
      <c r="EOW302" s="216"/>
      <c r="EOX302" s="216"/>
      <c r="EOY302" s="216"/>
      <c r="EOZ302" s="216"/>
      <c r="EPA302" s="216"/>
      <c r="EPB302" s="216"/>
      <c r="EPC302" s="216"/>
      <c r="EPD302" s="216"/>
      <c r="EPE302" s="216"/>
      <c r="EPF302" s="216"/>
      <c r="EPG302" s="216"/>
      <c r="EPH302" s="216"/>
      <c r="EPI302" s="216"/>
      <c r="EPJ302" s="216"/>
      <c r="EPK302" s="216"/>
      <c r="EPL302" s="216"/>
      <c r="EPM302" s="216"/>
      <c r="EPN302" s="216"/>
      <c r="EPO302" s="216"/>
      <c r="EPP302" s="216"/>
      <c r="EPQ302" s="216"/>
      <c r="EPR302" s="216"/>
      <c r="EPS302" s="216"/>
      <c r="EPT302" s="216"/>
      <c r="EPU302" s="216"/>
      <c r="EPV302" s="216"/>
      <c r="EPW302" s="216"/>
      <c r="EPX302" s="216"/>
      <c r="EPY302" s="216"/>
      <c r="EPZ302" s="216"/>
      <c r="EQA302" s="216"/>
      <c r="EQB302" s="216"/>
      <c r="EQC302" s="216"/>
      <c r="EQD302" s="216"/>
      <c r="EQE302" s="216"/>
      <c r="EQF302" s="216"/>
      <c r="EQG302" s="216"/>
      <c r="EQH302" s="216"/>
      <c r="EQI302" s="216"/>
      <c r="EQJ302" s="216"/>
      <c r="EQK302" s="216"/>
      <c r="EQL302" s="216"/>
      <c r="EQM302" s="216"/>
      <c r="EQN302" s="216"/>
      <c r="EQO302" s="216"/>
      <c r="EQP302" s="216"/>
      <c r="EQQ302" s="216"/>
      <c r="EQR302" s="216"/>
      <c r="EQS302" s="216"/>
      <c r="EQT302" s="216"/>
      <c r="EQU302" s="216"/>
      <c r="EQV302" s="216"/>
      <c r="EQW302" s="216"/>
      <c r="EQX302" s="216"/>
      <c r="EQY302" s="216"/>
      <c r="EQZ302" s="216"/>
      <c r="ERA302" s="216"/>
      <c r="ERB302" s="216"/>
      <c r="ERC302" s="216"/>
      <c r="ERD302" s="216"/>
      <c r="ERE302" s="216"/>
      <c r="ERF302" s="216"/>
      <c r="ERG302" s="216"/>
      <c r="ERH302" s="216"/>
      <c r="ERI302" s="216"/>
      <c r="ERJ302" s="216"/>
      <c r="ERK302" s="216"/>
      <c r="ERL302" s="216"/>
      <c r="ERM302" s="216"/>
      <c r="ERN302" s="216"/>
      <c r="ERO302" s="216"/>
      <c r="ERP302" s="216"/>
      <c r="ERQ302" s="216"/>
      <c r="ERR302" s="216"/>
      <c r="ERS302" s="216"/>
      <c r="ERT302" s="216"/>
      <c r="ERU302" s="216"/>
      <c r="ERV302" s="216"/>
      <c r="ERW302" s="216"/>
      <c r="ERX302" s="216"/>
      <c r="ERY302" s="216"/>
      <c r="ERZ302" s="216"/>
      <c r="ESA302" s="216"/>
      <c r="ESB302" s="216"/>
      <c r="ESC302" s="216"/>
      <c r="ESD302" s="216"/>
      <c r="ESE302" s="216"/>
      <c r="ESF302" s="216"/>
      <c r="ESG302" s="216"/>
      <c r="ESH302" s="216"/>
      <c r="ESI302" s="216"/>
      <c r="ESJ302" s="216"/>
      <c r="ESK302" s="216"/>
      <c r="ESL302" s="216"/>
      <c r="ESM302" s="216"/>
      <c r="ESN302" s="216"/>
      <c r="ESO302" s="216"/>
      <c r="ESP302" s="216"/>
      <c r="ESQ302" s="216"/>
      <c r="ESR302" s="216"/>
      <c r="ESS302" s="216"/>
      <c r="EST302" s="216"/>
      <c r="ESU302" s="216"/>
      <c r="ESV302" s="216"/>
      <c r="ESW302" s="216"/>
      <c r="ESX302" s="216"/>
      <c r="ESY302" s="216"/>
      <c r="ESZ302" s="216"/>
      <c r="ETA302" s="216"/>
      <c r="ETB302" s="216"/>
      <c r="ETC302" s="216"/>
      <c r="ETD302" s="216"/>
      <c r="ETE302" s="216"/>
      <c r="ETF302" s="216"/>
      <c r="ETG302" s="216"/>
      <c r="ETH302" s="216"/>
      <c r="ETI302" s="216"/>
      <c r="ETJ302" s="216"/>
      <c r="ETK302" s="216"/>
      <c r="ETL302" s="216"/>
      <c r="ETM302" s="216"/>
      <c r="ETN302" s="216"/>
      <c r="ETO302" s="216"/>
      <c r="ETP302" s="216"/>
      <c r="ETQ302" s="216"/>
      <c r="ETR302" s="216"/>
      <c r="ETS302" s="216"/>
      <c r="ETT302" s="216"/>
      <c r="ETU302" s="216"/>
      <c r="ETV302" s="216"/>
      <c r="ETW302" s="216"/>
      <c r="ETX302" s="216"/>
      <c r="ETY302" s="216"/>
      <c r="ETZ302" s="216"/>
      <c r="EUA302" s="216"/>
      <c r="EUB302" s="216"/>
      <c r="EUC302" s="216"/>
      <c r="EUD302" s="216"/>
      <c r="EUE302" s="216"/>
      <c r="EUF302" s="216"/>
      <c r="EUG302" s="216"/>
      <c r="EUH302" s="216"/>
      <c r="EUI302" s="216"/>
      <c r="EUJ302" s="216"/>
      <c r="EUK302" s="216"/>
      <c r="EUL302" s="216"/>
      <c r="EUM302" s="216"/>
      <c r="EUN302" s="216"/>
      <c r="EUO302" s="216"/>
      <c r="EUP302" s="216"/>
      <c r="EUQ302" s="216"/>
      <c r="EUR302" s="216"/>
      <c r="EUS302" s="216"/>
      <c r="EUT302" s="216"/>
      <c r="EUU302" s="216"/>
      <c r="EUV302" s="216"/>
      <c r="EUW302" s="216"/>
      <c r="EUX302" s="216"/>
      <c r="EUY302" s="216"/>
      <c r="EUZ302" s="216"/>
      <c r="EVA302" s="216"/>
      <c r="EVB302" s="216"/>
      <c r="EVC302" s="216"/>
      <c r="EVD302" s="216"/>
      <c r="EVE302" s="216"/>
      <c r="EVF302" s="216"/>
      <c r="EVG302" s="216"/>
      <c r="EVH302" s="216"/>
      <c r="EVI302" s="216"/>
      <c r="EVJ302" s="216"/>
      <c r="EVK302" s="216"/>
      <c r="EVL302" s="216"/>
      <c r="EVM302" s="216"/>
      <c r="EVN302" s="216"/>
      <c r="EVO302" s="216"/>
      <c r="EVP302" s="216"/>
      <c r="EVQ302" s="216"/>
      <c r="EVR302" s="216"/>
      <c r="EVS302" s="216"/>
      <c r="EVT302" s="216"/>
      <c r="EVU302" s="216"/>
      <c r="EVV302" s="216"/>
      <c r="EVW302" s="216"/>
      <c r="EVX302" s="216"/>
      <c r="EVY302" s="216"/>
      <c r="EVZ302" s="216"/>
      <c r="EWA302" s="216"/>
      <c r="EWB302" s="216"/>
      <c r="EWC302" s="216"/>
      <c r="EWD302" s="216"/>
      <c r="EWE302" s="216"/>
      <c r="EWF302" s="216"/>
      <c r="EWG302" s="216"/>
      <c r="EWH302" s="216"/>
      <c r="EWI302" s="216"/>
      <c r="EWJ302" s="216"/>
      <c r="EWK302" s="216"/>
      <c r="EWL302" s="216"/>
      <c r="EWM302" s="216"/>
      <c r="EWN302" s="216"/>
      <c r="EWO302" s="216"/>
      <c r="EWP302" s="216"/>
      <c r="EWQ302" s="216"/>
      <c r="EWR302" s="216"/>
      <c r="EWS302" s="216"/>
      <c r="EWT302" s="216"/>
      <c r="EWU302" s="216"/>
      <c r="EWV302" s="216"/>
      <c r="EWW302" s="216"/>
      <c r="EWX302" s="216"/>
      <c r="EWY302" s="216"/>
      <c r="EWZ302" s="216"/>
      <c r="EXA302" s="216"/>
      <c r="EXB302" s="216"/>
      <c r="EXC302" s="216"/>
      <c r="EXD302" s="216"/>
      <c r="EXE302" s="216"/>
      <c r="EXF302" s="216"/>
      <c r="EXG302" s="216"/>
      <c r="EXH302" s="216"/>
      <c r="EXI302" s="216"/>
      <c r="EXJ302" s="216"/>
      <c r="EXK302" s="216"/>
      <c r="EXL302" s="216"/>
      <c r="EXM302" s="216"/>
      <c r="EXN302" s="216"/>
      <c r="EXO302" s="216"/>
      <c r="EXP302" s="216"/>
      <c r="EXQ302" s="216"/>
      <c r="EXR302" s="216"/>
      <c r="EXS302" s="216"/>
      <c r="EXT302" s="216"/>
      <c r="EXU302" s="216"/>
      <c r="EXV302" s="216"/>
      <c r="EXW302" s="216"/>
      <c r="EXX302" s="216"/>
      <c r="EXY302" s="216"/>
      <c r="EXZ302" s="216"/>
      <c r="EYA302" s="216"/>
      <c r="EYB302" s="216"/>
      <c r="EYC302" s="216"/>
      <c r="EYD302" s="216"/>
      <c r="EYE302" s="216"/>
      <c r="EYF302" s="216"/>
      <c r="EYG302" s="216"/>
      <c r="EYH302" s="216"/>
      <c r="EYI302" s="216"/>
      <c r="EYJ302" s="216"/>
      <c r="EYK302" s="216"/>
      <c r="EYL302" s="216"/>
      <c r="EYM302" s="216"/>
      <c r="EYN302" s="216"/>
      <c r="EYO302" s="216"/>
      <c r="EYP302" s="216"/>
      <c r="EYQ302" s="216"/>
      <c r="EYR302" s="216"/>
      <c r="EYS302" s="216"/>
      <c r="EYT302" s="216"/>
      <c r="EYU302" s="216"/>
      <c r="EYV302" s="216"/>
      <c r="EYW302" s="216"/>
      <c r="EYX302" s="216"/>
      <c r="EYY302" s="216"/>
      <c r="EYZ302" s="216"/>
      <c r="EZA302" s="216"/>
      <c r="EZB302" s="216"/>
      <c r="EZC302" s="216"/>
      <c r="EZD302" s="216"/>
      <c r="EZE302" s="216"/>
      <c r="EZF302" s="216"/>
      <c r="EZG302" s="216"/>
      <c r="EZH302" s="216"/>
      <c r="EZI302" s="216"/>
      <c r="EZJ302" s="216"/>
      <c r="EZK302" s="216"/>
      <c r="EZL302" s="216"/>
      <c r="EZM302" s="216"/>
      <c r="EZN302" s="216"/>
      <c r="EZO302" s="216"/>
      <c r="EZP302" s="216"/>
      <c r="EZQ302" s="216"/>
      <c r="EZR302" s="216"/>
      <c r="EZS302" s="216"/>
      <c r="EZT302" s="216"/>
      <c r="EZU302" s="216"/>
      <c r="EZV302" s="216"/>
      <c r="EZW302" s="216"/>
      <c r="EZX302" s="216"/>
      <c r="EZY302" s="216"/>
      <c r="EZZ302" s="216"/>
      <c r="FAA302" s="216"/>
      <c r="FAB302" s="216"/>
      <c r="FAC302" s="216"/>
      <c r="FAD302" s="216"/>
      <c r="FAE302" s="216"/>
      <c r="FAF302" s="216"/>
      <c r="FAG302" s="216"/>
      <c r="FAH302" s="216"/>
      <c r="FAI302" s="216"/>
      <c r="FAJ302" s="216"/>
      <c r="FAK302" s="216"/>
      <c r="FAL302" s="216"/>
      <c r="FAM302" s="216"/>
      <c r="FAN302" s="216"/>
      <c r="FAO302" s="216"/>
      <c r="FAP302" s="216"/>
      <c r="FAQ302" s="216"/>
      <c r="FAR302" s="216"/>
      <c r="FAS302" s="216"/>
      <c r="FAT302" s="216"/>
      <c r="FAU302" s="216"/>
      <c r="FAV302" s="216"/>
      <c r="FAW302" s="216"/>
      <c r="FAX302" s="216"/>
      <c r="FAY302" s="216"/>
      <c r="FAZ302" s="216"/>
      <c r="FBA302" s="216"/>
      <c r="FBB302" s="216"/>
      <c r="FBC302" s="216"/>
      <c r="FBD302" s="216"/>
      <c r="FBE302" s="216"/>
      <c r="FBF302" s="216"/>
      <c r="FBG302" s="216"/>
      <c r="FBH302" s="216"/>
      <c r="FBI302" s="216"/>
      <c r="FBJ302" s="216"/>
      <c r="FBK302" s="216"/>
      <c r="FBL302" s="216"/>
      <c r="FBM302" s="216"/>
      <c r="FBN302" s="216"/>
      <c r="FBO302" s="216"/>
      <c r="FBP302" s="216"/>
      <c r="FBQ302" s="216"/>
      <c r="FBR302" s="216"/>
      <c r="FBS302" s="216"/>
      <c r="FBT302" s="216"/>
      <c r="FBU302" s="216"/>
      <c r="FBV302" s="216"/>
      <c r="FBW302" s="216"/>
      <c r="FBX302" s="216"/>
      <c r="FBY302" s="216"/>
      <c r="FBZ302" s="216"/>
      <c r="FCA302" s="216"/>
      <c r="FCB302" s="216"/>
      <c r="FCC302" s="216"/>
      <c r="FCD302" s="216"/>
      <c r="FCE302" s="216"/>
      <c r="FCF302" s="216"/>
      <c r="FCG302" s="216"/>
      <c r="FCH302" s="216"/>
      <c r="FCI302" s="216"/>
      <c r="FCJ302" s="216"/>
      <c r="FCK302" s="216"/>
      <c r="FCL302" s="216"/>
      <c r="FCM302" s="216"/>
      <c r="FCN302" s="216"/>
      <c r="FCO302" s="216"/>
      <c r="FCP302" s="216"/>
      <c r="FCQ302" s="216"/>
      <c r="FCR302" s="216"/>
      <c r="FCS302" s="216"/>
      <c r="FCT302" s="216"/>
      <c r="FCU302" s="216"/>
      <c r="FCV302" s="216"/>
      <c r="FCW302" s="216"/>
      <c r="FCX302" s="216"/>
      <c r="FCY302" s="216"/>
      <c r="FCZ302" s="216"/>
      <c r="FDA302" s="216"/>
      <c r="FDB302" s="216"/>
      <c r="FDC302" s="216"/>
      <c r="FDD302" s="216"/>
      <c r="FDE302" s="216"/>
      <c r="FDF302" s="216"/>
      <c r="FDG302" s="216"/>
      <c r="FDH302" s="216"/>
      <c r="FDI302" s="216"/>
      <c r="FDJ302" s="216"/>
      <c r="FDK302" s="216"/>
      <c r="FDL302" s="216"/>
      <c r="FDM302" s="216"/>
      <c r="FDN302" s="216"/>
      <c r="FDO302" s="216"/>
      <c r="FDP302" s="216"/>
      <c r="FDQ302" s="216"/>
      <c r="FDR302" s="216"/>
      <c r="FDS302" s="216"/>
      <c r="FDT302" s="216"/>
      <c r="FDU302" s="216"/>
      <c r="FDV302" s="216"/>
      <c r="FDW302" s="216"/>
      <c r="FDX302" s="216"/>
      <c r="FDY302" s="216"/>
      <c r="FDZ302" s="216"/>
      <c r="FEA302" s="216"/>
      <c r="FEB302" s="216"/>
      <c r="FEC302" s="216"/>
      <c r="FED302" s="216"/>
      <c r="FEE302" s="216"/>
      <c r="FEF302" s="216"/>
      <c r="FEG302" s="216"/>
      <c r="FEH302" s="216"/>
      <c r="FEI302" s="216"/>
      <c r="FEJ302" s="216"/>
      <c r="FEK302" s="216"/>
      <c r="FEL302" s="216"/>
      <c r="FEM302" s="216"/>
      <c r="FEN302" s="216"/>
      <c r="FEO302" s="216"/>
      <c r="FEP302" s="216"/>
      <c r="FEQ302" s="216"/>
      <c r="FER302" s="216"/>
      <c r="FES302" s="216"/>
      <c r="FET302" s="216"/>
      <c r="FEU302" s="216"/>
      <c r="FEV302" s="216"/>
      <c r="FEW302" s="216"/>
      <c r="FEX302" s="216"/>
      <c r="FEY302" s="216"/>
      <c r="FEZ302" s="216"/>
      <c r="FFA302" s="216"/>
      <c r="FFB302" s="216"/>
      <c r="FFC302" s="216"/>
      <c r="FFD302" s="216"/>
      <c r="FFE302" s="216"/>
      <c r="FFF302" s="216"/>
      <c r="FFG302" s="216"/>
      <c r="FFH302" s="216"/>
      <c r="FFI302" s="216"/>
      <c r="FFJ302" s="216"/>
      <c r="FFK302" s="216"/>
      <c r="FFL302" s="216"/>
      <c r="FFM302" s="216"/>
      <c r="FFN302" s="216"/>
      <c r="FFO302" s="216"/>
      <c r="FFP302" s="216"/>
      <c r="FFQ302" s="216"/>
      <c r="FFR302" s="216"/>
      <c r="FFS302" s="216"/>
      <c r="FFT302" s="216"/>
      <c r="FFU302" s="216"/>
      <c r="FFV302" s="216"/>
      <c r="FFW302" s="216"/>
      <c r="FFX302" s="216"/>
      <c r="FFY302" s="216"/>
      <c r="FFZ302" s="216"/>
      <c r="FGA302" s="216"/>
      <c r="FGB302" s="216"/>
      <c r="FGC302" s="216"/>
      <c r="FGD302" s="216"/>
      <c r="FGE302" s="216"/>
      <c r="FGF302" s="216"/>
      <c r="FGG302" s="216"/>
      <c r="FGH302" s="216"/>
      <c r="FGI302" s="216"/>
      <c r="FGJ302" s="216"/>
      <c r="FGK302" s="216"/>
      <c r="FGL302" s="216"/>
      <c r="FGM302" s="216"/>
      <c r="FGN302" s="216"/>
      <c r="FGO302" s="216"/>
      <c r="FGP302" s="216"/>
      <c r="FGQ302" s="216"/>
      <c r="FGR302" s="216"/>
      <c r="FGS302" s="216"/>
      <c r="FGT302" s="216"/>
      <c r="FGU302" s="216"/>
      <c r="FGV302" s="216"/>
      <c r="FGW302" s="216"/>
      <c r="FGX302" s="216"/>
      <c r="FGY302" s="216"/>
      <c r="FGZ302" s="216"/>
      <c r="FHA302" s="216"/>
      <c r="FHB302" s="216"/>
      <c r="FHC302" s="216"/>
      <c r="FHD302" s="216"/>
      <c r="FHE302" s="216"/>
      <c r="FHF302" s="216"/>
      <c r="FHG302" s="216"/>
      <c r="FHH302" s="216"/>
      <c r="FHI302" s="216"/>
      <c r="FHJ302" s="216"/>
      <c r="FHK302" s="216"/>
      <c r="FHL302" s="216"/>
      <c r="FHM302" s="216"/>
      <c r="FHN302" s="216"/>
      <c r="FHO302" s="216"/>
      <c r="FHP302" s="216"/>
      <c r="FHQ302" s="216"/>
      <c r="FHR302" s="216"/>
      <c r="FHS302" s="216"/>
      <c r="FHT302" s="216"/>
      <c r="FHU302" s="216"/>
      <c r="FHV302" s="216"/>
      <c r="FHW302" s="216"/>
      <c r="FHX302" s="216"/>
      <c r="FHY302" s="216"/>
      <c r="FHZ302" s="216"/>
      <c r="FIA302" s="216"/>
      <c r="FIB302" s="216"/>
      <c r="FIC302" s="216"/>
      <c r="FID302" s="216"/>
      <c r="FIE302" s="216"/>
      <c r="FIF302" s="216"/>
      <c r="FIG302" s="216"/>
      <c r="FIH302" s="216"/>
      <c r="FII302" s="216"/>
      <c r="FIJ302" s="216"/>
      <c r="FIK302" s="216"/>
      <c r="FIL302" s="216"/>
      <c r="FIM302" s="216"/>
      <c r="FIN302" s="216"/>
      <c r="FIO302" s="216"/>
      <c r="FIP302" s="216"/>
      <c r="FIQ302" s="216"/>
      <c r="FIR302" s="216"/>
      <c r="FIS302" s="216"/>
      <c r="FIT302" s="216"/>
      <c r="FIU302" s="216"/>
      <c r="FIV302" s="216"/>
      <c r="FIW302" s="216"/>
      <c r="FIX302" s="216"/>
      <c r="FIY302" s="216"/>
      <c r="FIZ302" s="216"/>
      <c r="FJA302" s="216"/>
      <c r="FJB302" s="216"/>
      <c r="FJC302" s="216"/>
      <c r="FJD302" s="216"/>
      <c r="FJE302" s="216"/>
      <c r="FJF302" s="216"/>
      <c r="FJG302" s="216"/>
      <c r="FJH302" s="216"/>
      <c r="FJI302" s="216"/>
      <c r="FJJ302" s="216"/>
      <c r="FJK302" s="216"/>
      <c r="FJL302" s="216"/>
      <c r="FJM302" s="216"/>
      <c r="FJN302" s="216"/>
      <c r="FJO302" s="216"/>
      <c r="FJP302" s="216"/>
      <c r="FJQ302" s="216"/>
      <c r="FJR302" s="216"/>
      <c r="FJS302" s="216"/>
      <c r="FJT302" s="216"/>
      <c r="FJU302" s="216"/>
      <c r="FJV302" s="216"/>
      <c r="FJW302" s="216"/>
      <c r="FJX302" s="216"/>
      <c r="FJY302" s="216"/>
      <c r="FJZ302" s="216"/>
      <c r="FKA302" s="216"/>
      <c r="FKB302" s="216"/>
      <c r="FKC302" s="216"/>
      <c r="FKD302" s="216"/>
      <c r="FKE302" s="216"/>
      <c r="FKF302" s="216"/>
      <c r="FKG302" s="216"/>
      <c r="FKH302" s="216"/>
      <c r="FKI302" s="216"/>
      <c r="FKJ302" s="216"/>
      <c r="FKK302" s="216"/>
      <c r="FKL302" s="216"/>
      <c r="FKM302" s="216"/>
      <c r="FKN302" s="216"/>
      <c r="FKO302" s="216"/>
      <c r="FKP302" s="216"/>
      <c r="FKQ302" s="216"/>
      <c r="FKR302" s="216"/>
      <c r="FKS302" s="216"/>
      <c r="FKT302" s="216"/>
      <c r="FKU302" s="216"/>
      <c r="FKV302" s="216"/>
      <c r="FKW302" s="216"/>
      <c r="FKX302" s="216"/>
      <c r="FKY302" s="216"/>
      <c r="FKZ302" s="216"/>
      <c r="FLA302" s="216"/>
      <c r="FLB302" s="216"/>
      <c r="FLC302" s="216"/>
      <c r="FLD302" s="216"/>
      <c r="FLE302" s="216"/>
      <c r="FLF302" s="216"/>
      <c r="FLG302" s="216"/>
      <c r="FLH302" s="216"/>
      <c r="FLI302" s="216"/>
      <c r="FLJ302" s="216"/>
      <c r="FLK302" s="216"/>
      <c r="FLL302" s="216"/>
      <c r="FLM302" s="216"/>
      <c r="FLN302" s="216"/>
      <c r="FLO302" s="216"/>
      <c r="FLP302" s="216"/>
      <c r="FLQ302" s="216"/>
      <c r="FLR302" s="216"/>
      <c r="FLS302" s="216"/>
      <c r="FLT302" s="216"/>
      <c r="FLU302" s="216"/>
      <c r="FLV302" s="216"/>
      <c r="FLW302" s="216"/>
      <c r="FLX302" s="216"/>
      <c r="FLY302" s="216"/>
      <c r="FLZ302" s="216"/>
      <c r="FMA302" s="216"/>
      <c r="FMB302" s="216"/>
      <c r="FMC302" s="216"/>
      <c r="FMD302" s="216"/>
      <c r="FME302" s="216"/>
      <c r="FMF302" s="216"/>
      <c r="FMG302" s="216"/>
      <c r="FMH302" s="216"/>
      <c r="FMI302" s="216"/>
      <c r="FMJ302" s="216"/>
      <c r="FMK302" s="216"/>
      <c r="FML302" s="216"/>
      <c r="FMM302" s="216"/>
      <c r="FMN302" s="216"/>
      <c r="FMO302" s="216"/>
      <c r="FMP302" s="216"/>
      <c r="FMQ302" s="216"/>
      <c r="FMR302" s="216"/>
      <c r="FMS302" s="216"/>
      <c r="FMT302" s="216"/>
      <c r="FMU302" s="216"/>
      <c r="FMV302" s="216"/>
      <c r="FMW302" s="216"/>
      <c r="FMX302" s="216"/>
      <c r="FMY302" s="216"/>
      <c r="FMZ302" s="216"/>
      <c r="FNA302" s="216"/>
      <c r="FNB302" s="216"/>
      <c r="FNC302" s="216"/>
      <c r="FND302" s="216"/>
      <c r="FNE302" s="216"/>
      <c r="FNF302" s="216"/>
      <c r="FNG302" s="216"/>
      <c r="FNH302" s="216"/>
      <c r="FNI302" s="216"/>
      <c r="FNJ302" s="216"/>
      <c r="FNK302" s="216"/>
      <c r="FNL302" s="216"/>
      <c r="FNM302" s="216"/>
      <c r="FNN302" s="216"/>
      <c r="FNO302" s="216"/>
      <c r="FNP302" s="216"/>
      <c r="FNQ302" s="216"/>
      <c r="FNR302" s="216"/>
      <c r="FNS302" s="216"/>
      <c r="FNT302" s="216"/>
      <c r="FNU302" s="216"/>
      <c r="FNV302" s="216"/>
      <c r="FNW302" s="216"/>
      <c r="FNX302" s="216"/>
      <c r="FNY302" s="216"/>
      <c r="FNZ302" s="216"/>
      <c r="FOA302" s="216"/>
      <c r="FOB302" s="216"/>
      <c r="FOC302" s="216"/>
      <c r="FOD302" s="216"/>
      <c r="FOE302" s="216"/>
      <c r="FOF302" s="216"/>
      <c r="FOG302" s="216"/>
      <c r="FOH302" s="216"/>
      <c r="FOI302" s="216"/>
      <c r="FOJ302" s="216"/>
      <c r="FOK302" s="216"/>
      <c r="FOL302" s="216"/>
      <c r="FOM302" s="216"/>
      <c r="FON302" s="216"/>
      <c r="FOO302" s="216"/>
      <c r="FOP302" s="216"/>
      <c r="FOQ302" s="216"/>
      <c r="FOR302" s="216"/>
      <c r="FOS302" s="216"/>
      <c r="FOT302" s="216"/>
      <c r="FOU302" s="216"/>
      <c r="FOV302" s="216"/>
      <c r="FOW302" s="216"/>
      <c r="FOX302" s="216"/>
      <c r="FOY302" s="216"/>
      <c r="FOZ302" s="216"/>
      <c r="FPA302" s="216"/>
      <c r="FPB302" s="216"/>
      <c r="FPC302" s="216"/>
      <c r="FPD302" s="216"/>
      <c r="FPE302" s="216"/>
      <c r="FPF302" s="216"/>
      <c r="FPG302" s="216"/>
      <c r="FPH302" s="216"/>
      <c r="FPI302" s="216"/>
      <c r="FPJ302" s="216"/>
      <c r="FPK302" s="216"/>
      <c r="FPL302" s="216"/>
      <c r="FPM302" s="216"/>
      <c r="FPN302" s="216"/>
      <c r="FPO302" s="216"/>
      <c r="FPP302" s="216"/>
      <c r="FPQ302" s="216"/>
      <c r="FPR302" s="216"/>
      <c r="FPS302" s="216"/>
      <c r="FPT302" s="216"/>
      <c r="FPU302" s="216"/>
      <c r="FPV302" s="216"/>
      <c r="FPW302" s="216"/>
      <c r="FPX302" s="216"/>
      <c r="FPY302" s="216"/>
      <c r="FPZ302" s="216"/>
      <c r="FQA302" s="216"/>
      <c r="FQB302" s="216"/>
      <c r="FQC302" s="216"/>
      <c r="FQD302" s="216"/>
      <c r="FQE302" s="216"/>
      <c r="FQF302" s="216"/>
      <c r="FQG302" s="216"/>
      <c r="FQH302" s="216"/>
      <c r="FQI302" s="216"/>
      <c r="FQJ302" s="216"/>
      <c r="FQK302" s="216"/>
      <c r="FQL302" s="216"/>
      <c r="FQM302" s="216"/>
      <c r="FQN302" s="216"/>
      <c r="FQO302" s="216"/>
      <c r="FQP302" s="216"/>
      <c r="FQQ302" s="216"/>
      <c r="FQR302" s="216"/>
      <c r="FQS302" s="216"/>
      <c r="FQT302" s="216"/>
      <c r="FQU302" s="216"/>
      <c r="FQV302" s="216"/>
      <c r="FQW302" s="216"/>
      <c r="FQX302" s="216"/>
      <c r="FQY302" s="216"/>
      <c r="FQZ302" s="216"/>
      <c r="FRA302" s="216"/>
      <c r="FRB302" s="216"/>
      <c r="FRC302" s="216"/>
      <c r="FRD302" s="216"/>
      <c r="FRE302" s="216"/>
      <c r="FRF302" s="216"/>
      <c r="FRG302" s="216"/>
      <c r="FRH302" s="216"/>
      <c r="FRI302" s="216"/>
      <c r="FRJ302" s="216"/>
      <c r="FRK302" s="216"/>
      <c r="FRL302" s="216"/>
      <c r="FRM302" s="216"/>
      <c r="FRN302" s="216"/>
      <c r="FRO302" s="216"/>
      <c r="FRP302" s="216"/>
      <c r="FRQ302" s="216"/>
      <c r="FRR302" s="216"/>
      <c r="FRS302" s="216"/>
      <c r="FRT302" s="216"/>
      <c r="FRU302" s="216"/>
      <c r="FRV302" s="216"/>
      <c r="FRW302" s="216"/>
      <c r="FRX302" s="216"/>
      <c r="FRY302" s="216"/>
      <c r="FRZ302" s="216"/>
      <c r="FSA302" s="216"/>
      <c r="FSB302" s="216"/>
      <c r="FSC302" s="216"/>
      <c r="FSD302" s="216"/>
      <c r="FSE302" s="216"/>
      <c r="FSF302" s="216"/>
      <c r="FSG302" s="216"/>
      <c r="FSH302" s="216"/>
      <c r="FSI302" s="216"/>
      <c r="FSJ302" s="216"/>
      <c r="FSK302" s="216"/>
      <c r="FSL302" s="216"/>
      <c r="FSM302" s="216"/>
      <c r="FSN302" s="216"/>
      <c r="FSO302" s="216"/>
      <c r="FSP302" s="216"/>
      <c r="FSQ302" s="216"/>
      <c r="FSR302" s="216"/>
      <c r="FSS302" s="216"/>
      <c r="FST302" s="216"/>
      <c r="FSU302" s="216"/>
      <c r="FSV302" s="216"/>
      <c r="FSW302" s="216"/>
      <c r="FSX302" s="216"/>
      <c r="FSY302" s="216"/>
      <c r="FSZ302" s="216"/>
      <c r="FTA302" s="216"/>
      <c r="FTB302" s="216"/>
      <c r="FTC302" s="216"/>
      <c r="FTD302" s="216"/>
      <c r="FTE302" s="216"/>
      <c r="FTF302" s="216"/>
      <c r="FTG302" s="216"/>
      <c r="FTH302" s="216"/>
      <c r="FTI302" s="216"/>
      <c r="FTJ302" s="216"/>
      <c r="FTK302" s="216"/>
      <c r="FTL302" s="216"/>
      <c r="FTM302" s="216"/>
      <c r="FTN302" s="216"/>
      <c r="FTO302" s="216"/>
      <c r="FTP302" s="216"/>
      <c r="FTQ302" s="216"/>
      <c r="FTR302" s="216"/>
      <c r="FTS302" s="216"/>
      <c r="FTT302" s="216"/>
      <c r="FTU302" s="216"/>
      <c r="FTV302" s="216"/>
      <c r="FTW302" s="216"/>
      <c r="FTX302" s="216"/>
      <c r="FTY302" s="216"/>
      <c r="FTZ302" s="216"/>
      <c r="FUA302" s="216"/>
      <c r="FUB302" s="216"/>
      <c r="FUC302" s="216"/>
      <c r="FUD302" s="216"/>
      <c r="FUE302" s="216"/>
      <c r="FUF302" s="216"/>
      <c r="FUG302" s="216"/>
      <c r="FUH302" s="216"/>
      <c r="FUI302" s="216"/>
      <c r="FUJ302" s="216"/>
      <c r="FUK302" s="216"/>
      <c r="FUL302" s="216"/>
      <c r="FUM302" s="216"/>
      <c r="FUN302" s="216"/>
      <c r="FUO302" s="216"/>
      <c r="FUP302" s="216"/>
      <c r="FUQ302" s="216"/>
      <c r="FUR302" s="216"/>
      <c r="FUS302" s="216"/>
      <c r="FUT302" s="216"/>
      <c r="FUU302" s="216"/>
      <c r="FUV302" s="216"/>
      <c r="FUW302" s="216"/>
      <c r="FUX302" s="216"/>
      <c r="FUY302" s="216"/>
      <c r="FUZ302" s="216"/>
      <c r="FVA302" s="216"/>
      <c r="FVB302" s="216"/>
      <c r="FVC302" s="216"/>
      <c r="FVD302" s="216"/>
      <c r="FVE302" s="216"/>
      <c r="FVF302" s="216"/>
      <c r="FVG302" s="216"/>
      <c r="FVH302" s="216"/>
      <c r="FVI302" s="216"/>
      <c r="FVJ302" s="216"/>
      <c r="FVK302" s="216"/>
      <c r="FVL302" s="216"/>
      <c r="FVM302" s="216"/>
      <c r="FVN302" s="216"/>
      <c r="FVO302" s="216"/>
      <c r="FVP302" s="216"/>
      <c r="FVQ302" s="216"/>
      <c r="FVR302" s="216"/>
      <c r="FVS302" s="216"/>
      <c r="FVT302" s="216"/>
      <c r="FVU302" s="216"/>
      <c r="FVV302" s="216"/>
      <c r="FVW302" s="216"/>
      <c r="FVX302" s="216"/>
      <c r="FVY302" s="216"/>
      <c r="FVZ302" s="216"/>
      <c r="FWA302" s="216"/>
      <c r="FWB302" s="216"/>
      <c r="FWC302" s="216"/>
      <c r="FWD302" s="216"/>
      <c r="FWE302" s="216"/>
      <c r="FWF302" s="216"/>
      <c r="FWG302" s="216"/>
      <c r="FWH302" s="216"/>
      <c r="FWI302" s="216"/>
      <c r="FWJ302" s="216"/>
      <c r="FWK302" s="216"/>
      <c r="FWL302" s="216"/>
      <c r="FWM302" s="216"/>
      <c r="FWN302" s="216"/>
      <c r="FWO302" s="216"/>
      <c r="FWP302" s="216"/>
      <c r="FWQ302" s="216"/>
      <c r="FWR302" s="216"/>
      <c r="FWS302" s="216"/>
      <c r="FWT302" s="216"/>
      <c r="FWU302" s="216"/>
      <c r="FWV302" s="216"/>
      <c r="FWW302" s="216"/>
      <c r="FWX302" s="216"/>
      <c r="FWY302" s="216"/>
      <c r="FWZ302" s="216"/>
      <c r="FXA302" s="216"/>
      <c r="FXB302" s="216"/>
      <c r="FXC302" s="216"/>
      <c r="FXD302" s="216"/>
      <c r="FXE302" s="216"/>
      <c r="FXF302" s="216"/>
      <c r="FXG302" s="216"/>
      <c r="FXH302" s="216"/>
      <c r="FXI302" s="216"/>
      <c r="FXJ302" s="216"/>
      <c r="FXK302" s="216"/>
      <c r="FXL302" s="216"/>
      <c r="FXM302" s="216"/>
      <c r="FXN302" s="216"/>
      <c r="FXO302" s="216"/>
      <c r="FXP302" s="216"/>
      <c r="FXQ302" s="216"/>
      <c r="FXR302" s="216"/>
      <c r="FXS302" s="216"/>
      <c r="FXT302" s="216"/>
      <c r="FXU302" s="216"/>
      <c r="FXV302" s="216"/>
      <c r="FXW302" s="216"/>
      <c r="FXX302" s="216"/>
      <c r="FXY302" s="216"/>
      <c r="FXZ302" s="216"/>
      <c r="FYA302" s="216"/>
      <c r="FYB302" s="216"/>
      <c r="FYC302" s="216"/>
      <c r="FYD302" s="216"/>
      <c r="FYE302" s="216"/>
      <c r="FYF302" s="216"/>
      <c r="FYG302" s="216"/>
      <c r="FYH302" s="216"/>
      <c r="FYI302" s="216"/>
      <c r="FYJ302" s="216"/>
      <c r="FYK302" s="216"/>
      <c r="FYL302" s="216"/>
      <c r="FYM302" s="216"/>
      <c r="FYN302" s="216"/>
      <c r="FYO302" s="216"/>
      <c r="FYP302" s="216"/>
      <c r="FYQ302" s="216"/>
      <c r="FYR302" s="216"/>
      <c r="FYS302" s="216"/>
      <c r="FYT302" s="216"/>
      <c r="FYU302" s="216"/>
      <c r="FYV302" s="216"/>
      <c r="FYW302" s="216"/>
      <c r="FYX302" s="216"/>
      <c r="FYY302" s="216"/>
      <c r="FYZ302" s="216"/>
      <c r="FZA302" s="216"/>
      <c r="FZB302" s="216"/>
      <c r="FZC302" s="216"/>
      <c r="FZD302" s="216"/>
      <c r="FZE302" s="216"/>
      <c r="FZF302" s="216"/>
      <c r="FZG302" s="216"/>
      <c r="FZH302" s="216"/>
      <c r="FZI302" s="216"/>
      <c r="FZJ302" s="216"/>
      <c r="FZK302" s="216"/>
      <c r="FZL302" s="216"/>
      <c r="FZM302" s="216"/>
      <c r="FZN302" s="216"/>
      <c r="FZO302" s="216"/>
      <c r="FZP302" s="216"/>
      <c r="FZQ302" s="216"/>
      <c r="FZR302" s="216"/>
      <c r="FZS302" s="216"/>
      <c r="FZT302" s="216"/>
      <c r="FZU302" s="216"/>
      <c r="FZV302" s="216"/>
      <c r="FZW302" s="216"/>
      <c r="FZX302" s="216"/>
      <c r="FZY302" s="216"/>
      <c r="FZZ302" s="216"/>
      <c r="GAA302" s="216"/>
      <c r="GAB302" s="216"/>
      <c r="GAC302" s="216"/>
      <c r="GAD302" s="216"/>
      <c r="GAE302" s="216"/>
      <c r="GAF302" s="216"/>
      <c r="GAG302" s="216"/>
      <c r="GAH302" s="216"/>
      <c r="GAI302" s="216"/>
      <c r="GAJ302" s="216"/>
      <c r="GAK302" s="216"/>
      <c r="GAL302" s="216"/>
      <c r="GAM302" s="216"/>
      <c r="GAN302" s="216"/>
      <c r="GAO302" s="216"/>
      <c r="GAP302" s="216"/>
      <c r="GAQ302" s="216"/>
      <c r="GAR302" s="216"/>
      <c r="GAS302" s="216"/>
      <c r="GAT302" s="216"/>
      <c r="GAU302" s="216"/>
      <c r="GAV302" s="216"/>
      <c r="GAW302" s="216"/>
      <c r="GAX302" s="216"/>
      <c r="GAY302" s="216"/>
      <c r="GAZ302" s="216"/>
      <c r="GBA302" s="216"/>
      <c r="GBB302" s="216"/>
      <c r="GBC302" s="216"/>
      <c r="GBD302" s="216"/>
      <c r="GBE302" s="216"/>
      <c r="GBF302" s="216"/>
      <c r="GBG302" s="216"/>
      <c r="GBH302" s="216"/>
      <c r="GBI302" s="216"/>
      <c r="GBJ302" s="216"/>
      <c r="GBK302" s="216"/>
      <c r="GBL302" s="216"/>
      <c r="GBM302" s="216"/>
      <c r="GBN302" s="216"/>
      <c r="GBO302" s="216"/>
      <c r="GBP302" s="216"/>
      <c r="GBQ302" s="216"/>
      <c r="GBR302" s="216"/>
      <c r="GBS302" s="216"/>
      <c r="GBT302" s="216"/>
      <c r="GBU302" s="216"/>
      <c r="GBV302" s="216"/>
      <c r="GBW302" s="216"/>
      <c r="GBX302" s="216"/>
      <c r="GBY302" s="216"/>
      <c r="GBZ302" s="216"/>
      <c r="GCA302" s="216"/>
      <c r="GCB302" s="216"/>
      <c r="GCC302" s="216"/>
      <c r="GCD302" s="216"/>
      <c r="GCE302" s="216"/>
      <c r="GCF302" s="216"/>
      <c r="GCG302" s="216"/>
      <c r="GCH302" s="216"/>
      <c r="GCI302" s="216"/>
      <c r="GCJ302" s="216"/>
      <c r="GCK302" s="216"/>
      <c r="GCL302" s="216"/>
      <c r="GCM302" s="216"/>
      <c r="GCN302" s="216"/>
      <c r="GCO302" s="216"/>
      <c r="GCP302" s="216"/>
      <c r="GCQ302" s="216"/>
      <c r="GCR302" s="216"/>
      <c r="GCS302" s="216"/>
      <c r="GCT302" s="216"/>
      <c r="GCU302" s="216"/>
      <c r="GCV302" s="216"/>
      <c r="GCW302" s="216"/>
      <c r="GCX302" s="216"/>
      <c r="GCY302" s="216"/>
      <c r="GCZ302" s="216"/>
      <c r="GDA302" s="216"/>
      <c r="GDB302" s="216"/>
      <c r="GDC302" s="216"/>
      <c r="GDD302" s="216"/>
      <c r="GDE302" s="216"/>
      <c r="GDF302" s="216"/>
      <c r="GDG302" s="216"/>
      <c r="GDH302" s="216"/>
      <c r="GDI302" s="216"/>
      <c r="GDJ302" s="216"/>
      <c r="GDK302" s="216"/>
      <c r="GDL302" s="216"/>
      <c r="GDM302" s="216"/>
      <c r="GDN302" s="216"/>
      <c r="GDO302" s="216"/>
      <c r="GDP302" s="216"/>
      <c r="GDQ302" s="216"/>
      <c r="GDR302" s="216"/>
      <c r="GDS302" s="216"/>
      <c r="GDT302" s="216"/>
      <c r="GDU302" s="216"/>
      <c r="GDV302" s="216"/>
      <c r="GDW302" s="216"/>
      <c r="GDX302" s="216"/>
      <c r="GDY302" s="216"/>
      <c r="GDZ302" s="216"/>
      <c r="GEA302" s="216"/>
      <c r="GEB302" s="216"/>
      <c r="GEC302" s="216"/>
      <c r="GED302" s="216"/>
      <c r="GEE302" s="216"/>
      <c r="GEF302" s="216"/>
      <c r="GEG302" s="216"/>
      <c r="GEH302" s="216"/>
      <c r="GEI302" s="216"/>
      <c r="GEJ302" s="216"/>
      <c r="GEK302" s="216"/>
      <c r="GEL302" s="216"/>
      <c r="GEM302" s="216"/>
      <c r="GEN302" s="216"/>
      <c r="GEO302" s="216"/>
      <c r="GEP302" s="216"/>
      <c r="GEQ302" s="216"/>
      <c r="GER302" s="216"/>
      <c r="GES302" s="216"/>
      <c r="GET302" s="216"/>
      <c r="GEU302" s="216"/>
      <c r="GEV302" s="216"/>
      <c r="GEW302" s="216"/>
      <c r="GEX302" s="216"/>
      <c r="GEY302" s="216"/>
      <c r="GEZ302" s="216"/>
      <c r="GFA302" s="216"/>
      <c r="GFB302" s="216"/>
      <c r="GFC302" s="216"/>
      <c r="GFD302" s="216"/>
      <c r="GFE302" s="216"/>
      <c r="GFF302" s="216"/>
      <c r="GFG302" s="216"/>
      <c r="GFH302" s="216"/>
      <c r="GFI302" s="216"/>
      <c r="GFJ302" s="216"/>
      <c r="GFK302" s="216"/>
      <c r="GFL302" s="216"/>
      <c r="GFM302" s="216"/>
      <c r="GFN302" s="216"/>
      <c r="GFO302" s="216"/>
      <c r="GFP302" s="216"/>
      <c r="GFQ302" s="216"/>
      <c r="GFR302" s="216"/>
      <c r="GFS302" s="216"/>
      <c r="GFT302" s="216"/>
      <c r="GFU302" s="216"/>
      <c r="GFV302" s="216"/>
      <c r="GFW302" s="216"/>
      <c r="GFX302" s="216"/>
      <c r="GFY302" s="216"/>
      <c r="GFZ302" s="216"/>
      <c r="GGA302" s="216"/>
      <c r="GGB302" s="216"/>
      <c r="GGC302" s="216"/>
      <c r="GGD302" s="216"/>
      <c r="GGE302" s="216"/>
      <c r="GGF302" s="216"/>
      <c r="GGG302" s="216"/>
      <c r="GGH302" s="216"/>
      <c r="GGI302" s="216"/>
      <c r="GGJ302" s="216"/>
      <c r="GGK302" s="216"/>
      <c r="GGL302" s="216"/>
      <c r="GGM302" s="216"/>
      <c r="GGN302" s="216"/>
      <c r="GGO302" s="216"/>
      <c r="GGP302" s="216"/>
      <c r="GGQ302" s="216"/>
      <c r="GGR302" s="216"/>
      <c r="GGS302" s="216"/>
      <c r="GGT302" s="216"/>
      <c r="GGU302" s="216"/>
      <c r="GGV302" s="216"/>
      <c r="GGW302" s="216"/>
      <c r="GGX302" s="216"/>
      <c r="GGY302" s="216"/>
      <c r="GGZ302" s="216"/>
      <c r="GHA302" s="216"/>
      <c r="GHB302" s="216"/>
      <c r="GHC302" s="216"/>
      <c r="GHD302" s="216"/>
      <c r="GHE302" s="216"/>
      <c r="GHF302" s="216"/>
      <c r="GHG302" s="216"/>
      <c r="GHH302" s="216"/>
      <c r="GHI302" s="216"/>
      <c r="GHJ302" s="216"/>
      <c r="GHK302" s="216"/>
      <c r="GHL302" s="216"/>
      <c r="GHM302" s="216"/>
      <c r="GHN302" s="216"/>
      <c r="GHO302" s="216"/>
      <c r="GHP302" s="216"/>
      <c r="GHQ302" s="216"/>
      <c r="GHR302" s="216"/>
      <c r="GHS302" s="216"/>
      <c r="GHT302" s="216"/>
      <c r="GHU302" s="216"/>
      <c r="GHV302" s="216"/>
      <c r="GHW302" s="216"/>
      <c r="GHX302" s="216"/>
      <c r="GHY302" s="216"/>
      <c r="GHZ302" s="216"/>
      <c r="GIA302" s="216"/>
      <c r="GIB302" s="216"/>
      <c r="GIC302" s="216"/>
      <c r="GID302" s="216"/>
      <c r="GIE302" s="216"/>
      <c r="GIF302" s="216"/>
      <c r="GIG302" s="216"/>
      <c r="GIH302" s="216"/>
      <c r="GII302" s="216"/>
      <c r="GIJ302" s="216"/>
      <c r="GIK302" s="216"/>
      <c r="GIL302" s="216"/>
      <c r="GIM302" s="216"/>
      <c r="GIN302" s="216"/>
      <c r="GIO302" s="216"/>
      <c r="GIP302" s="216"/>
      <c r="GIQ302" s="216"/>
      <c r="GIR302" s="216"/>
      <c r="GIS302" s="216"/>
      <c r="GIT302" s="216"/>
      <c r="GIU302" s="216"/>
      <c r="GIV302" s="216"/>
      <c r="GIW302" s="216"/>
      <c r="GIX302" s="216"/>
      <c r="GIY302" s="216"/>
      <c r="GIZ302" s="216"/>
      <c r="GJA302" s="216"/>
      <c r="GJB302" s="216"/>
      <c r="GJC302" s="216"/>
      <c r="GJD302" s="216"/>
      <c r="GJE302" s="216"/>
      <c r="GJF302" s="216"/>
      <c r="GJG302" s="216"/>
      <c r="GJH302" s="216"/>
      <c r="GJI302" s="216"/>
      <c r="GJJ302" s="216"/>
      <c r="GJK302" s="216"/>
      <c r="GJL302" s="216"/>
      <c r="GJM302" s="216"/>
      <c r="GJN302" s="216"/>
      <c r="GJO302" s="216"/>
      <c r="GJP302" s="216"/>
      <c r="GJQ302" s="216"/>
      <c r="GJR302" s="216"/>
      <c r="GJS302" s="216"/>
      <c r="GJT302" s="216"/>
      <c r="GJU302" s="216"/>
      <c r="GJV302" s="216"/>
      <c r="GJW302" s="216"/>
      <c r="GJX302" s="216"/>
      <c r="GJY302" s="216"/>
      <c r="GJZ302" s="216"/>
      <c r="GKA302" s="216"/>
      <c r="GKB302" s="216"/>
      <c r="GKC302" s="216"/>
      <c r="GKD302" s="216"/>
      <c r="GKE302" s="216"/>
      <c r="GKF302" s="216"/>
      <c r="GKG302" s="216"/>
      <c r="GKH302" s="216"/>
      <c r="GKI302" s="216"/>
      <c r="GKJ302" s="216"/>
      <c r="GKK302" s="216"/>
      <c r="GKL302" s="216"/>
      <c r="GKM302" s="216"/>
      <c r="GKN302" s="216"/>
      <c r="GKO302" s="216"/>
      <c r="GKP302" s="216"/>
      <c r="GKQ302" s="216"/>
      <c r="GKR302" s="216"/>
      <c r="GKS302" s="216"/>
      <c r="GKT302" s="216"/>
      <c r="GKU302" s="216"/>
      <c r="GKV302" s="216"/>
      <c r="GKW302" s="216"/>
      <c r="GKX302" s="216"/>
      <c r="GKY302" s="216"/>
      <c r="GKZ302" s="216"/>
      <c r="GLA302" s="216"/>
      <c r="GLB302" s="216"/>
      <c r="GLC302" s="216"/>
      <c r="GLD302" s="216"/>
      <c r="GLE302" s="216"/>
      <c r="GLF302" s="216"/>
      <c r="GLG302" s="216"/>
      <c r="GLH302" s="216"/>
      <c r="GLI302" s="216"/>
      <c r="GLJ302" s="216"/>
      <c r="GLK302" s="216"/>
      <c r="GLL302" s="216"/>
      <c r="GLM302" s="216"/>
      <c r="GLN302" s="216"/>
      <c r="GLO302" s="216"/>
      <c r="GLP302" s="216"/>
      <c r="GLQ302" s="216"/>
      <c r="GLR302" s="216"/>
      <c r="GLS302" s="216"/>
      <c r="GLT302" s="216"/>
      <c r="GLU302" s="216"/>
      <c r="GLV302" s="216"/>
      <c r="GLW302" s="216"/>
      <c r="GLX302" s="216"/>
      <c r="GLY302" s="216"/>
      <c r="GLZ302" s="216"/>
      <c r="GMA302" s="216"/>
      <c r="GMB302" s="216"/>
      <c r="GMC302" s="216"/>
      <c r="GMD302" s="216"/>
      <c r="GME302" s="216"/>
      <c r="GMF302" s="216"/>
      <c r="GMG302" s="216"/>
      <c r="GMH302" s="216"/>
      <c r="GMI302" s="216"/>
      <c r="GMJ302" s="216"/>
      <c r="GMK302" s="216"/>
      <c r="GML302" s="216"/>
      <c r="GMM302" s="216"/>
      <c r="GMN302" s="216"/>
      <c r="GMO302" s="216"/>
      <c r="GMP302" s="216"/>
      <c r="GMQ302" s="216"/>
      <c r="GMR302" s="216"/>
      <c r="GMS302" s="216"/>
      <c r="GMT302" s="216"/>
      <c r="GMU302" s="216"/>
      <c r="GMV302" s="216"/>
      <c r="GMW302" s="216"/>
      <c r="GMX302" s="216"/>
      <c r="GMY302" s="216"/>
      <c r="GMZ302" s="216"/>
      <c r="GNA302" s="216"/>
      <c r="GNB302" s="216"/>
      <c r="GNC302" s="216"/>
      <c r="GND302" s="216"/>
      <c r="GNE302" s="216"/>
      <c r="GNF302" s="216"/>
      <c r="GNG302" s="216"/>
      <c r="GNH302" s="216"/>
      <c r="GNI302" s="216"/>
      <c r="GNJ302" s="216"/>
      <c r="GNK302" s="216"/>
      <c r="GNL302" s="216"/>
      <c r="GNM302" s="216"/>
      <c r="GNN302" s="216"/>
      <c r="GNO302" s="216"/>
      <c r="GNP302" s="216"/>
      <c r="GNQ302" s="216"/>
      <c r="GNR302" s="216"/>
      <c r="GNS302" s="216"/>
      <c r="GNT302" s="216"/>
      <c r="GNU302" s="216"/>
      <c r="GNV302" s="216"/>
      <c r="GNW302" s="216"/>
      <c r="GNX302" s="216"/>
      <c r="GNY302" s="216"/>
      <c r="GNZ302" s="216"/>
      <c r="GOA302" s="216"/>
      <c r="GOB302" s="216"/>
      <c r="GOC302" s="216"/>
      <c r="GOD302" s="216"/>
      <c r="GOE302" s="216"/>
      <c r="GOF302" s="216"/>
      <c r="GOG302" s="216"/>
      <c r="GOH302" s="216"/>
      <c r="GOI302" s="216"/>
      <c r="GOJ302" s="216"/>
      <c r="GOK302" s="216"/>
      <c r="GOL302" s="216"/>
      <c r="GOM302" s="216"/>
      <c r="GON302" s="216"/>
      <c r="GOO302" s="216"/>
      <c r="GOP302" s="216"/>
      <c r="GOQ302" s="216"/>
      <c r="GOR302" s="216"/>
      <c r="GOS302" s="216"/>
      <c r="GOT302" s="216"/>
      <c r="GOU302" s="216"/>
      <c r="GOV302" s="216"/>
      <c r="GOW302" s="216"/>
      <c r="GOX302" s="216"/>
      <c r="GOY302" s="216"/>
      <c r="GOZ302" s="216"/>
      <c r="GPA302" s="216"/>
      <c r="GPB302" s="216"/>
      <c r="GPC302" s="216"/>
      <c r="GPD302" s="216"/>
      <c r="GPE302" s="216"/>
      <c r="GPF302" s="216"/>
      <c r="GPG302" s="216"/>
      <c r="GPH302" s="216"/>
      <c r="GPI302" s="216"/>
      <c r="GPJ302" s="216"/>
      <c r="GPK302" s="216"/>
      <c r="GPL302" s="216"/>
      <c r="GPM302" s="216"/>
      <c r="GPN302" s="216"/>
      <c r="GPO302" s="216"/>
      <c r="GPP302" s="216"/>
      <c r="GPQ302" s="216"/>
      <c r="GPR302" s="216"/>
      <c r="GPS302" s="216"/>
      <c r="GPT302" s="216"/>
      <c r="GPU302" s="216"/>
      <c r="GPV302" s="216"/>
      <c r="GPW302" s="216"/>
      <c r="GPX302" s="216"/>
      <c r="GPY302" s="216"/>
      <c r="GPZ302" s="216"/>
      <c r="GQA302" s="216"/>
      <c r="GQB302" s="216"/>
      <c r="GQC302" s="216"/>
      <c r="GQD302" s="216"/>
      <c r="GQE302" s="216"/>
      <c r="GQF302" s="216"/>
      <c r="GQG302" s="216"/>
      <c r="GQH302" s="216"/>
      <c r="GQI302" s="216"/>
      <c r="GQJ302" s="216"/>
      <c r="GQK302" s="216"/>
      <c r="GQL302" s="216"/>
      <c r="GQM302" s="216"/>
      <c r="GQN302" s="216"/>
      <c r="GQO302" s="216"/>
      <c r="GQP302" s="216"/>
      <c r="GQQ302" s="216"/>
      <c r="GQR302" s="216"/>
      <c r="GQS302" s="216"/>
      <c r="GQT302" s="216"/>
      <c r="GQU302" s="216"/>
      <c r="GQV302" s="216"/>
      <c r="GQW302" s="216"/>
      <c r="GQX302" s="216"/>
      <c r="GQY302" s="216"/>
      <c r="GQZ302" s="216"/>
      <c r="GRA302" s="216"/>
      <c r="GRB302" s="216"/>
      <c r="GRC302" s="216"/>
      <c r="GRD302" s="216"/>
      <c r="GRE302" s="216"/>
      <c r="GRF302" s="216"/>
      <c r="GRG302" s="216"/>
      <c r="GRH302" s="216"/>
      <c r="GRI302" s="216"/>
      <c r="GRJ302" s="216"/>
      <c r="GRK302" s="216"/>
      <c r="GRL302" s="216"/>
      <c r="GRM302" s="216"/>
      <c r="GRN302" s="216"/>
      <c r="GRO302" s="216"/>
      <c r="GRP302" s="216"/>
      <c r="GRQ302" s="216"/>
      <c r="GRR302" s="216"/>
      <c r="GRS302" s="216"/>
      <c r="GRT302" s="216"/>
      <c r="GRU302" s="216"/>
      <c r="GRV302" s="216"/>
      <c r="GRW302" s="216"/>
      <c r="GRX302" s="216"/>
      <c r="GRY302" s="216"/>
      <c r="GRZ302" s="216"/>
      <c r="GSA302" s="216"/>
      <c r="GSB302" s="216"/>
      <c r="GSC302" s="216"/>
      <c r="GSD302" s="216"/>
      <c r="GSE302" s="216"/>
      <c r="GSF302" s="216"/>
      <c r="GSG302" s="216"/>
      <c r="GSH302" s="216"/>
      <c r="GSI302" s="216"/>
      <c r="GSJ302" s="216"/>
      <c r="GSK302" s="216"/>
      <c r="GSL302" s="216"/>
      <c r="GSM302" s="216"/>
      <c r="GSN302" s="216"/>
      <c r="GSO302" s="216"/>
      <c r="GSP302" s="216"/>
      <c r="GSQ302" s="216"/>
      <c r="GSR302" s="216"/>
      <c r="GSS302" s="216"/>
      <c r="GST302" s="216"/>
      <c r="GSU302" s="216"/>
      <c r="GSV302" s="216"/>
      <c r="GSW302" s="216"/>
      <c r="GSX302" s="216"/>
      <c r="GSY302" s="216"/>
      <c r="GSZ302" s="216"/>
      <c r="GTA302" s="216"/>
      <c r="GTB302" s="216"/>
      <c r="GTC302" s="216"/>
      <c r="GTD302" s="216"/>
      <c r="GTE302" s="216"/>
      <c r="GTF302" s="216"/>
      <c r="GTG302" s="216"/>
      <c r="GTH302" s="216"/>
      <c r="GTI302" s="216"/>
      <c r="GTJ302" s="216"/>
      <c r="GTK302" s="216"/>
      <c r="GTL302" s="216"/>
      <c r="GTM302" s="216"/>
      <c r="GTN302" s="216"/>
      <c r="GTO302" s="216"/>
      <c r="GTP302" s="216"/>
      <c r="GTQ302" s="216"/>
      <c r="GTR302" s="216"/>
      <c r="GTS302" s="216"/>
      <c r="GTT302" s="216"/>
      <c r="GTU302" s="216"/>
      <c r="GTV302" s="216"/>
      <c r="GTW302" s="216"/>
      <c r="GTX302" s="216"/>
      <c r="GTY302" s="216"/>
      <c r="GTZ302" s="216"/>
      <c r="GUA302" s="216"/>
      <c r="GUB302" s="216"/>
      <c r="GUC302" s="216"/>
      <c r="GUD302" s="216"/>
      <c r="GUE302" s="216"/>
      <c r="GUF302" s="216"/>
      <c r="GUG302" s="216"/>
      <c r="GUH302" s="216"/>
      <c r="GUI302" s="216"/>
      <c r="GUJ302" s="216"/>
      <c r="GUK302" s="216"/>
      <c r="GUL302" s="216"/>
      <c r="GUM302" s="216"/>
      <c r="GUN302" s="216"/>
      <c r="GUO302" s="216"/>
      <c r="GUP302" s="216"/>
      <c r="GUQ302" s="216"/>
      <c r="GUR302" s="216"/>
      <c r="GUS302" s="216"/>
      <c r="GUT302" s="216"/>
      <c r="GUU302" s="216"/>
      <c r="GUV302" s="216"/>
      <c r="GUW302" s="216"/>
      <c r="GUX302" s="216"/>
      <c r="GUY302" s="216"/>
      <c r="GUZ302" s="216"/>
      <c r="GVA302" s="216"/>
      <c r="GVB302" s="216"/>
      <c r="GVC302" s="216"/>
      <c r="GVD302" s="216"/>
      <c r="GVE302" s="216"/>
      <c r="GVF302" s="216"/>
      <c r="GVG302" s="216"/>
      <c r="GVH302" s="216"/>
      <c r="GVI302" s="216"/>
      <c r="GVJ302" s="216"/>
      <c r="GVK302" s="216"/>
      <c r="GVL302" s="216"/>
      <c r="GVM302" s="216"/>
      <c r="GVN302" s="216"/>
      <c r="GVO302" s="216"/>
      <c r="GVP302" s="216"/>
      <c r="GVQ302" s="216"/>
      <c r="GVR302" s="216"/>
      <c r="GVS302" s="216"/>
      <c r="GVT302" s="216"/>
      <c r="GVU302" s="216"/>
      <c r="GVV302" s="216"/>
      <c r="GVW302" s="216"/>
      <c r="GVX302" s="216"/>
      <c r="GVY302" s="216"/>
      <c r="GVZ302" s="216"/>
      <c r="GWA302" s="216"/>
      <c r="GWB302" s="216"/>
      <c r="GWC302" s="216"/>
      <c r="GWD302" s="216"/>
      <c r="GWE302" s="216"/>
      <c r="GWF302" s="216"/>
      <c r="GWG302" s="216"/>
      <c r="GWH302" s="216"/>
      <c r="GWI302" s="216"/>
      <c r="GWJ302" s="216"/>
      <c r="GWK302" s="216"/>
      <c r="GWL302" s="216"/>
      <c r="GWM302" s="216"/>
      <c r="GWN302" s="216"/>
      <c r="GWO302" s="216"/>
      <c r="GWP302" s="216"/>
      <c r="GWQ302" s="216"/>
      <c r="GWR302" s="216"/>
      <c r="GWS302" s="216"/>
      <c r="GWT302" s="216"/>
      <c r="GWU302" s="216"/>
      <c r="GWV302" s="216"/>
      <c r="GWW302" s="216"/>
      <c r="GWX302" s="216"/>
      <c r="GWY302" s="216"/>
      <c r="GWZ302" s="216"/>
      <c r="GXA302" s="216"/>
      <c r="GXB302" s="216"/>
      <c r="GXC302" s="216"/>
      <c r="GXD302" s="216"/>
      <c r="GXE302" s="216"/>
      <c r="GXF302" s="216"/>
      <c r="GXG302" s="216"/>
      <c r="GXH302" s="216"/>
      <c r="GXI302" s="216"/>
      <c r="GXJ302" s="216"/>
      <c r="GXK302" s="216"/>
      <c r="GXL302" s="216"/>
      <c r="GXM302" s="216"/>
      <c r="GXN302" s="216"/>
      <c r="GXO302" s="216"/>
      <c r="GXP302" s="216"/>
      <c r="GXQ302" s="216"/>
      <c r="GXR302" s="216"/>
      <c r="GXS302" s="216"/>
      <c r="GXT302" s="216"/>
      <c r="GXU302" s="216"/>
      <c r="GXV302" s="216"/>
      <c r="GXW302" s="216"/>
      <c r="GXX302" s="216"/>
      <c r="GXY302" s="216"/>
      <c r="GXZ302" s="216"/>
      <c r="GYA302" s="216"/>
      <c r="GYB302" s="216"/>
      <c r="GYC302" s="216"/>
      <c r="GYD302" s="216"/>
      <c r="GYE302" s="216"/>
      <c r="GYF302" s="216"/>
      <c r="GYG302" s="216"/>
      <c r="GYH302" s="216"/>
      <c r="GYI302" s="216"/>
      <c r="GYJ302" s="216"/>
      <c r="GYK302" s="216"/>
      <c r="GYL302" s="216"/>
      <c r="GYM302" s="216"/>
      <c r="GYN302" s="216"/>
      <c r="GYO302" s="216"/>
      <c r="GYP302" s="216"/>
      <c r="GYQ302" s="216"/>
      <c r="GYR302" s="216"/>
      <c r="GYS302" s="216"/>
      <c r="GYT302" s="216"/>
      <c r="GYU302" s="216"/>
      <c r="GYV302" s="216"/>
      <c r="GYW302" s="216"/>
      <c r="GYX302" s="216"/>
      <c r="GYY302" s="216"/>
      <c r="GYZ302" s="216"/>
      <c r="GZA302" s="216"/>
      <c r="GZB302" s="216"/>
      <c r="GZC302" s="216"/>
      <c r="GZD302" s="216"/>
      <c r="GZE302" s="216"/>
      <c r="GZF302" s="216"/>
      <c r="GZG302" s="216"/>
      <c r="GZH302" s="216"/>
      <c r="GZI302" s="216"/>
      <c r="GZJ302" s="216"/>
      <c r="GZK302" s="216"/>
      <c r="GZL302" s="216"/>
      <c r="GZM302" s="216"/>
      <c r="GZN302" s="216"/>
      <c r="GZO302" s="216"/>
      <c r="GZP302" s="216"/>
      <c r="GZQ302" s="216"/>
      <c r="GZR302" s="216"/>
      <c r="GZS302" s="216"/>
      <c r="GZT302" s="216"/>
      <c r="GZU302" s="216"/>
      <c r="GZV302" s="216"/>
      <c r="GZW302" s="216"/>
      <c r="GZX302" s="216"/>
      <c r="GZY302" s="216"/>
      <c r="GZZ302" s="216"/>
      <c r="HAA302" s="216"/>
      <c r="HAB302" s="216"/>
      <c r="HAC302" s="216"/>
      <c r="HAD302" s="216"/>
      <c r="HAE302" s="216"/>
      <c r="HAF302" s="216"/>
      <c r="HAG302" s="216"/>
      <c r="HAH302" s="216"/>
      <c r="HAI302" s="216"/>
      <c r="HAJ302" s="216"/>
      <c r="HAK302" s="216"/>
      <c r="HAL302" s="216"/>
      <c r="HAM302" s="216"/>
      <c r="HAN302" s="216"/>
      <c r="HAO302" s="216"/>
      <c r="HAP302" s="216"/>
      <c r="HAQ302" s="216"/>
      <c r="HAR302" s="216"/>
      <c r="HAS302" s="216"/>
      <c r="HAT302" s="216"/>
      <c r="HAU302" s="216"/>
      <c r="HAV302" s="216"/>
      <c r="HAW302" s="216"/>
      <c r="HAX302" s="216"/>
      <c r="HAY302" s="216"/>
      <c r="HAZ302" s="216"/>
      <c r="HBA302" s="216"/>
      <c r="HBB302" s="216"/>
      <c r="HBC302" s="216"/>
      <c r="HBD302" s="216"/>
      <c r="HBE302" s="216"/>
      <c r="HBF302" s="216"/>
      <c r="HBG302" s="216"/>
      <c r="HBH302" s="216"/>
      <c r="HBI302" s="216"/>
      <c r="HBJ302" s="216"/>
      <c r="HBK302" s="216"/>
      <c r="HBL302" s="216"/>
      <c r="HBM302" s="216"/>
      <c r="HBN302" s="216"/>
      <c r="HBO302" s="216"/>
      <c r="HBP302" s="216"/>
      <c r="HBQ302" s="216"/>
      <c r="HBR302" s="216"/>
      <c r="HBS302" s="216"/>
      <c r="HBT302" s="216"/>
      <c r="HBU302" s="216"/>
      <c r="HBV302" s="216"/>
      <c r="HBW302" s="216"/>
      <c r="HBX302" s="216"/>
      <c r="HBY302" s="216"/>
      <c r="HBZ302" s="216"/>
      <c r="HCA302" s="216"/>
      <c r="HCB302" s="216"/>
      <c r="HCC302" s="216"/>
      <c r="HCD302" s="216"/>
      <c r="HCE302" s="216"/>
      <c r="HCF302" s="216"/>
      <c r="HCG302" s="216"/>
      <c r="HCH302" s="216"/>
      <c r="HCI302" s="216"/>
      <c r="HCJ302" s="216"/>
      <c r="HCK302" s="216"/>
      <c r="HCL302" s="216"/>
      <c r="HCM302" s="216"/>
      <c r="HCN302" s="216"/>
      <c r="HCO302" s="216"/>
      <c r="HCP302" s="216"/>
      <c r="HCQ302" s="216"/>
      <c r="HCR302" s="216"/>
      <c r="HCS302" s="216"/>
      <c r="HCT302" s="216"/>
      <c r="HCU302" s="216"/>
      <c r="HCV302" s="216"/>
      <c r="HCW302" s="216"/>
      <c r="HCX302" s="216"/>
      <c r="HCY302" s="216"/>
      <c r="HCZ302" s="216"/>
      <c r="HDA302" s="216"/>
      <c r="HDB302" s="216"/>
      <c r="HDC302" s="216"/>
      <c r="HDD302" s="216"/>
      <c r="HDE302" s="216"/>
      <c r="HDF302" s="216"/>
      <c r="HDG302" s="216"/>
      <c r="HDH302" s="216"/>
      <c r="HDI302" s="216"/>
      <c r="HDJ302" s="216"/>
      <c r="HDK302" s="216"/>
      <c r="HDL302" s="216"/>
      <c r="HDM302" s="216"/>
      <c r="HDN302" s="216"/>
      <c r="HDO302" s="216"/>
      <c r="HDP302" s="216"/>
      <c r="HDQ302" s="216"/>
      <c r="HDR302" s="216"/>
      <c r="HDS302" s="216"/>
      <c r="HDT302" s="216"/>
      <c r="HDU302" s="216"/>
      <c r="HDV302" s="216"/>
      <c r="HDW302" s="216"/>
      <c r="HDX302" s="216"/>
      <c r="HDY302" s="216"/>
      <c r="HDZ302" s="216"/>
      <c r="HEA302" s="216"/>
      <c r="HEB302" s="216"/>
      <c r="HEC302" s="216"/>
      <c r="HED302" s="216"/>
      <c r="HEE302" s="216"/>
      <c r="HEF302" s="216"/>
      <c r="HEG302" s="216"/>
      <c r="HEH302" s="216"/>
      <c r="HEI302" s="216"/>
      <c r="HEJ302" s="216"/>
      <c r="HEK302" s="216"/>
      <c r="HEL302" s="216"/>
      <c r="HEM302" s="216"/>
      <c r="HEN302" s="216"/>
      <c r="HEO302" s="216"/>
      <c r="HEP302" s="216"/>
      <c r="HEQ302" s="216"/>
      <c r="HER302" s="216"/>
      <c r="HES302" s="216"/>
      <c r="HET302" s="216"/>
      <c r="HEU302" s="216"/>
      <c r="HEV302" s="216"/>
      <c r="HEW302" s="216"/>
      <c r="HEX302" s="216"/>
      <c r="HEY302" s="216"/>
      <c r="HEZ302" s="216"/>
      <c r="HFA302" s="216"/>
      <c r="HFB302" s="216"/>
      <c r="HFC302" s="216"/>
      <c r="HFD302" s="216"/>
      <c r="HFE302" s="216"/>
      <c r="HFF302" s="216"/>
      <c r="HFG302" s="216"/>
      <c r="HFH302" s="216"/>
      <c r="HFI302" s="216"/>
      <c r="HFJ302" s="216"/>
      <c r="HFK302" s="216"/>
      <c r="HFL302" s="216"/>
      <c r="HFM302" s="216"/>
      <c r="HFN302" s="216"/>
      <c r="HFO302" s="216"/>
      <c r="HFP302" s="216"/>
      <c r="HFQ302" s="216"/>
      <c r="HFR302" s="216"/>
      <c r="HFS302" s="216"/>
      <c r="HFT302" s="216"/>
      <c r="HFU302" s="216"/>
      <c r="HFV302" s="216"/>
      <c r="HFW302" s="216"/>
      <c r="HFX302" s="216"/>
      <c r="HFY302" s="216"/>
      <c r="HFZ302" s="216"/>
      <c r="HGA302" s="216"/>
      <c r="HGB302" s="216"/>
      <c r="HGC302" s="216"/>
      <c r="HGD302" s="216"/>
      <c r="HGE302" s="216"/>
      <c r="HGF302" s="216"/>
      <c r="HGG302" s="216"/>
      <c r="HGH302" s="216"/>
      <c r="HGI302" s="216"/>
      <c r="HGJ302" s="216"/>
      <c r="HGK302" s="216"/>
      <c r="HGL302" s="216"/>
      <c r="HGM302" s="216"/>
      <c r="HGN302" s="216"/>
      <c r="HGO302" s="216"/>
      <c r="HGP302" s="216"/>
      <c r="HGQ302" s="216"/>
      <c r="HGR302" s="216"/>
      <c r="HGS302" s="216"/>
      <c r="HGT302" s="216"/>
      <c r="HGU302" s="216"/>
      <c r="HGV302" s="216"/>
      <c r="HGW302" s="216"/>
      <c r="HGX302" s="216"/>
      <c r="HGY302" s="216"/>
      <c r="HGZ302" s="216"/>
      <c r="HHA302" s="216"/>
      <c r="HHB302" s="216"/>
      <c r="HHC302" s="216"/>
      <c r="HHD302" s="216"/>
      <c r="HHE302" s="216"/>
      <c r="HHF302" s="216"/>
      <c r="HHG302" s="216"/>
      <c r="HHH302" s="216"/>
      <c r="HHI302" s="216"/>
      <c r="HHJ302" s="216"/>
      <c r="HHK302" s="216"/>
      <c r="HHL302" s="216"/>
      <c r="HHM302" s="216"/>
      <c r="HHN302" s="216"/>
      <c r="HHO302" s="216"/>
      <c r="HHP302" s="216"/>
      <c r="HHQ302" s="216"/>
      <c r="HHR302" s="216"/>
      <c r="HHS302" s="216"/>
      <c r="HHT302" s="216"/>
      <c r="HHU302" s="216"/>
      <c r="HHV302" s="216"/>
      <c r="HHW302" s="216"/>
      <c r="HHX302" s="216"/>
      <c r="HHY302" s="216"/>
      <c r="HHZ302" s="216"/>
      <c r="HIA302" s="216"/>
      <c r="HIB302" s="216"/>
      <c r="HIC302" s="216"/>
      <c r="HID302" s="216"/>
      <c r="HIE302" s="216"/>
      <c r="HIF302" s="216"/>
      <c r="HIG302" s="216"/>
      <c r="HIH302" s="216"/>
      <c r="HII302" s="216"/>
      <c r="HIJ302" s="216"/>
      <c r="HIK302" s="216"/>
      <c r="HIL302" s="216"/>
      <c r="HIM302" s="216"/>
      <c r="HIN302" s="216"/>
      <c r="HIO302" s="216"/>
      <c r="HIP302" s="216"/>
      <c r="HIQ302" s="216"/>
      <c r="HIR302" s="216"/>
      <c r="HIS302" s="216"/>
      <c r="HIT302" s="216"/>
      <c r="HIU302" s="216"/>
      <c r="HIV302" s="216"/>
      <c r="HIW302" s="216"/>
      <c r="HIX302" s="216"/>
      <c r="HIY302" s="216"/>
      <c r="HIZ302" s="216"/>
      <c r="HJA302" s="216"/>
      <c r="HJB302" s="216"/>
      <c r="HJC302" s="216"/>
      <c r="HJD302" s="216"/>
      <c r="HJE302" s="216"/>
      <c r="HJF302" s="216"/>
      <c r="HJG302" s="216"/>
      <c r="HJH302" s="216"/>
      <c r="HJI302" s="216"/>
      <c r="HJJ302" s="216"/>
      <c r="HJK302" s="216"/>
      <c r="HJL302" s="216"/>
      <c r="HJM302" s="216"/>
      <c r="HJN302" s="216"/>
      <c r="HJO302" s="216"/>
      <c r="HJP302" s="216"/>
      <c r="HJQ302" s="216"/>
      <c r="HJR302" s="216"/>
      <c r="HJS302" s="216"/>
      <c r="HJT302" s="216"/>
      <c r="HJU302" s="216"/>
      <c r="HJV302" s="216"/>
      <c r="HJW302" s="216"/>
      <c r="HJX302" s="216"/>
      <c r="HJY302" s="216"/>
      <c r="HJZ302" s="216"/>
      <c r="HKA302" s="216"/>
      <c r="HKB302" s="216"/>
      <c r="HKC302" s="216"/>
      <c r="HKD302" s="216"/>
      <c r="HKE302" s="216"/>
      <c r="HKF302" s="216"/>
      <c r="HKG302" s="216"/>
      <c r="HKH302" s="216"/>
      <c r="HKI302" s="216"/>
      <c r="HKJ302" s="216"/>
      <c r="HKK302" s="216"/>
      <c r="HKL302" s="216"/>
      <c r="HKM302" s="216"/>
      <c r="HKN302" s="216"/>
      <c r="HKO302" s="216"/>
      <c r="HKP302" s="216"/>
      <c r="HKQ302" s="216"/>
      <c r="HKR302" s="216"/>
      <c r="HKS302" s="216"/>
      <c r="HKT302" s="216"/>
      <c r="HKU302" s="216"/>
      <c r="HKV302" s="216"/>
      <c r="HKW302" s="216"/>
      <c r="HKX302" s="216"/>
      <c r="HKY302" s="216"/>
      <c r="HKZ302" s="216"/>
      <c r="HLA302" s="216"/>
      <c r="HLB302" s="216"/>
      <c r="HLC302" s="216"/>
      <c r="HLD302" s="216"/>
      <c r="HLE302" s="216"/>
      <c r="HLF302" s="216"/>
      <c r="HLG302" s="216"/>
      <c r="HLH302" s="216"/>
      <c r="HLI302" s="216"/>
      <c r="HLJ302" s="216"/>
      <c r="HLK302" s="216"/>
      <c r="HLL302" s="216"/>
      <c r="HLM302" s="216"/>
      <c r="HLN302" s="216"/>
      <c r="HLO302" s="216"/>
      <c r="HLP302" s="216"/>
      <c r="HLQ302" s="216"/>
      <c r="HLR302" s="216"/>
      <c r="HLS302" s="216"/>
      <c r="HLT302" s="216"/>
      <c r="HLU302" s="216"/>
      <c r="HLV302" s="216"/>
      <c r="HLW302" s="216"/>
      <c r="HLX302" s="216"/>
      <c r="HLY302" s="216"/>
      <c r="HLZ302" s="216"/>
      <c r="HMA302" s="216"/>
      <c r="HMB302" s="216"/>
      <c r="HMC302" s="216"/>
      <c r="HMD302" s="216"/>
      <c r="HME302" s="216"/>
      <c r="HMF302" s="216"/>
      <c r="HMG302" s="216"/>
      <c r="HMH302" s="216"/>
      <c r="HMI302" s="216"/>
      <c r="HMJ302" s="216"/>
      <c r="HMK302" s="216"/>
      <c r="HML302" s="216"/>
      <c r="HMM302" s="216"/>
      <c r="HMN302" s="216"/>
      <c r="HMO302" s="216"/>
      <c r="HMP302" s="216"/>
      <c r="HMQ302" s="216"/>
      <c r="HMR302" s="216"/>
      <c r="HMS302" s="216"/>
      <c r="HMT302" s="216"/>
      <c r="HMU302" s="216"/>
      <c r="HMV302" s="216"/>
      <c r="HMW302" s="216"/>
      <c r="HMX302" s="216"/>
      <c r="HMY302" s="216"/>
      <c r="HMZ302" s="216"/>
      <c r="HNA302" s="216"/>
      <c r="HNB302" s="216"/>
      <c r="HNC302" s="216"/>
      <c r="HND302" s="216"/>
      <c r="HNE302" s="216"/>
      <c r="HNF302" s="216"/>
      <c r="HNG302" s="216"/>
      <c r="HNH302" s="216"/>
      <c r="HNI302" s="216"/>
      <c r="HNJ302" s="216"/>
      <c r="HNK302" s="216"/>
      <c r="HNL302" s="216"/>
      <c r="HNM302" s="216"/>
      <c r="HNN302" s="216"/>
      <c r="HNO302" s="216"/>
      <c r="HNP302" s="216"/>
      <c r="HNQ302" s="216"/>
      <c r="HNR302" s="216"/>
      <c r="HNS302" s="216"/>
      <c r="HNT302" s="216"/>
      <c r="HNU302" s="216"/>
      <c r="HNV302" s="216"/>
      <c r="HNW302" s="216"/>
      <c r="HNX302" s="216"/>
      <c r="HNY302" s="216"/>
      <c r="HNZ302" s="216"/>
      <c r="HOA302" s="216"/>
      <c r="HOB302" s="216"/>
      <c r="HOC302" s="216"/>
      <c r="HOD302" s="216"/>
      <c r="HOE302" s="216"/>
      <c r="HOF302" s="216"/>
      <c r="HOG302" s="216"/>
      <c r="HOH302" s="216"/>
      <c r="HOI302" s="216"/>
      <c r="HOJ302" s="216"/>
      <c r="HOK302" s="216"/>
      <c r="HOL302" s="216"/>
      <c r="HOM302" s="216"/>
      <c r="HON302" s="216"/>
      <c r="HOO302" s="216"/>
      <c r="HOP302" s="216"/>
      <c r="HOQ302" s="216"/>
      <c r="HOR302" s="216"/>
      <c r="HOS302" s="216"/>
      <c r="HOT302" s="216"/>
      <c r="HOU302" s="216"/>
      <c r="HOV302" s="216"/>
      <c r="HOW302" s="216"/>
      <c r="HOX302" s="216"/>
      <c r="HOY302" s="216"/>
      <c r="HOZ302" s="216"/>
      <c r="HPA302" s="216"/>
      <c r="HPB302" s="216"/>
      <c r="HPC302" s="216"/>
      <c r="HPD302" s="216"/>
      <c r="HPE302" s="216"/>
      <c r="HPF302" s="216"/>
      <c r="HPG302" s="216"/>
      <c r="HPH302" s="216"/>
      <c r="HPI302" s="216"/>
      <c r="HPJ302" s="216"/>
      <c r="HPK302" s="216"/>
      <c r="HPL302" s="216"/>
      <c r="HPM302" s="216"/>
      <c r="HPN302" s="216"/>
      <c r="HPO302" s="216"/>
      <c r="HPP302" s="216"/>
      <c r="HPQ302" s="216"/>
      <c r="HPR302" s="216"/>
      <c r="HPS302" s="216"/>
      <c r="HPT302" s="216"/>
      <c r="HPU302" s="216"/>
      <c r="HPV302" s="216"/>
      <c r="HPW302" s="216"/>
      <c r="HPX302" s="216"/>
      <c r="HPY302" s="216"/>
      <c r="HPZ302" s="216"/>
      <c r="HQA302" s="216"/>
      <c r="HQB302" s="216"/>
      <c r="HQC302" s="216"/>
      <c r="HQD302" s="216"/>
      <c r="HQE302" s="216"/>
      <c r="HQF302" s="216"/>
      <c r="HQG302" s="216"/>
      <c r="HQH302" s="216"/>
      <c r="HQI302" s="216"/>
      <c r="HQJ302" s="216"/>
      <c r="HQK302" s="216"/>
      <c r="HQL302" s="216"/>
      <c r="HQM302" s="216"/>
      <c r="HQN302" s="216"/>
      <c r="HQO302" s="216"/>
      <c r="HQP302" s="216"/>
      <c r="HQQ302" s="216"/>
      <c r="HQR302" s="216"/>
      <c r="HQS302" s="216"/>
      <c r="HQT302" s="216"/>
      <c r="HQU302" s="216"/>
      <c r="HQV302" s="216"/>
      <c r="HQW302" s="216"/>
      <c r="HQX302" s="216"/>
      <c r="HQY302" s="216"/>
      <c r="HQZ302" s="216"/>
      <c r="HRA302" s="216"/>
      <c r="HRB302" s="216"/>
      <c r="HRC302" s="216"/>
      <c r="HRD302" s="216"/>
      <c r="HRE302" s="216"/>
      <c r="HRF302" s="216"/>
      <c r="HRG302" s="216"/>
      <c r="HRH302" s="216"/>
      <c r="HRI302" s="216"/>
      <c r="HRJ302" s="216"/>
      <c r="HRK302" s="216"/>
      <c r="HRL302" s="216"/>
      <c r="HRM302" s="216"/>
      <c r="HRN302" s="216"/>
      <c r="HRO302" s="216"/>
      <c r="HRP302" s="216"/>
      <c r="HRQ302" s="216"/>
      <c r="HRR302" s="216"/>
      <c r="HRS302" s="216"/>
      <c r="HRT302" s="216"/>
      <c r="HRU302" s="216"/>
      <c r="HRV302" s="216"/>
      <c r="HRW302" s="216"/>
      <c r="HRX302" s="216"/>
      <c r="HRY302" s="216"/>
      <c r="HRZ302" s="216"/>
      <c r="HSA302" s="216"/>
      <c r="HSB302" s="216"/>
      <c r="HSC302" s="216"/>
      <c r="HSD302" s="216"/>
      <c r="HSE302" s="216"/>
      <c r="HSF302" s="216"/>
      <c r="HSG302" s="216"/>
      <c r="HSH302" s="216"/>
      <c r="HSI302" s="216"/>
      <c r="HSJ302" s="216"/>
      <c r="HSK302" s="216"/>
      <c r="HSL302" s="216"/>
      <c r="HSM302" s="216"/>
      <c r="HSN302" s="216"/>
      <c r="HSO302" s="216"/>
      <c r="HSP302" s="216"/>
      <c r="HSQ302" s="216"/>
      <c r="HSR302" s="216"/>
      <c r="HSS302" s="216"/>
      <c r="HST302" s="216"/>
      <c r="HSU302" s="216"/>
      <c r="HSV302" s="216"/>
      <c r="HSW302" s="216"/>
      <c r="HSX302" s="216"/>
      <c r="HSY302" s="216"/>
      <c r="HSZ302" s="216"/>
      <c r="HTA302" s="216"/>
      <c r="HTB302" s="216"/>
      <c r="HTC302" s="216"/>
      <c r="HTD302" s="216"/>
      <c r="HTE302" s="216"/>
      <c r="HTF302" s="216"/>
      <c r="HTG302" s="216"/>
      <c r="HTH302" s="216"/>
      <c r="HTI302" s="216"/>
      <c r="HTJ302" s="216"/>
      <c r="HTK302" s="216"/>
      <c r="HTL302" s="216"/>
      <c r="HTM302" s="216"/>
      <c r="HTN302" s="216"/>
      <c r="HTO302" s="216"/>
      <c r="HTP302" s="216"/>
      <c r="HTQ302" s="216"/>
      <c r="HTR302" s="216"/>
      <c r="HTS302" s="216"/>
      <c r="HTT302" s="216"/>
      <c r="HTU302" s="216"/>
      <c r="HTV302" s="216"/>
      <c r="HTW302" s="216"/>
      <c r="HTX302" s="216"/>
      <c r="HTY302" s="216"/>
      <c r="HTZ302" s="216"/>
      <c r="HUA302" s="216"/>
      <c r="HUB302" s="216"/>
      <c r="HUC302" s="216"/>
      <c r="HUD302" s="216"/>
      <c r="HUE302" s="216"/>
      <c r="HUF302" s="216"/>
      <c r="HUG302" s="216"/>
      <c r="HUH302" s="216"/>
      <c r="HUI302" s="216"/>
      <c r="HUJ302" s="216"/>
      <c r="HUK302" s="216"/>
      <c r="HUL302" s="216"/>
      <c r="HUM302" s="216"/>
      <c r="HUN302" s="216"/>
      <c r="HUO302" s="216"/>
      <c r="HUP302" s="216"/>
      <c r="HUQ302" s="216"/>
      <c r="HUR302" s="216"/>
      <c r="HUS302" s="216"/>
      <c r="HUT302" s="216"/>
      <c r="HUU302" s="216"/>
      <c r="HUV302" s="216"/>
      <c r="HUW302" s="216"/>
      <c r="HUX302" s="216"/>
      <c r="HUY302" s="216"/>
      <c r="HUZ302" s="216"/>
      <c r="HVA302" s="216"/>
      <c r="HVB302" s="216"/>
      <c r="HVC302" s="216"/>
      <c r="HVD302" s="216"/>
      <c r="HVE302" s="216"/>
      <c r="HVF302" s="216"/>
      <c r="HVG302" s="216"/>
      <c r="HVH302" s="216"/>
      <c r="HVI302" s="216"/>
      <c r="HVJ302" s="216"/>
      <c r="HVK302" s="216"/>
      <c r="HVL302" s="216"/>
      <c r="HVM302" s="216"/>
      <c r="HVN302" s="216"/>
      <c r="HVO302" s="216"/>
      <c r="HVP302" s="216"/>
      <c r="HVQ302" s="216"/>
      <c r="HVR302" s="216"/>
      <c r="HVS302" s="216"/>
      <c r="HVT302" s="216"/>
      <c r="HVU302" s="216"/>
      <c r="HVV302" s="216"/>
      <c r="HVW302" s="216"/>
      <c r="HVX302" s="216"/>
      <c r="HVY302" s="216"/>
      <c r="HVZ302" s="216"/>
      <c r="HWA302" s="216"/>
      <c r="HWB302" s="216"/>
      <c r="HWC302" s="216"/>
      <c r="HWD302" s="216"/>
      <c r="HWE302" s="216"/>
      <c r="HWF302" s="216"/>
      <c r="HWG302" s="216"/>
      <c r="HWH302" s="216"/>
      <c r="HWI302" s="216"/>
      <c r="HWJ302" s="216"/>
      <c r="HWK302" s="216"/>
      <c r="HWL302" s="216"/>
      <c r="HWM302" s="216"/>
      <c r="HWN302" s="216"/>
      <c r="HWO302" s="216"/>
      <c r="HWP302" s="216"/>
      <c r="HWQ302" s="216"/>
      <c r="HWR302" s="216"/>
      <c r="HWS302" s="216"/>
      <c r="HWT302" s="216"/>
      <c r="HWU302" s="216"/>
      <c r="HWV302" s="216"/>
      <c r="HWW302" s="216"/>
      <c r="HWX302" s="216"/>
      <c r="HWY302" s="216"/>
      <c r="HWZ302" s="216"/>
      <c r="HXA302" s="216"/>
      <c r="HXB302" s="216"/>
      <c r="HXC302" s="216"/>
      <c r="HXD302" s="216"/>
      <c r="HXE302" s="216"/>
      <c r="HXF302" s="216"/>
      <c r="HXG302" s="216"/>
      <c r="HXH302" s="216"/>
      <c r="HXI302" s="216"/>
      <c r="HXJ302" s="216"/>
      <c r="HXK302" s="216"/>
      <c r="HXL302" s="216"/>
      <c r="HXM302" s="216"/>
      <c r="HXN302" s="216"/>
      <c r="HXO302" s="216"/>
      <c r="HXP302" s="216"/>
      <c r="HXQ302" s="216"/>
      <c r="HXR302" s="216"/>
      <c r="HXS302" s="216"/>
      <c r="HXT302" s="216"/>
      <c r="HXU302" s="216"/>
      <c r="HXV302" s="216"/>
      <c r="HXW302" s="216"/>
      <c r="HXX302" s="216"/>
      <c r="HXY302" s="216"/>
      <c r="HXZ302" s="216"/>
      <c r="HYA302" s="216"/>
      <c r="HYB302" s="216"/>
      <c r="HYC302" s="216"/>
      <c r="HYD302" s="216"/>
      <c r="HYE302" s="216"/>
      <c r="HYF302" s="216"/>
      <c r="HYG302" s="216"/>
      <c r="HYH302" s="216"/>
      <c r="HYI302" s="216"/>
      <c r="HYJ302" s="216"/>
      <c r="HYK302" s="216"/>
      <c r="HYL302" s="216"/>
      <c r="HYM302" s="216"/>
      <c r="HYN302" s="216"/>
      <c r="HYO302" s="216"/>
      <c r="HYP302" s="216"/>
      <c r="HYQ302" s="216"/>
      <c r="HYR302" s="216"/>
      <c r="HYS302" s="216"/>
      <c r="HYT302" s="216"/>
      <c r="HYU302" s="216"/>
      <c r="HYV302" s="216"/>
      <c r="HYW302" s="216"/>
      <c r="HYX302" s="216"/>
      <c r="HYY302" s="216"/>
      <c r="HYZ302" s="216"/>
      <c r="HZA302" s="216"/>
      <c r="HZB302" s="216"/>
      <c r="HZC302" s="216"/>
      <c r="HZD302" s="216"/>
      <c r="HZE302" s="216"/>
      <c r="HZF302" s="216"/>
      <c r="HZG302" s="216"/>
      <c r="HZH302" s="216"/>
      <c r="HZI302" s="216"/>
      <c r="HZJ302" s="216"/>
      <c r="HZK302" s="216"/>
      <c r="HZL302" s="216"/>
      <c r="HZM302" s="216"/>
      <c r="HZN302" s="216"/>
      <c r="HZO302" s="216"/>
      <c r="HZP302" s="216"/>
      <c r="HZQ302" s="216"/>
      <c r="HZR302" s="216"/>
      <c r="HZS302" s="216"/>
      <c r="HZT302" s="216"/>
      <c r="HZU302" s="216"/>
      <c r="HZV302" s="216"/>
      <c r="HZW302" s="216"/>
      <c r="HZX302" s="216"/>
      <c r="HZY302" s="216"/>
      <c r="HZZ302" s="216"/>
      <c r="IAA302" s="216"/>
      <c r="IAB302" s="216"/>
      <c r="IAC302" s="216"/>
      <c r="IAD302" s="216"/>
      <c r="IAE302" s="216"/>
      <c r="IAF302" s="216"/>
      <c r="IAG302" s="216"/>
      <c r="IAH302" s="216"/>
      <c r="IAI302" s="216"/>
      <c r="IAJ302" s="216"/>
      <c r="IAK302" s="216"/>
      <c r="IAL302" s="216"/>
      <c r="IAM302" s="216"/>
      <c r="IAN302" s="216"/>
      <c r="IAO302" s="216"/>
      <c r="IAP302" s="216"/>
      <c r="IAQ302" s="216"/>
      <c r="IAR302" s="216"/>
      <c r="IAS302" s="216"/>
      <c r="IAT302" s="216"/>
      <c r="IAU302" s="216"/>
      <c r="IAV302" s="216"/>
      <c r="IAW302" s="216"/>
      <c r="IAX302" s="216"/>
      <c r="IAY302" s="216"/>
      <c r="IAZ302" s="216"/>
      <c r="IBA302" s="216"/>
      <c r="IBB302" s="216"/>
      <c r="IBC302" s="216"/>
      <c r="IBD302" s="216"/>
      <c r="IBE302" s="216"/>
      <c r="IBF302" s="216"/>
      <c r="IBG302" s="216"/>
      <c r="IBH302" s="216"/>
      <c r="IBI302" s="216"/>
      <c r="IBJ302" s="216"/>
      <c r="IBK302" s="216"/>
      <c r="IBL302" s="216"/>
      <c r="IBM302" s="216"/>
      <c r="IBN302" s="216"/>
      <c r="IBO302" s="216"/>
      <c r="IBP302" s="216"/>
      <c r="IBQ302" s="216"/>
      <c r="IBR302" s="216"/>
      <c r="IBS302" s="216"/>
      <c r="IBT302" s="216"/>
      <c r="IBU302" s="216"/>
      <c r="IBV302" s="216"/>
      <c r="IBW302" s="216"/>
      <c r="IBX302" s="216"/>
      <c r="IBY302" s="216"/>
      <c r="IBZ302" s="216"/>
      <c r="ICA302" s="216"/>
      <c r="ICB302" s="216"/>
      <c r="ICC302" s="216"/>
      <c r="ICD302" s="216"/>
      <c r="ICE302" s="216"/>
      <c r="ICF302" s="216"/>
      <c r="ICG302" s="216"/>
      <c r="ICH302" s="216"/>
      <c r="ICI302" s="216"/>
      <c r="ICJ302" s="216"/>
      <c r="ICK302" s="216"/>
      <c r="ICL302" s="216"/>
      <c r="ICM302" s="216"/>
      <c r="ICN302" s="216"/>
      <c r="ICO302" s="216"/>
      <c r="ICP302" s="216"/>
      <c r="ICQ302" s="216"/>
      <c r="ICR302" s="216"/>
      <c r="ICS302" s="216"/>
      <c r="ICT302" s="216"/>
      <c r="ICU302" s="216"/>
      <c r="ICV302" s="216"/>
      <c r="ICW302" s="216"/>
      <c r="ICX302" s="216"/>
      <c r="ICY302" s="216"/>
      <c r="ICZ302" s="216"/>
      <c r="IDA302" s="216"/>
      <c r="IDB302" s="216"/>
      <c r="IDC302" s="216"/>
      <c r="IDD302" s="216"/>
      <c r="IDE302" s="216"/>
      <c r="IDF302" s="216"/>
      <c r="IDG302" s="216"/>
      <c r="IDH302" s="216"/>
      <c r="IDI302" s="216"/>
      <c r="IDJ302" s="216"/>
      <c r="IDK302" s="216"/>
      <c r="IDL302" s="216"/>
      <c r="IDM302" s="216"/>
      <c r="IDN302" s="216"/>
      <c r="IDO302" s="216"/>
      <c r="IDP302" s="216"/>
      <c r="IDQ302" s="216"/>
      <c r="IDR302" s="216"/>
      <c r="IDS302" s="216"/>
      <c r="IDT302" s="216"/>
      <c r="IDU302" s="216"/>
      <c r="IDV302" s="216"/>
      <c r="IDW302" s="216"/>
      <c r="IDX302" s="216"/>
      <c r="IDY302" s="216"/>
      <c r="IDZ302" s="216"/>
      <c r="IEA302" s="216"/>
      <c r="IEB302" s="216"/>
      <c r="IEC302" s="216"/>
      <c r="IED302" s="216"/>
      <c r="IEE302" s="216"/>
      <c r="IEF302" s="216"/>
      <c r="IEG302" s="216"/>
      <c r="IEH302" s="216"/>
      <c r="IEI302" s="216"/>
      <c r="IEJ302" s="216"/>
      <c r="IEK302" s="216"/>
      <c r="IEL302" s="216"/>
      <c r="IEM302" s="216"/>
      <c r="IEN302" s="216"/>
      <c r="IEO302" s="216"/>
      <c r="IEP302" s="216"/>
      <c r="IEQ302" s="216"/>
      <c r="IER302" s="216"/>
      <c r="IES302" s="216"/>
      <c r="IET302" s="216"/>
      <c r="IEU302" s="216"/>
      <c r="IEV302" s="216"/>
      <c r="IEW302" s="216"/>
      <c r="IEX302" s="216"/>
      <c r="IEY302" s="216"/>
      <c r="IEZ302" s="216"/>
      <c r="IFA302" s="216"/>
      <c r="IFB302" s="216"/>
      <c r="IFC302" s="216"/>
      <c r="IFD302" s="216"/>
      <c r="IFE302" s="216"/>
      <c r="IFF302" s="216"/>
      <c r="IFG302" s="216"/>
      <c r="IFH302" s="216"/>
      <c r="IFI302" s="216"/>
      <c r="IFJ302" s="216"/>
      <c r="IFK302" s="216"/>
      <c r="IFL302" s="216"/>
      <c r="IFM302" s="216"/>
      <c r="IFN302" s="216"/>
      <c r="IFO302" s="216"/>
      <c r="IFP302" s="216"/>
      <c r="IFQ302" s="216"/>
      <c r="IFR302" s="216"/>
      <c r="IFS302" s="216"/>
      <c r="IFT302" s="216"/>
      <c r="IFU302" s="216"/>
      <c r="IFV302" s="216"/>
      <c r="IFW302" s="216"/>
      <c r="IFX302" s="216"/>
      <c r="IFY302" s="216"/>
      <c r="IFZ302" s="216"/>
      <c r="IGA302" s="216"/>
      <c r="IGB302" s="216"/>
      <c r="IGC302" s="216"/>
      <c r="IGD302" s="216"/>
      <c r="IGE302" s="216"/>
      <c r="IGF302" s="216"/>
      <c r="IGG302" s="216"/>
      <c r="IGH302" s="216"/>
      <c r="IGI302" s="216"/>
      <c r="IGJ302" s="216"/>
      <c r="IGK302" s="216"/>
      <c r="IGL302" s="216"/>
      <c r="IGM302" s="216"/>
      <c r="IGN302" s="216"/>
      <c r="IGO302" s="216"/>
      <c r="IGP302" s="216"/>
      <c r="IGQ302" s="216"/>
      <c r="IGR302" s="216"/>
      <c r="IGS302" s="216"/>
      <c r="IGT302" s="216"/>
      <c r="IGU302" s="216"/>
      <c r="IGV302" s="216"/>
      <c r="IGW302" s="216"/>
      <c r="IGX302" s="216"/>
      <c r="IGY302" s="216"/>
      <c r="IGZ302" s="216"/>
      <c r="IHA302" s="216"/>
      <c r="IHB302" s="216"/>
      <c r="IHC302" s="216"/>
      <c r="IHD302" s="216"/>
      <c r="IHE302" s="216"/>
      <c r="IHF302" s="216"/>
      <c r="IHG302" s="216"/>
      <c r="IHH302" s="216"/>
      <c r="IHI302" s="216"/>
      <c r="IHJ302" s="216"/>
      <c r="IHK302" s="216"/>
      <c r="IHL302" s="216"/>
      <c r="IHM302" s="216"/>
      <c r="IHN302" s="216"/>
      <c r="IHO302" s="216"/>
      <c r="IHP302" s="216"/>
      <c r="IHQ302" s="216"/>
      <c r="IHR302" s="216"/>
      <c r="IHS302" s="216"/>
      <c r="IHT302" s="216"/>
      <c r="IHU302" s="216"/>
      <c r="IHV302" s="216"/>
      <c r="IHW302" s="216"/>
      <c r="IHX302" s="216"/>
      <c r="IHY302" s="216"/>
      <c r="IHZ302" s="216"/>
      <c r="IIA302" s="216"/>
      <c r="IIB302" s="216"/>
      <c r="IIC302" s="216"/>
      <c r="IID302" s="216"/>
      <c r="IIE302" s="216"/>
      <c r="IIF302" s="216"/>
      <c r="IIG302" s="216"/>
      <c r="IIH302" s="216"/>
      <c r="III302" s="216"/>
      <c r="IIJ302" s="216"/>
      <c r="IIK302" s="216"/>
      <c r="IIL302" s="216"/>
      <c r="IIM302" s="216"/>
      <c r="IIN302" s="216"/>
      <c r="IIO302" s="216"/>
      <c r="IIP302" s="216"/>
      <c r="IIQ302" s="216"/>
      <c r="IIR302" s="216"/>
      <c r="IIS302" s="216"/>
      <c r="IIT302" s="216"/>
      <c r="IIU302" s="216"/>
      <c r="IIV302" s="216"/>
      <c r="IIW302" s="216"/>
      <c r="IIX302" s="216"/>
      <c r="IIY302" s="216"/>
      <c r="IIZ302" s="216"/>
      <c r="IJA302" s="216"/>
      <c r="IJB302" s="216"/>
      <c r="IJC302" s="216"/>
      <c r="IJD302" s="216"/>
      <c r="IJE302" s="216"/>
      <c r="IJF302" s="216"/>
      <c r="IJG302" s="216"/>
      <c r="IJH302" s="216"/>
      <c r="IJI302" s="216"/>
      <c r="IJJ302" s="216"/>
      <c r="IJK302" s="216"/>
      <c r="IJL302" s="216"/>
      <c r="IJM302" s="216"/>
      <c r="IJN302" s="216"/>
      <c r="IJO302" s="216"/>
      <c r="IJP302" s="216"/>
      <c r="IJQ302" s="216"/>
      <c r="IJR302" s="216"/>
      <c r="IJS302" s="216"/>
      <c r="IJT302" s="216"/>
      <c r="IJU302" s="216"/>
      <c r="IJV302" s="216"/>
      <c r="IJW302" s="216"/>
      <c r="IJX302" s="216"/>
      <c r="IJY302" s="216"/>
      <c r="IJZ302" s="216"/>
      <c r="IKA302" s="216"/>
      <c r="IKB302" s="216"/>
      <c r="IKC302" s="216"/>
      <c r="IKD302" s="216"/>
      <c r="IKE302" s="216"/>
      <c r="IKF302" s="216"/>
      <c r="IKG302" s="216"/>
      <c r="IKH302" s="216"/>
      <c r="IKI302" s="216"/>
      <c r="IKJ302" s="216"/>
      <c r="IKK302" s="216"/>
      <c r="IKL302" s="216"/>
      <c r="IKM302" s="216"/>
      <c r="IKN302" s="216"/>
      <c r="IKO302" s="216"/>
      <c r="IKP302" s="216"/>
      <c r="IKQ302" s="216"/>
      <c r="IKR302" s="216"/>
      <c r="IKS302" s="216"/>
      <c r="IKT302" s="216"/>
      <c r="IKU302" s="216"/>
      <c r="IKV302" s="216"/>
      <c r="IKW302" s="216"/>
      <c r="IKX302" s="216"/>
      <c r="IKY302" s="216"/>
      <c r="IKZ302" s="216"/>
      <c r="ILA302" s="216"/>
      <c r="ILB302" s="216"/>
      <c r="ILC302" s="216"/>
      <c r="ILD302" s="216"/>
      <c r="ILE302" s="216"/>
      <c r="ILF302" s="216"/>
      <c r="ILG302" s="216"/>
      <c r="ILH302" s="216"/>
      <c r="ILI302" s="216"/>
      <c r="ILJ302" s="216"/>
      <c r="ILK302" s="216"/>
      <c r="ILL302" s="216"/>
      <c r="ILM302" s="216"/>
      <c r="ILN302" s="216"/>
      <c r="ILO302" s="216"/>
      <c r="ILP302" s="216"/>
      <c r="ILQ302" s="216"/>
      <c r="ILR302" s="216"/>
      <c r="ILS302" s="216"/>
      <c r="ILT302" s="216"/>
      <c r="ILU302" s="216"/>
      <c r="ILV302" s="216"/>
      <c r="ILW302" s="216"/>
      <c r="ILX302" s="216"/>
      <c r="ILY302" s="216"/>
      <c r="ILZ302" s="216"/>
      <c r="IMA302" s="216"/>
      <c r="IMB302" s="216"/>
      <c r="IMC302" s="216"/>
      <c r="IMD302" s="216"/>
      <c r="IME302" s="216"/>
      <c r="IMF302" s="216"/>
      <c r="IMG302" s="216"/>
      <c r="IMH302" s="216"/>
      <c r="IMI302" s="216"/>
      <c r="IMJ302" s="216"/>
      <c r="IMK302" s="216"/>
      <c r="IML302" s="216"/>
      <c r="IMM302" s="216"/>
      <c r="IMN302" s="216"/>
      <c r="IMO302" s="216"/>
      <c r="IMP302" s="216"/>
      <c r="IMQ302" s="216"/>
      <c r="IMR302" s="216"/>
      <c r="IMS302" s="216"/>
      <c r="IMT302" s="216"/>
      <c r="IMU302" s="216"/>
      <c r="IMV302" s="216"/>
      <c r="IMW302" s="216"/>
      <c r="IMX302" s="216"/>
      <c r="IMY302" s="216"/>
      <c r="IMZ302" s="216"/>
      <c r="INA302" s="216"/>
      <c r="INB302" s="216"/>
      <c r="INC302" s="216"/>
      <c r="IND302" s="216"/>
      <c r="INE302" s="216"/>
      <c r="INF302" s="216"/>
      <c r="ING302" s="216"/>
      <c r="INH302" s="216"/>
      <c r="INI302" s="216"/>
      <c r="INJ302" s="216"/>
      <c r="INK302" s="216"/>
      <c r="INL302" s="216"/>
      <c r="INM302" s="216"/>
      <c r="INN302" s="216"/>
      <c r="INO302" s="216"/>
      <c r="INP302" s="216"/>
      <c r="INQ302" s="216"/>
      <c r="INR302" s="216"/>
      <c r="INS302" s="216"/>
      <c r="INT302" s="216"/>
      <c r="INU302" s="216"/>
      <c r="INV302" s="216"/>
      <c r="INW302" s="216"/>
      <c r="INX302" s="216"/>
      <c r="INY302" s="216"/>
      <c r="INZ302" s="216"/>
      <c r="IOA302" s="216"/>
      <c r="IOB302" s="216"/>
      <c r="IOC302" s="216"/>
      <c r="IOD302" s="216"/>
      <c r="IOE302" s="216"/>
      <c r="IOF302" s="216"/>
      <c r="IOG302" s="216"/>
      <c r="IOH302" s="216"/>
      <c r="IOI302" s="216"/>
      <c r="IOJ302" s="216"/>
      <c r="IOK302" s="216"/>
      <c r="IOL302" s="216"/>
      <c r="IOM302" s="216"/>
      <c r="ION302" s="216"/>
      <c r="IOO302" s="216"/>
      <c r="IOP302" s="216"/>
      <c r="IOQ302" s="216"/>
      <c r="IOR302" s="216"/>
      <c r="IOS302" s="216"/>
      <c r="IOT302" s="216"/>
      <c r="IOU302" s="216"/>
      <c r="IOV302" s="216"/>
      <c r="IOW302" s="216"/>
      <c r="IOX302" s="216"/>
      <c r="IOY302" s="216"/>
      <c r="IOZ302" s="216"/>
      <c r="IPA302" s="216"/>
      <c r="IPB302" s="216"/>
      <c r="IPC302" s="216"/>
      <c r="IPD302" s="216"/>
      <c r="IPE302" s="216"/>
      <c r="IPF302" s="216"/>
      <c r="IPG302" s="216"/>
      <c r="IPH302" s="216"/>
      <c r="IPI302" s="216"/>
      <c r="IPJ302" s="216"/>
      <c r="IPK302" s="216"/>
      <c r="IPL302" s="216"/>
      <c r="IPM302" s="216"/>
      <c r="IPN302" s="216"/>
      <c r="IPO302" s="216"/>
      <c r="IPP302" s="216"/>
      <c r="IPQ302" s="216"/>
      <c r="IPR302" s="216"/>
      <c r="IPS302" s="216"/>
      <c r="IPT302" s="216"/>
      <c r="IPU302" s="216"/>
      <c r="IPV302" s="216"/>
      <c r="IPW302" s="216"/>
      <c r="IPX302" s="216"/>
      <c r="IPY302" s="216"/>
      <c r="IPZ302" s="216"/>
      <c r="IQA302" s="216"/>
      <c r="IQB302" s="216"/>
      <c r="IQC302" s="216"/>
      <c r="IQD302" s="216"/>
      <c r="IQE302" s="216"/>
      <c r="IQF302" s="216"/>
      <c r="IQG302" s="216"/>
      <c r="IQH302" s="216"/>
      <c r="IQI302" s="216"/>
      <c r="IQJ302" s="216"/>
      <c r="IQK302" s="216"/>
      <c r="IQL302" s="216"/>
      <c r="IQM302" s="216"/>
      <c r="IQN302" s="216"/>
      <c r="IQO302" s="216"/>
      <c r="IQP302" s="216"/>
      <c r="IQQ302" s="216"/>
      <c r="IQR302" s="216"/>
      <c r="IQS302" s="216"/>
      <c r="IQT302" s="216"/>
      <c r="IQU302" s="216"/>
      <c r="IQV302" s="216"/>
      <c r="IQW302" s="216"/>
      <c r="IQX302" s="216"/>
      <c r="IQY302" s="216"/>
      <c r="IQZ302" s="216"/>
      <c r="IRA302" s="216"/>
      <c r="IRB302" s="216"/>
      <c r="IRC302" s="216"/>
      <c r="IRD302" s="216"/>
      <c r="IRE302" s="216"/>
      <c r="IRF302" s="216"/>
      <c r="IRG302" s="216"/>
      <c r="IRH302" s="216"/>
      <c r="IRI302" s="216"/>
      <c r="IRJ302" s="216"/>
      <c r="IRK302" s="216"/>
      <c r="IRL302" s="216"/>
      <c r="IRM302" s="216"/>
      <c r="IRN302" s="216"/>
      <c r="IRO302" s="216"/>
      <c r="IRP302" s="216"/>
      <c r="IRQ302" s="216"/>
      <c r="IRR302" s="216"/>
      <c r="IRS302" s="216"/>
      <c r="IRT302" s="216"/>
      <c r="IRU302" s="216"/>
      <c r="IRV302" s="216"/>
      <c r="IRW302" s="216"/>
      <c r="IRX302" s="216"/>
      <c r="IRY302" s="216"/>
      <c r="IRZ302" s="216"/>
      <c r="ISA302" s="216"/>
      <c r="ISB302" s="216"/>
      <c r="ISC302" s="216"/>
      <c r="ISD302" s="216"/>
      <c r="ISE302" s="216"/>
      <c r="ISF302" s="216"/>
      <c r="ISG302" s="216"/>
      <c r="ISH302" s="216"/>
      <c r="ISI302" s="216"/>
      <c r="ISJ302" s="216"/>
      <c r="ISK302" s="216"/>
      <c r="ISL302" s="216"/>
      <c r="ISM302" s="216"/>
      <c r="ISN302" s="216"/>
      <c r="ISO302" s="216"/>
      <c r="ISP302" s="216"/>
      <c r="ISQ302" s="216"/>
      <c r="ISR302" s="216"/>
      <c r="ISS302" s="216"/>
      <c r="IST302" s="216"/>
      <c r="ISU302" s="216"/>
      <c r="ISV302" s="216"/>
      <c r="ISW302" s="216"/>
      <c r="ISX302" s="216"/>
      <c r="ISY302" s="216"/>
      <c r="ISZ302" s="216"/>
      <c r="ITA302" s="216"/>
      <c r="ITB302" s="216"/>
      <c r="ITC302" s="216"/>
      <c r="ITD302" s="216"/>
      <c r="ITE302" s="216"/>
      <c r="ITF302" s="216"/>
      <c r="ITG302" s="216"/>
      <c r="ITH302" s="216"/>
      <c r="ITI302" s="216"/>
      <c r="ITJ302" s="216"/>
      <c r="ITK302" s="216"/>
      <c r="ITL302" s="216"/>
      <c r="ITM302" s="216"/>
      <c r="ITN302" s="216"/>
      <c r="ITO302" s="216"/>
      <c r="ITP302" s="216"/>
      <c r="ITQ302" s="216"/>
      <c r="ITR302" s="216"/>
      <c r="ITS302" s="216"/>
      <c r="ITT302" s="216"/>
      <c r="ITU302" s="216"/>
      <c r="ITV302" s="216"/>
      <c r="ITW302" s="216"/>
      <c r="ITX302" s="216"/>
      <c r="ITY302" s="216"/>
      <c r="ITZ302" s="216"/>
      <c r="IUA302" s="216"/>
      <c r="IUB302" s="216"/>
      <c r="IUC302" s="216"/>
      <c r="IUD302" s="216"/>
      <c r="IUE302" s="216"/>
      <c r="IUF302" s="216"/>
      <c r="IUG302" s="216"/>
      <c r="IUH302" s="216"/>
      <c r="IUI302" s="216"/>
      <c r="IUJ302" s="216"/>
      <c r="IUK302" s="216"/>
      <c r="IUL302" s="216"/>
      <c r="IUM302" s="216"/>
      <c r="IUN302" s="216"/>
      <c r="IUO302" s="216"/>
      <c r="IUP302" s="216"/>
      <c r="IUQ302" s="216"/>
      <c r="IUR302" s="216"/>
      <c r="IUS302" s="216"/>
      <c r="IUT302" s="216"/>
      <c r="IUU302" s="216"/>
      <c r="IUV302" s="216"/>
      <c r="IUW302" s="216"/>
      <c r="IUX302" s="216"/>
      <c r="IUY302" s="216"/>
      <c r="IUZ302" s="216"/>
      <c r="IVA302" s="216"/>
      <c r="IVB302" s="216"/>
      <c r="IVC302" s="216"/>
      <c r="IVD302" s="216"/>
      <c r="IVE302" s="216"/>
      <c r="IVF302" s="216"/>
      <c r="IVG302" s="216"/>
      <c r="IVH302" s="216"/>
      <c r="IVI302" s="216"/>
      <c r="IVJ302" s="216"/>
      <c r="IVK302" s="216"/>
      <c r="IVL302" s="216"/>
      <c r="IVM302" s="216"/>
      <c r="IVN302" s="216"/>
      <c r="IVO302" s="216"/>
      <c r="IVP302" s="216"/>
      <c r="IVQ302" s="216"/>
      <c r="IVR302" s="216"/>
      <c r="IVS302" s="216"/>
      <c r="IVT302" s="216"/>
      <c r="IVU302" s="216"/>
      <c r="IVV302" s="216"/>
      <c r="IVW302" s="216"/>
      <c r="IVX302" s="216"/>
      <c r="IVY302" s="216"/>
      <c r="IVZ302" s="216"/>
      <c r="IWA302" s="216"/>
      <c r="IWB302" s="216"/>
      <c r="IWC302" s="216"/>
      <c r="IWD302" s="216"/>
      <c r="IWE302" s="216"/>
      <c r="IWF302" s="216"/>
      <c r="IWG302" s="216"/>
      <c r="IWH302" s="216"/>
      <c r="IWI302" s="216"/>
      <c r="IWJ302" s="216"/>
      <c r="IWK302" s="216"/>
      <c r="IWL302" s="216"/>
      <c r="IWM302" s="216"/>
      <c r="IWN302" s="216"/>
      <c r="IWO302" s="216"/>
      <c r="IWP302" s="216"/>
      <c r="IWQ302" s="216"/>
      <c r="IWR302" s="216"/>
      <c r="IWS302" s="216"/>
      <c r="IWT302" s="216"/>
      <c r="IWU302" s="216"/>
      <c r="IWV302" s="216"/>
      <c r="IWW302" s="216"/>
      <c r="IWX302" s="216"/>
      <c r="IWY302" s="216"/>
      <c r="IWZ302" s="216"/>
      <c r="IXA302" s="216"/>
      <c r="IXB302" s="216"/>
      <c r="IXC302" s="216"/>
      <c r="IXD302" s="216"/>
      <c r="IXE302" s="216"/>
      <c r="IXF302" s="216"/>
      <c r="IXG302" s="216"/>
      <c r="IXH302" s="216"/>
      <c r="IXI302" s="216"/>
      <c r="IXJ302" s="216"/>
      <c r="IXK302" s="216"/>
      <c r="IXL302" s="216"/>
      <c r="IXM302" s="216"/>
      <c r="IXN302" s="216"/>
      <c r="IXO302" s="216"/>
      <c r="IXP302" s="216"/>
      <c r="IXQ302" s="216"/>
      <c r="IXR302" s="216"/>
      <c r="IXS302" s="216"/>
      <c r="IXT302" s="216"/>
      <c r="IXU302" s="216"/>
      <c r="IXV302" s="216"/>
      <c r="IXW302" s="216"/>
      <c r="IXX302" s="216"/>
      <c r="IXY302" s="216"/>
      <c r="IXZ302" s="216"/>
      <c r="IYA302" s="216"/>
      <c r="IYB302" s="216"/>
      <c r="IYC302" s="216"/>
      <c r="IYD302" s="216"/>
      <c r="IYE302" s="216"/>
      <c r="IYF302" s="216"/>
      <c r="IYG302" s="216"/>
      <c r="IYH302" s="216"/>
      <c r="IYI302" s="216"/>
      <c r="IYJ302" s="216"/>
      <c r="IYK302" s="216"/>
      <c r="IYL302" s="216"/>
      <c r="IYM302" s="216"/>
      <c r="IYN302" s="216"/>
      <c r="IYO302" s="216"/>
      <c r="IYP302" s="216"/>
      <c r="IYQ302" s="216"/>
      <c r="IYR302" s="216"/>
      <c r="IYS302" s="216"/>
      <c r="IYT302" s="216"/>
      <c r="IYU302" s="216"/>
      <c r="IYV302" s="216"/>
      <c r="IYW302" s="216"/>
      <c r="IYX302" s="216"/>
      <c r="IYY302" s="216"/>
      <c r="IYZ302" s="216"/>
      <c r="IZA302" s="216"/>
      <c r="IZB302" s="216"/>
      <c r="IZC302" s="216"/>
      <c r="IZD302" s="216"/>
      <c r="IZE302" s="216"/>
      <c r="IZF302" s="216"/>
      <c r="IZG302" s="216"/>
      <c r="IZH302" s="216"/>
      <c r="IZI302" s="216"/>
      <c r="IZJ302" s="216"/>
      <c r="IZK302" s="216"/>
      <c r="IZL302" s="216"/>
      <c r="IZM302" s="216"/>
      <c r="IZN302" s="216"/>
      <c r="IZO302" s="216"/>
      <c r="IZP302" s="216"/>
      <c r="IZQ302" s="216"/>
      <c r="IZR302" s="216"/>
      <c r="IZS302" s="216"/>
      <c r="IZT302" s="216"/>
      <c r="IZU302" s="216"/>
      <c r="IZV302" s="216"/>
      <c r="IZW302" s="216"/>
      <c r="IZX302" s="216"/>
      <c r="IZY302" s="216"/>
      <c r="IZZ302" s="216"/>
      <c r="JAA302" s="216"/>
      <c r="JAB302" s="216"/>
      <c r="JAC302" s="216"/>
      <c r="JAD302" s="216"/>
      <c r="JAE302" s="216"/>
      <c r="JAF302" s="216"/>
      <c r="JAG302" s="216"/>
      <c r="JAH302" s="216"/>
      <c r="JAI302" s="216"/>
      <c r="JAJ302" s="216"/>
      <c r="JAK302" s="216"/>
      <c r="JAL302" s="216"/>
      <c r="JAM302" s="216"/>
      <c r="JAN302" s="216"/>
      <c r="JAO302" s="216"/>
      <c r="JAP302" s="216"/>
      <c r="JAQ302" s="216"/>
      <c r="JAR302" s="216"/>
      <c r="JAS302" s="216"/>
      <c r="JAT302" s="216"/>
      <c r="JAU302" s="216"/>
      <c r="JAV302" s="216"/>
      <c r="JAW302" s="216"/>
      <c r="JAX302" s="216"/>
      <c r="JAY302" s="216"/>
      <c r="JAZ302" s="216"/>
      <c r="JBA302" s="216"/>
      <c r="JBB302" s="216"/>
      <c r="JBC302" s="216"/>
      <c r="JBD302" s="216"/>
      <c r="JBE302" s="216"/>
      <c r="JBF302" s="216"/>
      <c r="JBG302" s="216"/>
      <c r="JBH302" s="216"/>
      <c r="JBI302" s="216"/>
      <c r="JBJ302" s="216"/>
      <c r="JBK302" s="216"/>
      <c r="JBL302" s="216"/>
      <c r="JBM302" s="216"/>
      <c r="JBN302" s="216"/>
      <c r="JBO302" s="216"/>
      <c r="JBP302" s="216"/>
      <c r="JBQ302" s="216"/>
      <c r="JBR302" s="216"/>
      <c r="JBS302" s="216"/>
      <c r="JBT302" s="216"/>
      <c r="JBU302" s="216"/>
      <c r="JBV302" s="216"/>
      <c r="JBW302" s="216"/>
      <c r="JBX302" s="216"/>
      <c r="JBY302" s="216"/>
      <c r="JBZ302" s="216"/>
      <c r="JCA302" s="216"/>
      <c r="JCB302" s="216"/>
      <c r="JCC302" s="216"/>
      <c r="JCD302" s="216"/>
      <c r="JCE302" s="216"/>
      <c r="JCF302" s="216"/>
      <c r="JCG302" s="216"/>
      <c r="JCH302" s="216"/>
      <c r="JCI302" s="216"/>
      <c r="JCJ302" s="216"/>
      <c r="JCK302" s="216"/>
      <c r="JCL302" s="216"/>
      <c r="JCM302" s="216"/>
      <c r="JCN302" s="216"/>
      <c r="JCO302" s="216"/>
      <c r="JCP302" s="216"/>
      <c r="JCQ302" s="216"/>
      <c r="JCR302" s="216"/>
      <c r="JCS302" s="216"/>
      <c r="JCT302" s="216"/>
      <c r="JCU302" s="216"/>
      <c r="JCV302" s="216"/>
      <c r="JCW302" s="216"/>
      <c r="JCX302" s="216"/>
      <c r="JCY302" s="216"/>
      <c r="JCZ302" s="216"/>
      <c r="JDA302" s="216"/>
      <c r="JDB302" s="216"/>
      <c r="JDC302" s="216"/>
      <c r="JDD302" s="216"/>
      <c r="JDE302" s="216"/>
      <c r="JDF302" s="216"/>
      <c r="JDG302" s="216"/>
      <c r="JDH302" s="216"/>
      <c r="JDI302" s="216"/>
      <c r="JDJ302" s="216"/>
      <c r="JDK302" s="216"/>
      <c r="JDL302" s="216"/>
      <c r="JDM302" s="216"/>
      <c r="JDN302" s="216"/>
      <c r="JDO302" s="216"/>
      <c r="JDP302" s="216"/>
      <c r="JDQ302" s="216"/>
      <c r="JDR302" s="216"/>
      <c r="JDS302" s="216"/>
      <c r="JDT302" s="216"/>
      <c r="JDU302" s="216"/>
      <c r="JDV302" s="216"/>
      <c r="JDW302" s="216"/>
      <c r="JDX302" s="216"/>
      <c r="JDY302" s="216"/>
      <c r="JDZ302" s="216"/>
      <c r="JEA302" s="216"/>
      <c r="JEB302" s="216"/>
      <c r="JEC302" s="216"/>
      <c r="JED302" s="216"/>
      <c r="JEE302" s="216"/>
      <c r="JEF302" s="216"/>
      <c r="JEG302" s="216"/>
      <c r="JEH302" s="216"/>
      <c r="JEI302" s="216"/>
      <c r="JEJ302" s="216"/>
      <c r="JEK302" s="216"/>
      <c r="JEL302" s="216"/>
      <c r="JEM302" s="216"/>
      <c r="JEN302" s="216"/>
      <c r="JEO302" s="216"/>
      <c r="JEP302" s="216"/>
      <c r="JEQ302" s="216"/>
      <c r="JER302" s="216"/>
      <c r="JES302" s="216"/>
      <c r="JET302" s="216"/>
      <c r="JEU302" s="216"/>
      <c r="JEV302" s="216"/>
      <c r="JEW302" s="216"/>
      <c r="JEX302" s="216"/>
      <c r="JEY302" s="216"/>
      <c r="JEZ302" s="216"/>
      <c r="JFA302" s="216"/>
      <c r="JFB302" s="216"/>
      <c r="JFC302" s="216"/>
      <c r="JFD302" s="216"/>
      <c r="JFE302" s="216"/>
      <c r="JFF302" s="216"/>
      <c r="JFG302" s="216"/>
      <c r="JFH302" s="216"/>
      <c r="JFI302" s="216"/>
      <c r="JFJ302" s="216"/>
      <c r="JFK302" s="216"/>
      <c r="JFL302" s="216"/>
      <c r="JFM302" s="216"/>
      <c r="JFN302" s="216"/>
      <c r="JFO302" s="216"/>
      <c r="JFP302" s="216"/>
      <c r="JFQ302" s="216"/>
      <c r="JFR302" s="216"/>
      <c r="JFS302" s="216"/>
      <c r="JFT302" s="216"/>
      <c r="JFU302" s="216"/>
      <c r="JFV302" s="216"/>
      <c r="JFW302" s="216"/>
      <c r="JFX302" s="216"/>
      <c r="JFY302" s="216"/>
      <c r="JFZ302" s="216"/>
      <c r="JGA302" s="216"/>
      <c r="JGB302" s="216"/>
      <c r="JGC302" s="216"/>
      <c r="JGD302" s="216"/>
      <c r="JGE302" s="216"/>
      <c r="JGF302" s="216"/>
      <c r="JGG302" s="216"/>
      <c r="JGH302" s="216"/>
      <c r="JGI302" s="216"/>
      <c r="JGJ302" s="216"/>
      <c r="JGK302" s="216"/>
      <c r="JGL302" s="216"/>
      <c r="JGM302" s="216"/>
      <c r="JGN302" s="216"/>
      <c r="JGO302" s="216"/>
      <c r="JGP302" s="216"/>
      <c r="JGQ302" s="216"/>
      <c r="JGR302" s="216"/>
      <c r="JGS302" s="216"/>
      <c r="JGT302" s="216"/>
      <c r="JGU302" s="216"/>
      <c r="JGV302" s="216"/>
      <c r="JGW302" s="216"/>
      <c r="JGX302" s="216"/>
      <c r="JGY302" s="216"/>
      <c r="JGZ302" s="216"/>
      <c r="JHA302" s="216"/>
      <c r="JHB302" s="216"/>
      <c r="JHC302" s="216"/>
      <c r="JHD302" s="216"/>
      <c r="JHE302" s="216"/>
      <c r="JHF302" s="216"/>
      <c r="JHG302" s="216"/>
      <c r="JHH302" s="216"/>
      <c r="JHI302" s="216"/>
      <c r="JHJ302" s="216"/>
      <c r="JHK302" s="216"/>
      <c r="JHL302" s="216"/>
      <c r="JHM302" s="216"/>
      <c r="JHN302" s="216"/>
      <c r="JHO302" s="216"/>
      <c r="JHP302" s="216"/>
      <c r="JHQ302" s="216"/>
      <c r="JHR302" s="216"/>
      <c r="JHS302" s="216"/>
      <c r="JHT302" s="216"/>
      <c r="JHU302" s="216"/>
      <c r="JHV302" s="216"/>
      <c r="JHW302" s="216"/>
      <c r="JHX302" s="216"/>
      <c r="JHY302" s="216"/>
      <c r="JHZ302" s="216"/>
      <c r="JIA302" s="216"/>
      <c r="JIB302" s="216"/>
      <c r="JIC302" s="216"/>
      <c r="JID302" s="216"/>
      <c r="JIE302" s="216"/>
      <c r="JIF302" s="216"/>
      <c r="JIG302" s="216"/>
      <c r="JIH302" s="216"/>
      <c r="JII302" s="216"/>
      <c r="JIJ302" s="216"/>
      <c r="JIK302" s="216"/>
      <c r="JIL302" s="216"/>
      <c r="JIM302" s="216"/>
      <c r="JIN302" s="216"/>
      <c r="JIO302" s="216"/>
      <c r="JIP302" s="216"/>
      <c r="JIQ302" s="216"/>
      <c r="JIR302" s="216"/>
      <c r="JIS302" s="216"/>
      <c r="JIT302" s="216"/>
      <c r="JIU302" s="216"/>
      <c r="JIV302" s="216"/>
      <c r="JIW302" s="216"/>
      <c r="JIX302" s="216"/>
      <c r="JIY302" s="216"/>
      <c r="JIZ302" s="216"/>
      <c r="JJA302" s="216"/>
      <c r="JJB302" s="216"/>
      <c r="JJC302" s="216"/>
      <c r="JJD302" s="216"/>
      <c r="JJE302" s="216"/>
      <c r="JJF302" s="216"/>
      <c r="JJG302" s="216"/>
      <c r="JJH302" s="216"/>
      <c r="JJI302" s="216"/>
      <c r="JJJ302" s="216"/>
      <c r="JJK302" s="216"/>
      <c r="JJL302" s="216"/>
      <c r="JJM302" s="216"/>
      <c r="JJN302" s="216"/>
      <c r="JJO302" s="216"/>
      <c r="JJP302" s="216"/>
      <c r="JJQ302" s="216"/>
      <c r="JJR302" s="216"/>
      <c r="JJS302" s="216"/>
      <c r="JJT302" s="216"/>
      <c r="JJU302" s="216"/>
      <c r="JJV302" s="216"/>
      <c r="JJW302" s="216"/>
      <c r="JJX302" s="216"/>
      <c r="JJY302" s="216"/>
      <c r="JJZ302" s="216"/>
      <c r="JKA302" s="216"/>
      <c r="JKB302" s="216"/>
      <c r="JKC302" s="216"/>
      <c r="JKD302" s="216"/>
      <c r="JKE302" s="216"/>
      <c r="JKF302" s="216"/>
      <c r="JKG302" s="216"/>
      <c r="JKH302" s="216"/>
      <c r="JKI302" s="216"/>
      <c r="JKJ302" s="216"/>
      <c r="JKK302" s="216"/>
      <c r="JKL302" s="216"/>
      <c r="JKM302" s="216"/>
      <c r="JKN302" s="216"/>
      <c r="JKO302" s="216"/>
      <c r="JKP302" s="216"/>
      <c r="JKQ302" s="216"/>
      <c r="JKR302" s="216"/>
      <c r="JKS302" s="216"/>
      <c r="JKT302" s="216"/>
      <c r="JKU302" s="216"/>
      <c r="JKV302" s="216"/>
      <c r="JKW302" s="216"/>
      <c r="JKX302" s="216"/>
      <c r="JKY302" s="216"/>
      <c r="JKZ302" s="216"/>
      <c r="JLA302" s="216"/>
      <c r="JLB302" s="216"/>
      <c r="JLC302" s="216"/>
      <c r="JLD302" s="216"/>
      <c r="JLE302" s="216"/>
      <c r="JLF302" s="216"/>
      <c r="JLG302" s="216"/>
      <c r="JLH302" s="216"/>
      <c r="JLI302" s="216"/>
      <c r="JLJ302" s="216"/>
      <c r="JLK302" s="216"/>
      <c r="JLL302" s="216"/>
      <c r="JLM302" s="216"/>
      <c r="JLN302" s="216"/>
      <c r="JLO302" s="216"/>
      <c r="JLP302" s="216"/>
      <c r="JLQ302" s="216"/>
      <c r="JLR302" s="216"/>
      <c r="JLS302" s="216"/>
      <c r="JLT302" s="216"/>
      <c r="JLU302" s="216"/>
      <c r="JLV302" s="216"/>
      <c r="JLW302" s="216"/>
      <c r="JLX302" s="216"/>
      <c r="JLY302" s="216"/>
      <c r="JLZ302" s="216"/>
      <c r="JMA302" s="216"/>
      <c r="JMB302" s="216"/>
      <c r="JMC302" s="216"/>
      <c r="JMD302" s="216"/>
      <c r="JME302" s="216"/>
      <c r="JMF302" s="216"/>
      <c r="JMG302" s="216"/>
      <c r="JMH302" s="216"/>
      <c r="JMI302" s="216"/>
      <c r="JMJ302" s="216"/>
      <c r="JMK302" s="216"/>
      <c r="JML302" s="216"/>
      <c r="JMM302" s="216"/>
      <c r="JMN302" s="216"/>
      <c r="JMO302" s="216"/>
      <c r="JMP302" s="216"/>
      <c r="JMQ302" s="216"/>
      <c r="JMR302" s="216"/>
      <c r="JMS302" s="216"/>
      <c r="JMT302" s="216"/>
      <c r="JMU302" s="216"/>
      <c r="JMV302" s="216"/>
      <c r="JMW302" s="216"/>
      <c r="JMX302" s="216"/>
      <c r="JMY302" s="216"/>
      <c r="JMZ302" s="216"/>
      <c r="JNA302" s="216"/>
      <c r="JNB302" s="216"/>
      <c r="JNC302" s="216"/>
      <c r="JND302" s="216"/>
      <c r="JNE302" s="216"/>
      <c r="JNF302" s="216"/>
      <c r="JNG302" s="216"/>
      <c r="JNH302" s="216"/>
      <c r="JNI302" s="216"/>
      <c r="JNJ302" s="216"/>
      <c r="JNK302" s="216"/>
      <c r="JNL302" s="216"/>
      <c r="JNM302" s="216"/>
      <c r="JNN302" s="216"/>
      <c r="JNO302" s="216"/>
      <c r="JNP302" s="216"/>
      <c r="JNQ302" s="216"/>
      <c r="JNR302" s="216"/>
      <c r="JNS302" s="216"/>
      <c r="JNT302" s="216"/>
      <c r="JNU302" s="216"/>
      <c r="JNV302" s="216"/>
      <c r="JNW302" s="216"/>
      <c r="JNX302" s="216"/>
      <c r="JNY302" s="216"/>
      <c r="JNZ302" s="216"/>
      <c r="JOA302" s="216"/>
      <c r="JOB302" s="216"/>
      <c r="JOC302" s="216"/>
      <c r="JOD302" s="216"/>
      <c r="JOE302" s="216"/>
      <c r="JOF302" s="216"/>
      <c r="JOG302" s="216"/>
      <c r="JOH302" s="216"/>
      <c r="JOI302" s="216"/>
      <c r="JOJ302" s="216"/>
      <c r="JOK302" s="216"/>
      <c r="JOL302" s="216"/>
      <c r="JOM302" s="216"/>
      <c r="JON302" s="216"/>
      <c r="JOO302" s="216"/>
      <c r="JOP302" s="216"/>
      <c r="JOQ302" s="216"/>
      <c r="JOR302" s="216"/>
      <c r="JOS302" s="216"/>
      <c r="JOT302" s="216"/>
      <c r="JOU302" s="216"/>
      <c r="JOV302" s="216"/>
      <c r="JOW302" s="216"/>
      <c r="JOX302" s="216"/>
      <c r="JOY302" s="216"/>
      <c r="JOZ302" s="216"/>
      <c r="JPA302" s="216"/>
      <c r="JPB302" s="216"/>
      <c r="JPC302" s="216"/>
      <c r="JPD302" s="216"/>
      <c r="JPE302" s="216"/>
      <c r="JPF302" s="216"/>
      <c r="JPG302" s="216"/>
      <c r="JPH302" s="216"/>
      <c r="JPI302" s="216"/>
      <c r="JPJ302" s="216"/>
      <c r="JPK302" s="216"/>
      <c r="JPL302" s="216"/>
      <c r="JPM302" s="216"/>
      <c r="JPN302" s="216"/>
      <c r="JPO302" s="216"/>
      <c r="JPP302" s="216"/>
      <c r="JPQ302" s="216"/>
      <c r="JPR302" s="216"/>
      <c r="JPS302" s="216"/>
      <c r="JPT302" s="216"/>
      <c r="JPU302" s="216"/>
      <c r="JPV302" s="216"/>
      <c r="JPW302" s="216"/>
      <c r="JPX302" s="216"/>
      <c r="JPY302" s="216"/>
      <c r="JPZ302" s="216"/>
      <c r="JQA302" s="216"/>
      <c r="JQB302" s="216"/>
      <c r="JQC302" s="216"/>
      <c r="JQD302" s="216"/>
      <c r="JQE302" s="216"/>
      <c r="JQF302" s="216"/>
      <c r="JQG302" s="216"/>
      <c r="JQH302" s="216"/>
      <c r="JQI302" s="216"/>
      <c r="JQJ302" s="216"/>
      <c r="JQK302" s="216"/>
      <c r="JQL302" s="216"/>
      <c r="JQM302" s="216"/>
      <c r="JQN302" s="216"/>
      <c r="JQO302" s="216"/>
      <c r="JQP302" s="216"/>
      <c r="JQQ302" s="216"/>
      <c r="JQR302" s="216"/>
      <c r="JQS302" s="216"/>
      <c r="JQT302" s="216"/>
      <c r="JQU302" s="216"/>
      <c r="JQV302" s="216"/>
      <c r="JQW302" s="216"/>
      <c r="JQX302" s="216"/>
      <c r="JQY302" s="216"/>
      <c r="JQZ302" s="216"/>
      <c r="JRA302" s="216"/>
      <c r="JRB302" s="216"/>
      <c r="JRC302" s="216"/>
      <c r="JRD302" s="216"/>
      <c r="JRE302" s="216"/>
      <c r="JRF302" s="216"/>
      <c r="JRG302" s="216"/>
      <c r="JRH302" s="216"/>
      <c r="JRI302" s="216"/>
      <c r="JRJ302" s="216"/>
      <c r="JRK302" s="216"/>
      <c r="JRL302" s="216"/>
      <c r="JRM302" s="216"/>
      <c r="JRN302" s="216"/>
      <c r="JRO302" s="216"/>
      <c r="JRP302" s="216"/>
      <c r="JRQ302" s="216"/>
      <c r="JRR302" s="216"/>
      <c r="JRS302" s="216"/>
      <c r="JRT302" s="216"/>
      <c r="JRU302" s="216"/>
      <c r="JRV302" s="216"/>
      <c r="JRW302" s="216"/>
      <c r="JRX302" s="216"/>
      <c r="JRY302" s="216"/>
      <c r="JRZ302" s="216"/>
      <c r="JSA302" s="216"/>
      <c r="JSB302" s="216"/>
      <c r="JSC302" s="216"/>
      <c r="JSD302" s="216"/>
      <c r="JSE302" s="216"/>
      <c r="JSF302" s="216"/>
      <c r="JSG302" s="216"/>
      <c r="JSH302" s="216"/>
      <c r="JSI302" s="216"/>
      <c r="JSJ302" s="216"/>
      <c r="JSK302" s="216"/>
      <c r="JSL302" s="216"/>
      <c r="JSM302" s="216"/>
      <c r="JSN302" s="216"/>
      <c r="JSO302" s="216"/>
      <c r="JSP302" s="216"/>
      <c r="JSQ302" s="216"/>
      <c r="JSR302" s="216"/>
      <c r="JSS302" s="216"/>
      <c r="JST302" s="216"/>
      <c r="JSU302" s="216"/>
      <c r="JSV302" s="216"/>
      <c r="JSW302" s="216"/>
      <c r="JSX302" s="216"/>
      <c r="JSY302" s="216"/>
      <c r="JSZ302" s="216"/>
      <c r="JTA302" s="216"/>
      <c r="JTB302" s="216"/>
      <c r="JTC302" s="216"/>
      <c r="JTD302" s="216"/>
      <c r="JTE302" s="216"/>
      <c r="JTF302" s="216"/>
      <c r="JTG302" s="216"/>
      <c r="JTH302" s="216"/>
      <c r="JTI302" s="216"/>
      <c r="JTJ302" s="216"/>
      <c r="JTK302" s="216"/>
      <c r="JTL302" s="216"/>
      <c r="JTM302" s="216"/>
      <c r="JTN302" s="216"/>
      <c r="JTO302" s="216"/>
      <c r="JTP302" s="216"/>
      <c r="JTQ302" s="216"/>
      <c r="JTR302" s="216"/>
      <c r="JTS302" s="216"/>
      <c r="JTT302" s="216"/>
      <c r="JTU302" s="216"/>
      <c r="JTV302" s="216"/>
      <c r="JTW302" s="216"/>
      <c r="JTX302" s="216"/>
      <c r="JTY302" s="216"/>
      <c r="JTZ302" s="216"/>
      <c r="JUA302" s="216"/>
      <c r="JUB302" s="216"/>
      <c r="JUC302" s="216"/>
      <c r="JUD302" s="216"/>
      <c r="JUE302" s="216"/>
      <c r="JUF302" s="216"/>
      <c r="JUG302" s="216"/>
      <c r="JUH302" s="216"/>
      <c r="JUI302" s="216"/>
      <c r="JUJ302" s="216"/>
      <c r="JUK302" s="216"/>
      <c r="JUL302" s="216"/>
      <c r="JUM302" s="216"/>
      <c r="JUN302" s="216"/>
      <c r="JUO302" s="216"/>
      <c r="JUP302" s="216"/>
      <c r="JUQ302" s="216"/>
      <c r="JUR302" s="216"/>
      <c r="JUS302" s="216"/>
      <c r="JUT302" s="216"/>
      <c r="JUU302" s="216"/>
      <c r="JUV302" s="216"/>
      <c r="JUW302" s="216"/>
      <c r="JUX302" s="216"/>
      <c r="JUY302" s="216"/>
      <c r="JUZ302" s="216"/>
      <c r="JVA302" s="216"/>
      <c r="JVB302" s="216"/>
      <c r="JVC302" s="216"/>
      <c r="JVD302" s="216"/>
      <c r="JVE302" s="216"/>
      <c r="JVF302" s="216"/>
      <c r="JVG302" s="216"/>
      <c r="JVH302" s="216"/>
      <c r="JVI302" s="216"/>
      <c r="JVJ302" s="216"/>
      <c r="JVK302" s="216"/>
      <c r="JVL302" s="216"/>
      <c r="JVM302" s="216"/>
      <c r="JVN302" s="216"/>
      <c r="JVO302" s="216"/>
      <c r="JVP302" s="216"/>
      <c r="JVQ302" s="216"/>
      <c r="JVR302" s="216"/>
      <c r="JVS302" s="216"/>
      <c r="JVT302" s="216"/>
      <c r="JVU302" s="216"/>
      <c r="JVV302" s="216"/>
      <c r="JVW302" s="216"/>
      <c r="JVX302" s="216"/>
      <c r="JVY302" s="216"/>
      <c r="JVZ302" s="216"/>
      <c r="JWA302" s="216"/>
      <c r="JWB302" s="216"/>
      <c r="JWC302" s="216"/>
      <c r="JWD302" s="216"/>
      <c r="JWE302" s="216"/>
      <c r="JWF302" s="216"/>
      <c r="JWG302" s="216"/>
      <c r="JWH302" s="216"/>
      <c r="JWI302" s="216"/>
      <c r="JWJ302" s="216"/>
      <c r="JWK302" s="216"/>
      <c r="JWL302" s="216"/>
      <c r="JWM302" s="216"/>
      <c r="JWN302" s="216"/>
      <c r="JWO302" s="216"/>
      <c r="JWP302" s="216"/>
      <c r="JWQ302" s="216"/>
      <c r="JWR302" s="216"/>
      <c r="JWS302" s="216"/>
      <c r="JWT302" s="216"/>
      <c r="JWU302" s="216"/>
      <c r="JWV302" s="216"/>
      <c r="JWW302" s="216"/>
      <c r="JWX302" s="216"/>
      <c r="JWY302" s="216"/>
      <c r="JWZ302" s="216"/>
      <c r="JXA302" s="216"/>
      <c r="JXB302" s="216"/>
      <c r="JXC302" s="216"/>
      <c r="JXD302" s="216"/>
      <c r="JXE302" s="216"/>
      <c r="JXF302" s="216"/>
      <c r="JXG302" s="216"/>
      <c r="JXH302" s="216"/>
      <c r="JXI302" s="216"/>
      <c r="JXJ302" s="216"/>
      <c r="JXK302" s="216"/>
      <c r="JXL302" s="216"/>
      <c r="JXM302" s="216"/>
      <c r="JXN302" s="216"/>
      <c r="JXO302" s="216"/>
      <c r="JXP302" s="216"/>
      <c r="JXQ302" s="216"/>
      <c r="JXR302" s="216"/>
      <c r="JXS302" s="216"/>
      <c r="JXT302" s="216"/>
      <c r="JXU302" s="216"/>
      <c r="JXV302" s="216"/>
      <c r="JXW302" s="216"/>
      <c r="JXX302" s="216"/>
      <c r="JXY302" s="216"/>
      <c r="JXZ302" s="216"/>
      <c r="JYA302" s="216"/>
      <c r="JYB302" s="216"/>
      <c r="JYC302" s="216"/>
      <c r="JYD302" s="216"/>
      <c r="JYE302" s="216"/>
      <c r="JYF302" s="216"/>
      <c r="JYG302" s="216"/>
      <c r="JYH302" s="216"/>
      <c r="JYI302" s="216"/>
      <c r="JYJ302" s="216"/>
      <c r="JYK302" s="216"/>
      <c r="JYL302" s="216"/>
      <c r="JYM302" s="216"/>
      <c r="JYN302" s="216"/>
      <c r="JYO302" s="216"/>
      <c r="JYP302" s="216"/>
      <c r="JYQ302" s="216"/>
      <c r="JYR302" s="216"/>
      <c r="JYS302" s="216"/>
      <c r="JYT302" s="216"/>
      <c r="JYU302" s="216"/>
      <c r="JYV302" s="216"/>
      <c r="JYW302" s="216"/>
      <c r="JYX302" s="216"/>
      <c r="JYY302" s="216"/>
      <c r="JYZ302" s="216"/>
      <c r="JZA302" s="216"/>
      <c r="JZB302" s="216"/>
      <c r="JZC302" s="216"/>
      <c r="JZD302" s="216"/>
      <c r="JZE302" s="216"/>
      <c r="JZF302" s="216"/>
      <c r="JZG302" s="216"/>
      <c r="JZH302" s="216"/>
      <c r="JZI302" s="216"/>
      <c r="JZJ302" s="216"/>
      <c r="JZK302" s="216"/>
      <c r="JZL302" s="216"/>
      <c r="JZM302" s="216"/>
      <c r="JZN302" s="216"/>
      <c r="JZO302" s="216"/>
      <c r="JZP302" s="216"/>
      <c r="JZQ302" s="216"/>
      <c r="JZR302" s="216"/>
      <c r="JZS302" s="216"/>
      <c r="JZT302" s="216"/>
      <c r="JZU302" s="216"/>
      <c r="JZV302" s="216"/>
      <c r="JZW302" s="216"/>
      <c r="JZX302" s="216"/>
      <c r="JZY302" s="216"/>
      <c r="JZZ302" s="216"/>
      <c r="KAA302" s="216"/>
      <c r="KAB302" s="216"/>
      <c r="KAC302" s="216"/>
      <c r="KAD302" s="216"/>
      <c r="KAE302" s="216"/>
      <c r="KAF302" s="216"/>
      <c r="KAG302" s="216"/>
      <c r="KAH302" s="216"/>
      <c r="KAI302" s="216"/>
      <c r="KAJ302" s="216"/>
      <c r="KAK302" s="216"/>
      <c r="KAL302" s="216"/>
      <c r="KAM302" s="216"/>
      <c r="KAN302" s="216"/>
      <c r="KAO302" s="216"/>
      <c r="KAP302" s="216"/>
      <c r="KAQ302" s="216"/>
      <c r="KAR302" s="216"/>
      <c r="KAS302" s="216"/>
      <c r="KAT302" s="216"/>
      <c r="KAU302" s="216"/>
      <c r="KAV302" s="216"/>
      <c r="KAW302" s="216"/>
      <c r="KAX302" s="216"/>
      <c r="KAY302" s="216"/>
      <c r="KAZ302" s="216"/>
      <c r="KBA302" s="216"/>
      <c r="KBB302" s="216"/>
      <c r="KBC302" s="216"/>
      <c r="KBD302" s="216"/>
      <c r="KBE302" s="216"/>
      <c r="KBF302" s="216"/>
      <c r="KBG302" s="216"/>
      <c r="KBH302" s="216"/>
      <c r="KBI302" s="216"/>
      <c r="KBJ302" s="216"/>
      <c r="KBK302" s="216"/>
      <c r="KBL302" s="216"/>
      <c r="KBM302" s="216"/>
      <c r="KBN302" s="216"/>
      <c r="KBO302" s="216"/>
      <c r="KBP302" s="216"/>
      <c r="KBQ302" s="216"/>
      <c r="KBR302" s="216"/>
      <c r="KBS302" s="216"/>
      <c r="KBT302" s="216"/>
      <c r="KBU302" s="216"/>
      <c r="KBV302" s="216"/>
      <c r="KBW302" s="216"/>
      <c r="KBX302" s="216"/>
      <c r="KBY302" s="216"/>
      <c r="KBZ302" s="216"/>
      <c r="KCA302" s="216"/>
      <c r="KCB302" s="216"/>
      <c r="KCC302" s="216"/>
      <c r="KCD302" s="216"/>
      <c r="KCE302" s="216"/>
      <c r="KCF302" s="216"/>
      <c r="KCG302" s="216"/>
      <c r="KCH302" s="216"/>
      <c r="KCI302" s="216"/>
      <c r="KCJ302" s="216"/>
      <c r="KCK302" s="216"/>
      <c r="KCL302" s="216"/>
      <c r="KCM302" s="216"/>
      <c r="KCN302" s="216"/>
      <c r="KCO302" s="216"/>
      <c r="KCP302" s="216"/>
      <c r="KCQ302" s="216"/>
      <c r="KCR302" s="216"/>
      <c r="KCS302" s="216"/>
      <c r="KCT302" s="216"/>
      <c r="KCU302" s="216"/>
      <c r="KCV302" s="216"/>
      <c r="KCW302" s="216"/>
      <c r="KCX302" s="216"/>
      <c r="KCY302" s="216"/>
      <c r="KCZ302" s="216"/>
      <c r="KDA302" s="216"/>
      <c r="KDB302" s="216"/>
      <c r="KDC302" s="216"/>
      <c r="KDD302" s="216"/>
      <c r="KDE302" s="216"/>
      <c r="KDF302" s="216"/>
      <c r="KDG302" s="216"/>
      <c r="KDH302" s="216"/>
      <c r="KDI302" s="216"/>
      <c r="KDJ302" s="216"/>
      <c r="KDK302" s="216"/>
      <c r="KDL302" s="216"/>
      <c r="KDM302" s="216"/>
      <c r="KDN302" s="216"/>
      <c r="KDO302" s="216"/>
      <c r="KDP302" s="216"/>
      <c r="KDQ302" s="216"/>
      <c r="KDR302" s="216"/>
      <c r="KDS302" s="216"/>
      <c r="KDT302" s="216"/>
      <c r="KDU302" s="216"/>
      <c r="KDV302" s="216"/>
      <c r="KDW302" s="216"/>
      <c r="KDX302" s="216"/>
      <c r="KDY302" s="216"/>
      <c r="KDZ302" s="216"/>
      <c r="KEA302" s="216"/>
      <c r="KEB302" s="216"/>
      <c r="KEC302" s="216"/>
      <c r="KED302" s="216"/>
      <c r="KEE302" s="216"/>
      <c r="KEF302" s="216"/>
      <c r="KEG302" s="216"/>
      <c r="KEH302" s="216"/>
      <c r="KEI302" s="216"/>
      <c r="KEJ302" s="216"/>
      <c r="KEK302" s="216"/>
      <c r="KEL302" s="216"/>
      <c r="KEM302" s="216"/>
      <c r="KEN302" s="216"/>
      <c r="KEO302" s="216"/>
      <c r="KEP302" s="216"/>
      <c r="KEQ302" s="216"/>
      <c r="KER302" s="216"/>
      <c r="KES302" s="216"/>
      <c r="KET302" s="216"/>
      <c r="KEU302" s="216"/>
      <c r="KEV302" s="216"/>
      <c r="KEW302" s="216"/>
      <c r="KEX302" s="216"/>
      <c r="KEY302" s="216"/>
      <c r="KEZ302" s="216"/>
      <c r="KFA302" s="216"/>
      <c r="KFB302" s="216"/>
      <c r="KFC302" s="216"/>
      <c r="KFD302" s="216"/>
      <c r="KFE302" s="216"/>
      <c r="KFF302" s="216"/>
      <c r="KFG302" s="216"/>
      <c r="KFH302" s="216"/>
      <c r="KFI302" s="216"/>
      <c r="KFJ302" s="216"/>
      <c r="KFK302" s="216"/>
      <c r="KFL302" s="216"/>
      <c r="KFM302" s="216"/>
      <c r="KFN302" s="216"/>
      <c r="KFO302" s="216"/>
      <c r="KFP302" s="216"/>
      <c r="KFQ302" s="216"/>
      <c r="KFR302" s="216"/>
      <c r="KFS302" s="216"/>
      <c r="KFT302" s="216"/>
      <c r="KFU302" s="216"/>
      <c r="KFV302" s="216"/>
      <c r="KFW302" s="216"/>
      <c r="KFX302" s="216"/>
      <c r="KFY302" s="216"/>
      <c r="KFZ302" s="216"/>
      <c r="KGA302" s="216"/>
      <c r="KGB302" s="216"/>
      <c r="KGC302" s="216"/>
      <c r="KGD302" s="216"/>
      <c r="KGE302" s="216"/>
      <c r="KGF302" s="216"/>
      <c r="KGG302" s="216"/>
      <c r="KGH302" s="216"/>
      <c r="KGI302" s="216"/>
      <c r="KGJ302" s="216"/>
      <c r="KGK302" s="216"/>
      <c r="KGL302" s="216"/>
      <c r="KGM302" s="216"/>
      <c r="KGN302" s="216"/>
      <c r="KGO302" s="216"/>
      <c r="KGP302" s="216"/>
      <c r="KGQ302" s="216"/>
      <c r="KGR302" s="216"/>
      <c r="KGS302" s="216"/>
      <c r="KGT302" s="216"/>
      <c r="KGU302" s="216"/>
      <c r="KGV302" s="216"/>
      <c r="KGW302" s="216"/>
      <c r="KGX302" s="216"/>
      <c r="KGY302" s="216"/>
      <c r="KGZ302" s="216"/>
      <c r="KHA302" s="216"/>
      <c r="KHB302" s="216"/>
      <c r="KHC302" s="216"/>
      <c r="KHD302" s="216"/>
      <c r="KHE302" s="216"/>
      <c r="KHF302" s="216"/>
      <c r="KHG302" s="216"/>
      <c r="KHH302" s="216"/>
      <c r="KHI302" s="216"/>
      <c r="KHJ302" s="216"/>
      <c r="KHK302" s="216"/>
      <c r="KHL302" s="216"/>
      <c r="KHM302" s="216"/>
      <c r="KHN302" s="216"/>
      <c r="KHO302" s="216"/>
      <c r="KHP302" s="216"/>
      <c r="KHQ302" s="216"/>
      <c r="KHR302" s="216"/>
      <c r="KHS302" s="216"/>
      <c r="KHT302" s="216"/>
      <c r="KHU302" s="216"/>
      <c r="KHV302" s="216"/>
      <c r="KHW302" s="216"/>
      <c r="KHX302" s="216"/>
      <c r="KHY302" s="216"/>
      <c r="KHZ302" s="216"/>
      <c r="KIA302" s="216"/>
      <c r="KIB302" s="216"/>
      <c r="KIC302" s="216"/>
      <c r="KID302" s="216"/>
      <c r="KIE302" s="216"/>
      <c r="KIF302" s="216"/>
      <c r="KIG302" s="216"/>
      <c r="KIH302" s="216"/>
      <c r="KII302" s="216"/>
      <c r="KIJ302" s="216"/>
      <c r="KIK302" s="216"/>
      <c r="KIL302" s="216"/>
      <c r="KIM302" s="216"/>
      <c r="KIN302" s="216"/>
      <c r="KIO302" s="216"/>
      <c r="KIP302" s="216"/>
      <c r="KIQ302" s="216"/>
      <c r="KIR302" s="216"/>
      <c r="KIS302" s="216"/>
      <c r="KIT302" s="216"/>
      <c r="KIU302" s="216"/>
      <c r="KIV302" s="216"/>
      <c r="KIW302" s="216"/>
      <c r="KIX302" s="216"/>
      <c r="KIY302" s="216"/>
      <c r="KIZ302" s="216"/>
      <c r="KJA302" s="216"/>
      <c r="KJB302" s="216"/>
      <c r="KJC302" s="216"/>
      <c r="KJD302" s="216"/>
      <c r="KJE302" s="216"/>
      <c r="KJF302" s="216"/>
      <c r="KJG302" s="216"/>
      <c r="KJH302" s="216"/>
      <c r="KJI302" s="216"/>
      <c r="KJJ302" s="216"/>
      <c r="KJK302" s="216"/>
      <c r="KJL302" s="216"/>
      <c r="KJM302" s="216"/>
      <c r="KJN302" s="216"/>
      <c r="KJO302" s="216"/>
      <c r="KJP302" s="216"/>
      <c r="KJQ302" s="216"/>
      <c r="KJR302" s="216"/>
      <c r="KJS302" s="216"/>
      <c r="KJT302" s="216"/>
      <c r="KJU302" s="216"/>
      <c r="KJV302" s="216"/>
      <c r="KJW302" s="216"/>
      <c r="KJX302" s="216"/>
      <c r="KJY302" s="216"/>
      <c r="KJZ302" s="216"/>
      <c r="KKA302" s="216"/>
      <c r="KKB302" s="216"/>
      <c r="KKC302" s="216"/>
      <c r="KKD302" s="216"/>
      <c r="KKE302" s="216"/>
      <c r="KKF302" s="216"/>
      <c r="KKG302" s="216"/>
      <c r="KKH302" s="216"/>
      <c r="KKI302" s="216"/>
      <c r="KKJ302" s="216"/>
      <c r="KKK302" s="216"/>
      <c r="KKL302" s="216"/>
      <c r="KKM302" s="216"/>
      <c r="KKN302" s="216"/>
      <c r="KKO302" s="216"/>
      <c r="KKP302" s="216"/>
      <c r="KKQ302" s="216"/>
      <c r="KKR302" s="216"/>
      <c r="KKS302" s="216"/>
      <c r="KKT302" s="216"/>
      <c r="KKU302" s="216"/>
      <c r="KKV302" s="216"/>
      <c r="KKW302" s="216"/>
      <c r="KKX302" s="216"/>
      <c r="KKY302" s="216"/>
      <c r="KKZ302" s="216"/>
      <c r="KLA302" s="216"/>
      <c r="KLB302" s="216"/>
      <c r="KLC302" s="216"/>
      <c r="KLD302" s="216"/>
      <c r="KLE302" s="216"/>
      <c r="KLF302" s="216"/>
      <c r="KLG302" s="216"/>
      <c r="KLH302" s="216"/>
      <c r="KLI302" s="216"/>
      <c r="KLJ302" s="216"/>
      <c r="KLK302" s="216"/>
      <c r="KLL302" s="216"/>
      <c r="KLM302" s="216"/>
      <c r="KLN302" s="216"/>
      <c r="KLO302" s="216"/>
      <c r="KLP302" s="216"/>
      <c r="KLQ302" s="216"/>
      <c r="KLR302" s="216"/>
      <c r="KLS302" s="216"/>
      <c r="KLT302" s="216"/>
      <c r="KLU302" s="216"/>
      <c r="KLV302" s="216"/>
      <c r="KLW302" s="216"/>
      <c r="KLX302" s="216"/>
      <c r="KLY302" s="216"/>
      <c r="KLZ302" s="216"/>
      <c r="KMA302" s="216"/>
      <c r="KMB302" s="216"/>
      <c r="KMC302" s="216"/>
      <c r="KMD302" s="216"/>
      <c r="KME302" s="216"/>
      <c r="KMF302" s="216"/>
      <c r="KMG302" s="216"/>
      <c r="KMH302" s="216"/>
      <c r="KMI302" s="216"/>
      <c r="KMJ302" s="216"/>
      <c r="KMK302" s="216"/>
      <c r="KML302" s="216"/>
      <c r="KMM302" s="216"/>
      <c r="KMN302" s="216"/>
      <c r="KMO302" s="216"/>
      <c r="KMP302" s="216"/>
      <c r="KMQ302" s="216"/>
      <c r="KMR302" s="216"/>
      <c r="KMS302" s="216"/>
      <c r="KMT302" s="216"/>
      <c r="KMU302" s="216"/>
      <c r="KMV302" s="216"/>
      <c r="KMW302" s="216"/>
      <c r="KMX302" s="216"/>
      <c r="KMY302" s="216"/>
      <c r="KMZ302" s="216"/>
      <c r="KNA302" s="216"/>
      <c r="KNB302" s="216"/>
      <c r="KNC302" s="216"/>
      <c r="KND302" s="216"/>
      <c r="KNE302" s="216"/>
      <c r="KNF302" s="216"/>
      <c r="KNG302" s="216"/>
      <c r="KNH302" s="216"/>
      <c r="KNI302" s="216"/>
      <c r="KNJ302" s="216"/>
      <c r="KNK302" s="216"/>
      <c r="KNL302" s="216"/>
      <c r="KNM302" s="216"/>
      <c r="KNN302" s="216"/>
      <c r="KNO302" s="216"/>
      <c r="KNP302" s="216"/>
      <c r="KNQ302" s="216"/>
      <c r="KNR302" s="216"/>
      <c r="KNS302" s="216"/>
      <c r="KNT302" s="216"/>
      <c r="KNU302" s="216"/>
      <c r="KNV302" s="216"/>
      <c r="KNW302" s="216"/>
      <c r="KNX302" s="216"/>
      <c r="KNY302" s="216"/>
      <c r="KNZ302" s="216"/>
      <c r="KOA302" s="216"/>
      <c r="KOB302" s="216"/>
      <c r="KOC302" s="216"/>
      <c r="KOD302" s="216"/>
      <c r="KOE302" s="216"/>
      <c r="KOF302" s="216"/>
      <c r="KOG302" s="216"/>
      <c r="KOH302" s="216"/>
      <c r="KOI302" s="216"/>
      <c r="KOJ302" s="216"/>
      <c r="KOK302" s="216"/>
      <c r="KOL302" s="216"/>
      <c r="KOM302" s="216"/>
      <c r="KON302" s="216"/>
      <c r="KOO302" s="216"/>
      <c r="KOP302" s="216"/>
      <c r="KOQ302" s="216"/>
      <c r="KOR302" s="216"/>
      <c r="KOS302" s="216"/>
      <c r="KOT302" s="216"/>
      <c r="KOU302" s="216"/>
      <c r="KOV302" s="216"/>
      <c r="KOW302" s="216"/>
      <c r="KOX302" s="216"/>
      <c r="KOY302" s="216"/>
      <c r="KOZ302" s="216"/>
      <c r="KPA302" s="216"/>
      <c r="KPB302" s="216"/>
      <c r="KPC302" s="216"/>
      <c r="KPD302" s="216"/>
      <c r="KPE302" s="216"/>
      <c r="KPF302" s="216"/>
      <c r="KPG302" s="216"/>
      <c r="KPH302" s="216"/>
      <c r="KPI302" s="216"/>
      <c r="KPJ302" s="216"/>
      <c r="KPK302" s="216"/>
      <c r="KPL302" s="216"/>
      <c r="KPM302" s="216"/>
      <c r="KPN302" s="216"/>
      <c r="KPO302" s="216"/>
      <c r="KPP302" s="216"/>
      <c r="KPQ302" s="216"/>
      <c r="KPR302" s="216"/>
      <c r="KPS302" s="216"/>
      <c r="KPT302" s="216"/>
      <c r="KPU302" s="216"/>
      <c r="KPV302" s="216"/>
      <c r="KPW302" s="216"/>
      <c r="KPX302" s="216"/>
      <c r="KPY302" s="216"/>
      <c r="KPZ302" s="216"/>
      <c r="KQA302" s="216"/>
      <c r="KQB302" s="216"/>
      <c r="KQC302" s="216"/>
      <c r="KQD302" s="216"/>
      <c r="KQE302" s="216"/>
      <c r="KQF302" s="216"/>
      <c r="KQG302" s="216"/>
      <c r="KQH302" s="216"/>
      <c r="KQI302" s="216"/>
      <c r="KQJ302" s="216"/>
      <c r="KQK302" s="216"/>
      <c r="KQL302" s="216"/>
      <c r="KQM302" s="216"/>
      <c r="KQN302" s="216"/>
      <c r="KQO302" s="216"/>
      <c r="KQP302" s="216"/>
      <c r="KQQ302" s="216"/>
      <c r="KQR302" s="216"/>
      <c r="KQS302" s="216"/>
      <c r="KQT302" s="216"/>
      <c r="KQU302" s="216"/>
      <c r="KQV302" s="216"/>
      <c r="KQW302" s="216"/>
      <c r="KQX302" s="216"/>
      <c r="KQY302" s="216"/>
      <c r="KQZ302" s="216"/>
      <c r="KRA302" s="216"/>
      <c r="KRB302" s="216"/>
      <c r="KRC302" s="216"/>
      <c r="KRD302" s="216"/>
      <c r="KRE302" s="216"/>
      <c r="KRF302" s="216"/>
      <c r="KRG302" s="216"/>
      <c r="KRH302" s="216"/>
      <c r="KRI302" s="216"/>
      <c r="KRJ302" s="216"/>
      <c r="KRK302" s="216"/>
      <c r="KRL302" s="216"/>
      <c r="KRM302" s="216"/>
      <c r="KRN302" s="216"/>
      <c r="KRO302" s="216"/>
      <c r="KRP302" s="216"/>
      <c r="KRQ302" s="216"/>
      <c r="KRR302" s="216"/>
      <c r="KRS302" s="216"/>
      <c r="KRT302" s="216"/>
      <c r="KRU302" s="216"/>
      <c r="KRV302" s="216"/>
      <c r="KRW302" s="216"/>
      <c r="KRX302" s="216"/>
      <c r="KRY302" s="216"/>
      <c r="KRZ302" s="216"/>
      <c r="KSA302" s="216"/>
      <c r="KSB302" s="216"/>
      <c r="KSC302" s="216"/>
      <c r="KSD302" s="216"/>
      <c r="KSE302" s="216"/>
      <c r="KSF302" s="216"/>
      <c r="KSG302" s="216"/>
      <c r="KSH302" s="216"/>
      <c r="KSI302" s="216"/>
      <c r="KSJ302" s="216"/>
      <c r="KSK302" s="216"/>
      <c r="KSL302" s="216"/>
      <c r="KSM302" s="216"/>
      <c r="KSN302" s="216"/>
      <c r="KSO302" s="216"/>
      <c r="KSP302" s="216"/>
      <c r="KSQ302" s="216"/>
      <c r="KSR302" s="216"/>
      <c r="KSS302" s="216"/>
      <c r="KST302" s="216"/>
      <c r="KSU302" s="216"/>
      <c r="KSV302" s="216"/>
      <c r="KSW302" s="216"/>
      <c r="KSX302" s="216"/>
      <c r="KSY302" s="216"/>
      <c r="KSZ302" s="216"/>
      <c r="KTA302" s="216"/>
      <c r="KTB302" s="216"/>
      <c r="KTC302" s="216"/>
      <c r="KTD302" s="216"/>
      <c r="KTE302" s="216"/>
      <c r="KTF302" s="216"/>
      <c r="KTG302" s="216"/>
      <c r="KTH302" s="216"/>
      <c r="KTI302" s="216"/>
      <c r="KTJ302" s="216"/>
      <c r="KTK302" s="216"/>
      <c r="KTL302" s="216"/>
      <c r="KTM302" s="216"/>
      <c r="KTN302" s="216"/>
      <c r="KTO302" s="216"/>
      <c r="KTP302" s="216"/>
      <c r="KTQ302" s="216"/>
      <c r="KTR302" s="216"/>
      <c r="KTS302" s="216"/>
      <c r="KTT302" s="216"/>
      <c r="KTU302" s="216"/>
      <c r="KTV302" s="216"/>
      <c r="KTW302" s="216"/>
      <c r="KTX302" s="216"/>
      <c r="KTY302" s="216"/>
      <c r="KTZ302" s="216"/>
      <c r="KUA302" s="216"/>
      <c r="KUB302" s="216"/>
      <c r="KUC302" s="216"/>
      <c r="KUD302" s="216"/>
      <c r="KUE302" s="216"/>
      <c r="KUF302" s="216"/>
      <c r="KUG302" s="216"/>
      <c r="KUH302" s="216"/>
      <c r="KUI302" s="216"/>
      <c r="KUJ302" s="216"/>
      <c r="KUK302" s="216"/>
      <c r="KUL302" s="216"/>
      <c r="KUM302" s="216"/>
      <c r="KUN302" s="216"/>
      <c r="KUO302" s="216"/>
      <c r="KUP302" s="216"/>
      <c r="KUQ302" s="216"/>
      <c r="KUR302" s="216"/>
      <c r="KUS302" s="216"/>
      <c r="KUT302" s="216"/>
      <c r="KUU302" s="216"/>
      <c r="KUV302" s="216"/>
      <c r="KUW302" s="216"/>
      <c r="KUX302" s="216"/>
      <c r="KUY302" s="216"/>
      <c r="KUZ302" s="216"/>
      <c r="KVA302" s="216"/>
      <c r="KVB302" s="216"/>
      <c r="KVC302" s="216"/>
      <c r="KVD302" s="216"/>
      <c r="KVE302" s="216"/>
      <c r="KVF302" s="216"/>
      <c r="KVG302" s="216"/>
      <c r="KVH302" s="216"/>
      <c r="KVI302" s="216"/>
      <c r="KVJ302" s="216"/>
      <c r="KVK302" s="216"/>
      <c r="KVL302" s="216"/>
      <c r="KVM302" s="216"/>
      <c r="KVN302" s="216"/>
      <c r="KVO302" s="216"/>
      <c r="KVP302" s="216"/>
      <c r="KVQ302" s="216"/>
      <c r="KVR302" s="216"/>
      <c r="KVS302" s="216"/>
      <c r="KVT302" s="216"/>
      <c r="KVU302" s="216"/>
      <c r="KVV302" s="216"/>
      <c r="KVW302" s="216"/>
      <c r="KVX302" s="216"/>
      <c r="KVY302" s="216"/>
      <c r="KVZ302" s="216"/>
      <c r="KWA302" s="216"/>
      <c r="KWB302" s="216"/>
      <c r="KWC302" s="216"/>
      <c r="KWD302" s="216"/>
      <c r="KWE302" s="216"/>
      <c r="KWF302" s="216"/>
      <c r="KWG302" s="216"/>
      <c r="KWH302" s="216"/>
      <c r="KWI302" s="216"/>
      <c r="KWJ302" s="216"/>
      <c r="KWK302" s="216"/>
      <c r="KWL302" s="216"/>
      <c r="KWM302" s="216"/>
      <c r="KWN302" s="216"/>
      <c r="KWO302" s="216"/>
      <c r="KWP302" s="216"/>
      <c r="KWQ302" s="216"/>
      <c r="KWR302" s="216"/>
      <c r="KWS302" s="216"/>
      <c r="KWT302" s="216"/>
      <c r="KWU302" s="216"/>
      <c r="KWV302" s="216"/>
      <c r="KWW302" s="216"/>
      <c r="KWX302" s="216"/>
      <c r="KWY302" s="216"/>
      <c r="KWZ302" s="216"/>
      <c r="KXA302" s="216"/>
      <c r="KXB302" s="216"/>
      <c r="KXC302" s="216"/>
      <c r="KXD302" s="216"/>
      <c r="KXE302" s="216"/>
      <c r="KXF302" s="216"/>
      <c r="KXG302" s="216"/>
      <c r="KXH302" s="216"/>
      <c r="KXI302" s="216"/>
      <c r="KXJ302" s="216"/>
      <c r="KXK302" s="216"/>
      <c r="KXL302" s="216"/>
      <c r="KXM302" s="216"/>
      <c r="KXN302" s="216"/>
      <c r="KXO302" s="216"/>
      <c r="KXP302" s="216"/>
      <c r="KXQ302" s="216"/>
      <c r="KXR302" s="216"/>
      <c r="KXS302" s="216"/>
      <c r="KXT302" s="216"/>
      <c r="KXU302" s="216"/>
      <c r="KXV302" s="216"/>
      <c r="KXW302" s="216"/>
      <c r="KXX302" s="216"/>
      <c r="KXY302" s="216"/>
      <c r="KXZ302" s="216"/>
      <c r="KYA302" s="216"/>
      <c r="KYB302" s="216"/>
      <c r="KYC302" s="216"/>
      <c r="KYD302" s="216"/>
      <c r="KYE302" s="216"/>
      <c r="KYF302" s="216"/>
      <c r="KYG302" s="216"/>
      <c r="KYH302" s="216"/>
      <c r="KYI302" s="216"/>
      <c r="KYJ302" s="216"/>
      <c r="KYK302" s="216"/>
      <c r="KYL302" s="216"/>
      <c r="KYM302" s="216"/>
      <c r="KYN302" s="216"/>
      <c r="KYO302" s="216"/>
      <c r="KYP302" s="216"/>
      <c r="KYQ302" s="216"/>
      <c r="KYR302" s="216"/>
      <c r="KYS302" s="216"/>
      <c r="KYT302" s="216"/>
      <c r="KYU302" s="216"/>
      <c r="KYV302" s="216"/>
      <c r="KYW302" s="216"/>
      <c r="KYX302" s="216"/>
      <c r="KYY302" s="216"/>
      <c r="KYZ302" s="216"/>
      <c r="KZA302" s="216"/>
      <c r="KZB302" s="216"/>
      <c r="KZC302" s="216"/>
      <c r="KZD302" s="216"/>
      <c r="KZE302" s="216"/>
      <c r="KZF302" s="216"/>
      <c r="KZG302" s="216"/>
      <c r="KZH302" s="216"/>
      <c r="KZI302" s="216"/>
      <c r="KZJ302" s="216"/>
      <c r="KZK302" s="216"/>
      <c r="KZL302" s="216"/>
      <c r="KZM302" s="216"/>
      <c r="KZN302" s="216"/>
      <c r="KZO302" s="216"/>
      <c r="KZP302" s="216"/>
      <c r="KZQ302" s="216"/>
      <c r="KZR302" s="216"/>
      <c r="KZS302" s="216"/>
      <c r="KZT302" s="216"/>
      <c r="KZU302" s="216"/>
      <c r="KZV302" s="216"/>
      <c r="KZW302" s="216"/>
      <c r="KZX302" s="216"/>
      <c r="KZY302" s="216"/>
      <c r="KZZ302" s="216"/>
      <c r="LAA302" s="216"/>
      <c r="LAB302" s="216"/>
      <c r="LAC302" s="216"/>
      <c r="LAD302" s="216"/>
      <c r="LAE302" s="216"/>
      <c r="LAF302" s="216"/>
      <c r="LAG302" s="216"/>
      <c r="LAH302" s="216"/>
      <c r="LAI302" s="216"/>
      <c r="LAJ302" s="216"/>
      <c r="LAK302" s="216"/>
      <c r="LAL302" s="216"/>
      <c r="LAM302" s="216"/>
      <c r="LAN302" s="216"/>
      <c r="LAO302" s="216"/>
      <c r="LAP302" s="216"/>
      <c r="LAQ302" s="216"/>
      <c r="LAR302" s="216"/>
      <c r="LAS302" s="216"/>
      <c r="LAT302" s="216"/>
      <c r="LAU302" s="216"/>
      <c r="LAV302" s="216"/>
      <c r="LAW302" s="216"/>
      <c r="LAX302" s="216"/>
      <c r="LAY302" s="216"/>
      <c r="LAZ302" s="216"/>
      <c r="LBA302" s="216"/>
      <c r="LBB302" s="216"/>
      <c r="LBC302" s="216"/>
      <c r="LBD302" s="216"/>
      <c r="LBE302" s="216"/>
      <c r="LBF302" s="216"/>
      <c r="LBG302" s="216"/>
      <c r="LBH302" s="216"/>
      <c r="LBI302" s="216"/>
      <c r="LBJ302" s="216"/>
      <c r="LBK302" s="216"/>
      <c r="LBL302" s="216"/>
      <c r="LBM302" s="216"/>
      <c r="LBN302" s="216"/>
      <c r="LBO302" s="216"/>
      <c r="LBP302" s="216"/>
      <c r="LBQ302" s="216"/>
      <c r="LBR302" s="216"/>
      <c r="LBS302" s="216"/>
      <c r="LBT302" s="216"/>
      <c r="LBU302" s="216"/>
      <c r="LBV302" s="216"/>
      <c r="LBW302" s="216"/>
      <c r="LBX302" s="216"/>
      <c r="LBY302" s="216"/>
      <c r="LBZ302" s="216"/>
      <c r="LCA302" s="216"/>
      <c r="LCB302" s="216"/>
      <c r="LCC302" s="216"/>
      <c r="LCD302" s="216"/>
      <c r="LCE302" s="216"/>
      <c r="LCF302" s="216"/>
      <c r="LCG302" s="216"/>
      <c r="LCH302" s="216"/>
      <c r="LCI302" s="216"/>
      <c r="LCJ302" s="216"/>
      <c r="LCK302" s="216"/>
      <c r="LCL302" s="216"/>
      <c r="LCM302" s="216"/>
      <c r="LCN302" s="216"/>
      <c r="LCO302" s="216"/>
      <c r="LCP302" s="216"/>
      <c r="LCQ302" s="216"/>
      <c r="LCR302" s="216"/>
      <c r="LCS302" s="216"/>
      <c r="LCT302" s="216"/>
      <c r="LCU302" s="216"/>
      <c r="LCV302" s="216"/>
      <c r="LCW302" s="216"/>
      <c r="LCX302" s="216"/>
      <c r="LCY302" s="216"/>
      <c r="LCZ302" s="216"/>
      <c r="LDA302" s="216"/>
      <c r="LDB302" s="216"/>
      <c r="LDC302" s="216"/>
      <c r="LDD302" s="216"/>
      <c r="LDE302" s="216"/>
      <c r="LDF302" s="216"/>
      <c r="LDG302" s="216"/>
      <c r="LDH302" s="216"/>
      <c r="LDI302" s="216"/>
      <c r="LDJ302" s="216"/>
      <c r="LDK302" s="216"/>
      <c r="LDL302" s="216"/>
      <c r="LDM302" s="216"/>
      <c r="LDN302" s="216"/>
      <c r="LDO302" s="216"/>
      <c r="LDP302" s="216"/>
      <c r="LDQ302" s="216"/>
      <c r="LDR302" s="216"/>
      <c r="LDS302" s="216"/>
      <c r="LDT302" s="216"/>
      <c r="LDU302" s="216"/>
      <c r="LDV302" s="216"/>
      <c r="LDW302" s="216"/>
      <c r="LDX302" s="216"/>
      <c r="LDY302" s="216"/>
      <c r="LDZ302" s="216"/>
      <c r="LEA302" s="216"/>
      <c r="LEB302" s="216"/>
      <c r="LEC302" s="216"/>
      <c r="LED302" s="216"/>
      <c r="LEE302" s="216"/>
      <c r="LEF302" s="216"/>
      <c r="LEG302" s="216"/>
      <c r="LEH302" s="216"/>
      <c r="LEI302" s="216"/>
      <c r="LEJ302" s="216"/>
      <c r="LEK302" s="216"/>
      <c r="LEL302" s="216"/>
      <c r="LEM302" s="216"/>
      <c r="LEN302" s="216"/>
      <c r="LEO302" s="216"/>
      <c r="LEP302" s="216"/>
      <c r="LEQ302" s="216"/>
      <c r="LER302" s="216"/>
      <c r="LES302" s="216"/>
      <c r="LET302" s="216"/>
      <c r="LEU302" s="216"/>
      <c r="LEV302" s="216"/>
      <c r="LEW302" s="216"/>
      <c r="LEX302" s="216"/>
      <c r="LEY302" s="216"/>
      <c r="LEZ302" s="216"/>
      <c r="LFA302" s="216"/>
      <c r="LFB302" s="216"/>
      <c r="LFC302" s="216"/>
      <c r="LFD302" s="216"/>
      <c r="LFE302" s="216"/>
      <c r="LFF302" s="216"/>
      <c r="LFG302" s="216"/>
      <c r="LFH302" s="216"/>
      <c r="LFI302" s="216"/>
      <c r="LFJ302" s="216"/>
      <c r="LFK302" s="216"/>
      <c r="LFL302" s="216"/>
      <c r="LFM302" s="216"/>
      <c r="LFN302" s="216"/>
      <c r="LFO302" s="216"/>
      <c r="LFP302" s="216"/>
      <c r="LFQ302" s="216"/>
      <c r="LFR302" s="216"/>
      <c r="LFS302" s="216"/>
      <c r="LFT302" s="216"/>
      <c r="LFU302" s="216"/>
      <c r="LFV302" s="216"/>
      <c r="LFW302" s="216"/>
      <c r="LFX302" s="216"/>
      <c r="LFY302" s="216"/>
      <c r="LFZ302" s="216"/>
      <c r="LGA302" s="216"/>
      <c r="LGB302" s="216"/>
      <c r="LGC302" s="216"/>
      <c r="LGD302" s="216"/>
      <c r="LGE302" s="216"/>
      <c r="LGF302" s="216"/>
      <c r="LGG302" s="216"/>
      <c r="LGH302" s="216"/>
      <c r="LGI302" s="216"/>
      <c r="LGJ302" s="216"/>
      <c r="LGK302" s="216"/>
      <c r="LGL302" s="216"/>
      <c r="LGM302" s="216"/>
      <c r="LGN302" s="216"/>
      <c r="LGO302" s="216"/>
      <c r="LGP302" s="216"/>
      <c r="LGQ302" s="216"/>
      <c r="LGR302" s="216"/>
      <c r="LGS302" s="216"/>
      <c r="LGT302" s="216"/>
      <c r="LGU302" s="216"/>
      <c r="LGV302" s="216"/>
      <c r="LGW302" s="216"/>
      <c r="LGX302" s="216"/>
      <c r="LGY302" s="216"/>
      <c r="LGZ302" s="216"/>
      <c r="LHA302" s="216"/>
      <c r="LHB302" s="216"/>
      <c r="LHC302" s="216"/>
      <c r="LHD302" s="216"/>
      <c r="LHE302" s="216"/>
      <c r="LHF302" s="216"/>
      <c r="LHG302" s="216"/>
      <c r="LHH302" s="216"/>
      <c r="LHI302" s="216"/>
      <c r="LHJ302" s="216"/>
      <c r="LHK302" s="216"/>
      <c r="LHL302" s="216"/>
      <c r="LHM302" s="216"/>
      <c r="LHN302" s="216"/>
      <c r="LHO302" s="216"/>
      <c r="LHP302" s="216"/>
      <c r="LHQ302" s="216"/>
      <c r="LHR302" s="216"/>
      <c r="LHS302" s="216"/>
      <c r="LHT302" s="216"/>
      <c r="LHU302" s="216"/>
      <c r="LHV302" s="216"/>
      <c r="LHW302" s="216"/>
      <c r="LHX302" s="216"/>
      <c r="LHY302" s="216"/>
      <c r="LHZ302" s="216"/>
      <c r="LIA302" s="216"/>
      <c r="LIB302" s="216"/>
      <c r="LIC302" s="216"/>
      <c r="LID302" s="216"/>
      <c r="LIE302" s="216"/>
      <c r="LIF302" s="216"/>
      <c r="LIG302" s="216"/>
      <c r="LIH302" s="216"/>
      <c r="LII302" s="216"/>
      <c r="LIJ302" s="216"/>
      <c r="LIK302" s="216"/>
      <c r="LIL302" s="216"/>
      <c r="LIM302" s="216"/>
      <c r="LIN302" s="216"/>
      <c r="LIO302" s="216"/>
      <c r="LIP302" s="216"/>
      <c r="LIQ302" s="216"/>
      <c r="LIR302" s="216"/>
      <c r="LIS302" s="216"/>
      <c r="LIT302" s="216"/>
      <c r="LIU302" s="216"/>
      <c r="LIV302" s="216"/>
      <c r="LIW302" s="216"/>
      <c r="LIX302" s="216"/>
      <c r="LIY302" s="216"/>
      <c r="LIZ302" s="216"/>
      <c r="LJA302" s="216"/>
      <c r="LJB302" s="216"/>
      <c r="LJC302" s="216"/>
      <c r="LJD302" s="216"/>
      <c r="LJE302" s="216"/>
      <c r="LJF302" s="216"/>
      <c r="LJG302" s="216"/>
      <c r="LJH302" s="216"/>
      <c r="LJI302" s="216"/>
      <c r="LJJ302" s="216"/>
      <c r="LJK302" s="216"/>
      <c r="LJL302" s="216"/>
      <c r="LJM302" s="216"/>
      <c r="LJN302" s="216"/>
      <c r="LJO302" s="216"/>
      <c r="LJP302" s="216"/>
      <c r="LJQ302" s="216"/>
      <c r="LJR302" s="216"/>
      <c r="LJS302" s="216"/>
      <c r="LJT302" s="216"/>
      <c r="LJU302" s="216"/>
      <c r="LJV302" s="216"/>
      <c r="LJW302" s="216"/>
      <c r="LJX302" s="216"/>
      <c r="LJY302" s="216"/>
      <c r="LJZ302" s="216"/>
      <c r="LKA302" s="216"/>
      <c r="LKB302" s="216"/>
      <c r="LKC302" s="216"/>
      <c r="LKD302" s="216"/>
      <c r="LKE302" s="216"/>
      <c r="LKF302" s="216"/>
      <c r="LKG302" s="216"/>
      <c r="LKH302" s="216"/>
      <c r="LKI302" s="216"/>
      <c r="LKJ302" s="216"/>
      <c r="LKK302" s="216"/>
      <c r="LKL302" s="216"/>
      <c r="LKM302" s="216"/>
      <c r="LKN302" s="216"/>
      <c r="LKO302" s="216"/>
      <c r="LKP302" s="216"/>
      <c r="LKQ302" s="216"/>
      <c r="LKR302" s="216"/>
      <c r="LKS302" s="216"/>
      <c r="LKT302" s="216"/>
      <c r="LKU302" s="216"/>
      <c r="LKV302" s="216"/>
      <c r="LKW302" s="216"/>
      <c r="LKX302" s="216"/>
      <c r="LKY302" s="216"/>
      <c r="LKZ302" s="216"/>
      <c r="LLA302" s="216"/>
      <c r="LLB302" s="216"/>
      <c r="LLC302" s="216"/>
      <c r="LLD302" s="216"/>
      <c r="LLE302" s="216"/>
      <c r="LLF302" s="216"/>
      <c r="LLG302" s="216"/>
      <c r="LLH302" s="216"/>
      <c r="LLI302" s="216"/>
      <c r="LLJ302" s="216"/>
      <c r="LLK302" s="216"/>
      <c r="LLL302" s="216"/>
      <c r="LLM302" s="216"/>
      <c r="LLN302" s="216"/>
      <c r="LLO302" s="216"/>
      <c r="LLP302" s="216"/>
      <c r="LLQ302" s="216"/>
      <c r="LLR302" s="216"/>
      <c r="LLS302" s="216"/>
      <c r="LLT302" s="216"/>
      <c r="LLU302" s="216"/>
      <c r="LLV302" s="216"/>
      <c r="LLW302" s="216"/>
      <c r="LLX302" s="216"/>
      <c r="LLY302" s="216"/>
      <c r="LLZ302" s="216"/>
      <c r="LMA302" s="216"/>
      <c r="LMB302" s="216"/>
      <c r="LMC302" s="216"/>
      <c r="LMD302" s="216"/>
      <c r="LME302" s="216"/>
      <c r="LMF302" s="216"/>
      <c r="LMG302" s="216"/>
      <c r="LMH302" s="216"/>
      <c r="LMI302" s="216"/>
      <c r="LMJ302" s="216"/>
      <c r="LMK302" s="216"/>
      <c r="LML302" s="216"/>
      <c r="LMM302" s="216"/>
      <c r="LMN302" s="216"/>
      <c r="LMO302" s="216"/>
      <c r="LMP302" s="216"/>
      <c r="LMQ302" s="216"/>
      <c r="LMR302" s="216"/>
      <c r="LMS302" s="216"/>
      <c r="LMT302" s="216"/>
      <c r="LMU302" s="216"/>
      <c r="LMV302" s="216"/>
      <c r="LMW302" s="216"/>
      <c r="LMX302" s="216"/>
      <c r="LMY302" s="216"/>
      <c r="LMZ302" s="216"/>
      <c r="LNA302" s="216"/>
      <c r="LNB302" s="216"/>
      <c r="LNC302" s="216"/>
      <c r="LND302" s="216"/>
      <c r="LNE302" s="216"/>
      <c r="LNF302" s="216"/>
      <c r="LNG302" s="216"/>
      <c r="LNH302" s="216"/>
      <c r="LNI302" s="216"/>
      <c r="LNJ302" s="216"/>
      <c r="LNK302" s="216"/>
      <c r="LNL302" s="216"/>
      <c r="LNM302" s="216"/>
      <c r="LNN302" s="216"/>
      <c r="LNO302" s="216"/>
      <c r="LNP302" s="216"/>
      <c r="LNQ302" s="216"/>
      <c r="LNR302" s="216"/>
      <c r="LNS302" s="216"/>
      <c r="LNT302" s="216"/>
      <c r="LNU302" s="216"/>
      <c r="LNV302" s="216"/>
      <c r="LNW302" s="216"/>
      <c r="LNX302" s="216"/>
      <c r="LNY302" s="216"/>
      <c r="LNZ302" s="216"/>
      <c r="LOA302" s="216"/>
      <c r="LOB302" s="216"/>
      <c r="LOC302" s="216"/>
      <c r="LOD302" s="216"/>
      <c r="LOE302" s="216"/>
      <c r="LOF302" s="216"/>
      <c r="LOG302" s="216"/>
      <c r="LOH302" s="216"/>
      <c r="LOI302" s="216"/>
      <c r="LOJ302" s="216"/>
      <c r="LOK302" s="216"/>
      <c r="LOL302" s="216"/>
      <c r="LOM302" s="216"/>
      <c r="LON302" s="216"/>
      <c r="LOO302" s="216"/>
      <c r="LOP302" s="216"/>
      <c r="LOQ302" s="216"/>
      <c r="LOR302" s="216"/>
      <c r="LOS302" s="216"/>
      <c r="LOT302" s="216"/>
      <c r="LOU302" s="216"/>
      <c r="LOV302" s="216"/>
      <c r="LOW302" s="216"/>
      <c r="LOX302" s="216"/>
      <c r="LOY302" s="216"/>
      <c r="LOZ302" s="216"/>
      <c r="LPA302" s="216"/>
      <c r="LPB302" s="216"/>
      <c r="LPC302" s="216"/>
      <c r="LPD302" s="216"/>
      <c r="LPE302" s="216"/>
      <c r="LPF302" s="216"/>
      <c r="LPG302" s="216"/>
      <c r="LPH302" s="216"/>
      <c r="LPI302" s="216"/>
      <c r="LPJ302" s="216"/>
      <c r="LPK302" s="216"/>
      <c r="LPL302" s="216"/>
      <c r="LPM302" s="216"/>
      <c r="LPN302" s="216"/>
      <c r="LPO302" s="216"/>
      <c r="LPP302" s="216"/>
      <c r="LPQ302" s="216"/>
      <c r="LPR302" s="216"/>
      <c r="LPS302" s="216"/>
      <c r="LPT302" s="216"/>
      <c r="LPU302" s="216"/>
      <c r="LPV302" s="216"/>
      <c r="LPW302" s="216"/>
      <c r="LPX302" s="216"/>
      <c r="LPY302" s="216"/>
      <c r="LPZ302" s="216"/>
      <c r="LQA302" s="216"/>
      <c r="LQB302" s="216"/>
      <c r="LQC302" s="216"/>
      <c r="LQD302" s="216"/>
      <c r="LQE302" s="216"/>
      <c r="LQF302" s="216"/>
      <c r="LQG302" s="216"/>
      <c r="LQH302" s="216"/>
      <c r="LQI302" s="216"/>
      <c r="LQJ302" s="216"/>
      <c r="LQK302" s="216"/>
      <c r="LQL302" s="216"/>
      <c r="LQM302" s="216"/>
      <c r="LQN302" s="216"/>
      <c r="LQO302" s="216"/>
      <c r="LQP302" s="216"/>
      <c r="LQQ302" s="216"/>
      <c r="LQR302" s="216"/>
      <c r="LQS302" s="216"/>
      <c r="LQT302" s="216"/>
      <c r="LQU302" s="216"/>
      <c r="LQV302" s="216"/>
      <c r="LQW302" s="216"/>
      <c r="LQX302" s="216"/>
      <c r="LQY302" s="216"/>
      <c r="LQZ302" s="216"/>
      <c r="LRA302" s="216"/>
      <c r="LRB302" s="216"/>
      <c r="LRC302" s="216"/>
      <c r="LRD302" s="216"/>
      <c r="LRE302" s="216"/>
      <c r="LRF302" s="216"/>
      <c r="LRG302" s="216"/>
      <c r="LRH302" s="216"/>
      <c r="LRI302" s="216"/>
      <c r="LRJ302" s="216"/>
      <c r="LRK302" s="216"/>
      <c r="LRL302" s="216"/>
      <c r="LRM302" s="216"/>
      <c r="LRN302" s="216"/>
      <c r="LRO302" s="216"/>
      <c r="LRP302" s="216"/>
      <c r="LRQ302" s="216"/>
      <c r="LRR302" s="216"/>
      <c r="LRS302" s="216"/>
      <c r="LRT302" s="216"/>
      <c r="LRU302" s="216"/>
      <c r="LRV302" s="216"/>
      <c r="LRW302" s="216"/>
      <c r="LRX302" s="216"/>
      <c r="LRY302" s="216"/>
      <c r="LRZ302" s="216"/>
      <c r="LSA302" s="216"/>
      <c r="LSB302" s="216"/>
      <c r="LSC302" s="216"/>
      <c r="LSD302" s="216"/>
      <c r="LSE302" s="216"/>
      <c r="LSF302" s="216"/>
      <c r="LSG302" s="216"/>
      <c r="LSH302" s="216"/>
      <c r="LSI302" s="216"/>
      <c r="LSJ302" s="216"/>
      <c r="LSK302" s="216"/>
      <c r="LSL302" s="216"/>
      <c r="LSM302" s="216"/>
      <c r="LSN302" s="216"/>
      <c r="LSO302" s="216"/>
      <c r="LSP302" s="216"/>
      <c r="LSQ302" s="216"/>
      <c r="LSR302" s="216"/>
      <c r="LSS302" s="216"/>
      <c r="LST302" s="216"/>
      <c r="LSU302" s="216"/>
      <c r="LSV302" s="216"/>
      <c r="LSW302" s="216"/>
      <c r="LSX302" s="216"/>
      <c r="LSY302" s="216"/>
      <c r="LSZ302" s="216"/>
      <c r="LTA302" s="216"/>
      <c r="LTB302" s="216"/>
      <c r="LTC302" s="216"/>
      <c r="LTD302" s="216"/>
      <c r="LTE302" s="216"/>
      <c r="LTF302" s="216"/>
      <c r="LTG302" s="216"/>
      <c r="LTH302" s="216"/>
      <c r="LTI302" s="216"/>
      <c r="LTJ302" s="216"/>
      <c r="LTK302" s="216"/>
      <c r="LTL302" s="216"/>
      <c r="LTM302" s="216"/>
      <c r="LTN302" s="216"/>
      <c r="LTO302" s="216"/>
      <c r="LTP302" s="216"/>
      <c r="LTQ302" s="216"/>
      <c r="LTR302" s="216"/>
      <c r="LTS302" s="216"/>
      <c r="LTT302" s="216"/>
      <c r="LTU302" s="216"/>
      <c r="LTV302" s="216"/>
      <c r="LTW302" s="216"/>
      <c r="LTX302" s="216"/>
      <c r="LTY302" s="216"/>
      <c r="LTZ302" s="216"/>
      <c r="LUA302" s="216"/>
      <c r="LUB302" s="216"/>
      <c r="LUC302" s="216"/>
      <c r="LUD302" s="216"/>
      <c r="LUE302" s="216"/>
      <c r="LUF302" s="216"/>
      <c r="LUG302" s="216"/>
      <c r="LUH302" s="216"/>
      <c r="LUI302" s="216"/>
      <c r="LUJ302" s="216"/>
      <c r="LUK302" s="216"/>
      <c r="LUL302" s="216"/>
      <c r="LUM302" s="216"/>
      <c r="LUN302" s="216"/>
      <c r="LUO302" s="216"/>
      <c r="LUP302" s="216"/>
      <c r="LUQ302" s="216"/>
      <c r="LUR302" s="216"/>
      <c r="LUS302" s="216"/>
      <c r="LUT302" s="216"/>
      <c r="LUU302" s="216"/>
      <c r="LUV302" s="216"/>
      <c r="LUW302" s="216"/>
      <c r="LUX302" s="216"/>
      <c r="LUY302" s="216"/>
      <c r="LUZ302" s="216"/>
      <c r="LVA302" s="216"/>
      <c r="LVB302" s="216"/>
      <c r="LVC302" s="216"/>
      <c r="LVD302" s="216"/>
      <c r="LVE302" s="216"/>
      <c r="LVF302" s="216"/>
      <c r="LVG302" s="216"/>
      <c r="LVH302" s="216"/>
      <c r="LVI302" s="216"/>
      <c r="LVJ302" s="216"/>
      <c r="LVK302" s="216"/>
      <c r="LVL302" s="216"/>
      <c r="LVM302" s="216"/>
      <c r="LVN302" s="216"/>
      <c r="LVO302" s="216"/>
      <c r="LVP302" s="216"/>
      <c r="LVQ302" s="216"/>
      <c r="LVR302" s="216"/>
      <c r="LVS302" s="216"/>
      <c r="LVT302" s="216"/>
      <c r="LVU302" s="216"/>
      <c r="LVV302" s="216"/>
      <c r="LVW302" s="216"/>
      <c r="LVX302" s="216"/>
      <c r="LVY302" s="216"/>
      <c r="LVZ302" s="216"/>
      <c r="LWA302" s="216"/>
      <c r="LWB302" s="216"/>
      <c r="LWC302" s="216"/>
      <c r="LWD302" s="216"/>
      <c r="LWE302" s="216"/>
      <c r="LWF302" s="216"/>
      <c r="LWG302" s="216"/>
      <c r="LWH302" s="216"/>
      <c r="LWI302" s="216"/>
      <c r="LWJ302" s="216"/>
      <c r="LWK302" s="216"/>
      <c r="LWL302" s="216"/>
      <c r="LWM302" s="216"/>
      <c r="LWN302" s="216"/>
      <c r="LWO302" s="216"/>
      <c r="LWP302" s="216"/>
      <c r="LWQ302" s="216"/>
      <c r="LWR302" s="216"/>
      <c r="LWS302" s="216"/>
      <c r="LWT302" s="216"/>
      <c r="LWU302" s="216"/>
      <c r="LWV302" s="216"/>
      <c r="LWW302" s="216"/>
      <c r="LWX302" s="216"/>
      <c r="LWY302" s="216"/>
      <c r="LWZ302" s="216"/>
      <c r="LXA302" s="216"/>
      <c r="LXB302" s="216"/>
      <c r="LXC302" s="216"/>
      <c r="LXD302" s="216"/>
      <c r="LXE302" s="216"/>
      <c r="LXF302" s="216"/>
      <c r="LXG302" s="216"/>
      <c r="LXH302" s="216"/>
      <c r="LXI302" s="216"/>
      <c r="LXJ302" s="216"/>
      <c r="LXK302" s="216"/>
      <c r="LXL302" s="216"/>
      <c r="LXM302" s="216"/>
      <c r="LXN302" s="216"/>
      <c r="LXO302" s="216"/>
      <c r="LXP302" s="216"/>
      <c r="LXQ302" s="216"/>
      <c r="LXR302" s="216"/>
      <c r="LXS302" s="216"/>
      <c r="LXT302" s="216"/>
      <c r="LXU302" s="216"/>
      <c r="LXV302" s="216"/>
      <c r="LXW302" s="216"/>
      <c r="LXX302" s="216"/>
      <c r="LXY302" s="216"/>
      <c r="LXZ302" s="216"/>
      <c r="LYA302" s="216"/>
      <c r="LYB302" s="216"/>
      <c r="LYC302" s="216"/>
      <c r="LYD302" s="216"/>
      <c r="LYE302" s="216"/>
      <c r="LYF302" s="216"/>
      <c r="LYG302" s="216"/>
      <c r="LYH302" s="216"/>
      <c r="LYI302" s="216"/>
      <c r="LYJ302" s="216"/>
      <c r="LYK302" s="216"/>
      <c r="LYL302" s="216"/>
      <c r="LYM302" s="216"/>
      <c r="LYN302" s="216"/>
      <c r="LYO302" s="216"/>
      <c r="LYP302" s="216"/>
      <c r="LYQ302" s="216"/>
      <c r="LYR302" s="216"/>
      <c r="LYS302" s="216"/>
      <c r="LYT302" s="216"/>
      <c r="LYU302" s="216"/>
      <c r="LYV302" s="216"/>
      <c r="LYW302" s="216"/>
      <c r="LYX302" s="216"/>
      <c r="LYY302" s="216"/>
      <c r="LYZ302" s="216"/>
      <c r="LZA302" s="216"/>
      <c r="LZB302" s="216"/>
      <c r="LZC302" s="216"/>
      <c r="LZD302" s="216"/>
      <c r="LZE302" s="216"/>
      <c r="LZF302" s="216"/>
      <c r="LZG302" s="216"/>
      <c r="LZH302" s="216"/>
      <c r="LZI302" s="216"/>
      <c r="LZJ302" s="216"/>
      <c r="LZK302" s="216"/>
      <c r="LZL302" s="216"/>
      <c r="LZM302" s="216"/>
      <c r="LZN302" s="216"/>
      <c r="LZO302" s="216"/>
      <c r="LZP302" s="216"/>
      <c r="LZQ302" s="216"/>
      <c r="LZR302" s="216"/>
      <c r="LZS302" s="216"/>
      <c r="LZT302" s="216"/>
      <c r="LZU302" s="216"/>
      <c r="LZV302" s="216"/>
      <c r="LZW302" s="216"/>
      <c r="LZX302" s="216"/>
      <c r="LZY302" s="216"/>
      <c r="LZZ302" s="216"/>
      <c r="MAA302" s="216"/>
      <c r="MAB302" s="216"/>
      <c r="MAC302" s="216"/>
      <c r="MAD302" s="216"/>
      <c r="MAE302" s="216"/>
      <c r="MAF302" s="216"/>
      <c r="MAG302" s="216"/>
      <c r="MAH302" s="216"/>
      <c r="MAI302" s="216"/>
      <c r="MAJ302" s="216"/>
      <c r="MAK302" s="216"/>
      <c r="MAL302" s="216"/>
      <c r="MAM302" s="216"/>
      <c r="MAN302" s="216"/>
      <c r="MAO302" s="216"/>
      <c r="MAP302" s="216"/>
      <c r="MAQ302" s="216"/>
      <c r="MAR302" s="216"/>
      <c r="MAS302" s="216"/>
      <c r="MAT302" s="216"/>
      <c r="MAU302" s="216"/>
      <c r="MAV302" s="216"/>
      <c r="MAW302" s="216"/>
      <c r="MAX302" s="216"/>
      <c r="MAY302" s="216"/>
      <c r="MAZ302" s="216"/>
      <c r="MBA302" s="216"/>
      <c r="MBB302" s="216"/>
      <c r="MBC302" s="216"/>
      <c r="MBD302" s="216"/>
      <c r="MBE302" s="216"/>
      <c r="MBF302" s="216"/>
      <c r="MBG302" s="216"/>
      <c r="MBH302" s="216"/>
      <c r="MBI302" s="216"/>
      <c r="MBJ302" s="216"/>
      <c r="MBK302" s="216"/>
      <c r="MBL302" s="216"/>
      <c r="MBM302" s="216"/>
      <c r="MBN302" s="216"/>
      <c r="MBO302" s="216"/>
      <c r="MBP302" s="216"/>
      <c r="MBQ302" s="216"/>
      <c r="MBR302" s="216"/>
      <c r="MBS302" s="216"/>
      <c r="MBT302" s="216"/>
      <c r="MBU302" s="216"/>
      <c r="MBV302" s="216"/>
      <c r="MBW302" s="216"/>
      <c r="MBX302" s="216"/>
      <c r="MBY302" s="216"/>
      <c r="MBZ302" s="216"/>
      <c r="MCA302" s="216"/>
      <c r="MCB302" s="216"/>
      <c r="MCC302" s="216"/>
      <c r="MCD302" s="216"/>
      <c r="MCE302" s="216"/>
      <c r="MCF302" s="216"/>
      <c r="MCG302" s="216"/>
      <c r="MCH302" s="216"/>
      <c r="MCI302" s="216"/>
      <c r="MCJ302" s="216"/>
      <c r="MCK302" s="216"/>
      <c r="MCL302" s="216"/>
      <c r="MCM302" s="216"/>
      <c r="MCN302" s="216"/>
      <c r="MCO302" s="216"/>
      <c r="MCP302" s="216"/>
      <c r="MCQ302" s="216"/>
      <c r="MCR302" s="216"/>
      <c r="MCS302" s="216"/>
      <c r="MCT302" s="216"/>
      <c r="MCU302" s="216"/>
      <c r="MCV302" s="216"/>
      <c r="MCW302" s="216"/>
      <c r="MCX302" s="216"/>
      <c r="MCY302" s="216"/>
      <c r="MCZ302" s="216"/>
      <c r="MDA302" s="216"/>
      <c r="MDB302" s="216"/>
      <c r="MDC302" s="216"/>
      <c r="MDD302" s="216"/>
      <c r="MDE302" s="216"/>
      <c r="MDF302" s="216"/>
      <c r="MDG302" s="216"/>
      <c r="MDH302" s="216"/>
      <c r="MDI302" s="216"/>
      <c r="MDJ302" s="216"/>
      <c r="MDK302" s="216"/>
      <c r="MDL302" s="216"/>
      <c r="MDM302" s="216"/>
      <c r="MDN302" s="216"/>
      <c r="MDO302" s="216"/>
      <c r="MDP302" s="216"/>
      <c r="MDQ302" s="216"/>
      <c r="MDR302" s="216"/>
      <c r="MDS302" s="216"/>
      <c r="MDT302" s="216"/>
      <c r="MDU302" s="216"/>
      <c r="MDV302" s="216"/>
      <c r="MDW302" s="216"/>
      <c r="MDX302" s="216"/>
      <c r="MDY302" s="216"/>
      <c r="MDZ302" s="216"/>
      <c r="MEA302" s="216"/>
      <c r="MEB302" s="216"/>
      <c r="MEC302" s="216"/>
      <c r="MED302" s="216"/>
      <c r="MEE302" s="216"/>
      <c r="MEF302" s="216"/>
      <c r="MEG302" s="216"/>
      <c r="MEH302" s="216"/>
      <c r="MEI302" s="216"/>
      <c r="MEJ302" s="216"/>
      <c r="MEK302" s="216"/>
      <c r="MEL302" s="216"/>
      <c r="MEM302" s="216"/>
      <c r="MEN302" s="216"/>
      <c r="MEO302" s="216"/>
      <c r="MEP302" s="216"/>
      <c r="MEQ302" s="216"/>
      <c r="MER302" s="216"/>
      <c r="MES302" s="216"/>
      <c r="MET302" s="216"/>
      <c r="MEU302" s="216"/>
      <c r="MEV302" s="216"/>
      <c r="MEW302" s="216"/>
      <c r="MEX302" s="216"/>
      <c r="MEY302" s="216"/>
      <c r="MEZ302" s="216"/>
      <c r="MFA302" s="216"/>
      <c r="MFB302" s="216"/>
      <c r="MFC302" s="216"/>
      <c r="MFD302" s="216"/>
      <c r="MFE302" s="216"/>
      <c r="MFF302" s="216"/>
      <c r="MFG302" s="216"/>
      <c r="MFH302" s="216"/>
      <c r="MFI302" s="216"/>
      <c r="MFJ302" s="216"/>
      <c r="MFK302" s="216"/>
      <c r="MFL302" s="216"/>
      <c r="MFM302" s="216"/>
      <c r="MFN302" s="216"/>
      <c r="MFO302" s="216"/>
      <c r="MFP302" s="216"/>
      <c r="MFQ302" s="216"/>
      <c r="MFR302" s="216"/>
      <c r="MFS302" s="216"/>
      <c r="MFT302" s="216"/>
      <c r="MFU302" s="216"/>
      <c r="MFV302" s="216"/>
      <c r="MFW302" s="216"/>
      <c r="MFX302" s="216"/>
      <c r="MFY302" s="216"/>
      <c r="MFZ302" s="216"/>
      <c r="MGA302" s="216"/>
      <c r="MGB302" s="216"/>
      <c r="MGC302" s="216"/>
      <c r="MGD302" s="216"/>
      <c r="MGE302" s="216"/>
      <c r="MGF302" s="216"/>
      <c r="MGG302" s="216"/>
      <c r="MGH302" s="216"/>
      <c r="MGI302" s="216"/>
      <c r="MGJ302" s="216"/>
      <c r="MGK302" s="216"/>
      <c r="MGL302" s="216"/>
      <c r="MGM302" s="216"/>
      <c r="MGN302" s="216"/>
      <c r="MGO302" s="216"/>
      <c r="MGP302" s="216"/>
      <c r="MGQ302" s="216"/>
      <c r="MGR302" s="216"/>
      <c r="MGS302" s="216"/>
      <c r="MGT302" s="216"/>
      <c r="MGU302" s="216"/>
      <c r="MGV302" s="216"/>
      <c r="MGW302" s="216"/>
      <c r="MGX302" s="216"/>
      <c r="MGY302" s="216"/>
      <c r="MGZ302" s="216"/>
      <c r="MHA302" s="216"/>
      <c r="MHB302" s="216"/>
      <c r="MHC302" s="216"/>
      <c r="MHD302" s="216"/>
      <c r="MHE302" s="216"/>
      <c r="MHF302" s="216"/>
      <c r="MHG302" s="216"/>
      <c r="MHH302" s="216"/>
      <c r="MHI302" s="216"/>
      <c r="MHJ302" s="216"/>
      <c r="MHK302" s="216"/>
      <c r="MHL302" s="216"/>
      <c r="MHM302" s="216"/>
      <c r="MHN302" s="216"/>
      <c r="MHO302" s="216"/>
      <c r="MHP302" s="216"/>
      <c r="MHQ302" s="216"/>
      <c r="MHR302" s="216"/>
      <c r="MHS302" s="216"/>
      <c r="MHT302" s="216"/>
      <c r="MHU302" s="216"/>
      <c r="MHV302" s="216"/>
      <c r="MHW302" s="216"/>
      <c r="MHX302" s="216"/>
      <c r="MHY302" s="216"/>
      <c r="MHZ302" s="216"/>
      <c r="MIA302" s="216"/>
      <c r="MIB302" s="216"/>
      <c r="MIC302" s="216"/>
      <c r="MID302" s="216"/>
      <c r="MIE302" s="216"/>
      <c r="MIF302" s="216"/>
      <c r="MIG302" s="216"/>
      <c r="MIH302" s="216"/>
      <c r="MII302" s="216"/>
      <c r="MIJ302" s="216"/>
      <c r="MIK302" s="216"/>
      <c r="MIL302" s="216"/>
      <c r="MIM302" s="216"/>
      <c r="MIN302" s="216"/>
      <c r="MIO302" s="216"/>
      <c r="MIP302" s="216"/>
      <c r="MIQ302" s="216"/>
      <c r="MIR302" s="216"/>
      <c r="MIS302" s="216"/>
      <c r="MIT302" s="216"/>
      <c r="MIU302" s="216"/>
      <c r="MIV302" s="216"/>
      <c r="MIW302" s="216"/>
      <c r="MIX302" s="216"/>
      <c r="MIY302" s="216"/>
      <c r="MIZ302" s="216"/>
      <c r="MJA302" s="216"/>
      <c r="MJB302" s="216"/>
      <c r="MJC302" s="216"/>
      <c r="MJD302" s="216"/>
      <c r="MJE302" s="216"/>
      <c r="MJF302" s="216"/>
      <c r="MJG302" s="216"/>
      <c r="MJH302" s="216"/>
      <c r="MJI302" s="216"/>
      <c r="MJJ302" s="216"/>
      <c r="MJK302" s="216"/>
      <c r="MJL302" s="216"/>
      <c r="MJM302" s="216"/>
      <c r="MJN302" s="216"/>
      <c r="MJO302" s="216"/>
      <c r="MJP302" s="216"/>
      <c r="MJQ302" s="216"/>
      <c r="MJR302" s="216"/>
      <c r="MJS302" s="216"/>
      <c r="MJT302" s="216"/>
      <c r="MJU302" s="216"/>
      <c r="MJV302" s="216"/>
      <c r="MJW302" s="216"/>
      <c r="MJX302" s="216"/>
      <c r="MJY302" s="216"/>
      <c r="MJZ302" s="216"/>
      <c r="MKA302" s="216"/>
      <c r="MKB302" s="216"/>
      <c r="MKC302" s="216"/>
      <c r="MKD302" s="216"/>
      <c r="MKE302" s="216"/>
      <c r="MKF302" s="216"/>
      <c r="MKG302" s="216"/>
      <c r="MKH302" s="216"/>
      <c r="MKI302" s="216"/>
      <c r="MKJ302" s="216"/>
      <c r="MKK302" s="216"/>
      <c r="MKL302" s="216"/>
      <c r="MKM302" s="216"/>
      <c r="MKN302" s="216"/>
      <c r="MKO302" s="216"/>
      <c r="MKP302" s="216"/>
      <c r="MKQ302" s="216"/>
      <c r="MKR302" s="216"/>
      <c r="MKS302" s="216"/>
      <c r="MKT302" s="216"/>
      <c r="MKU302" s="216"/>
      <c r="MKV302" s="216"/>
      <c r="MKW302" s="216"/>
      <c r="MKX302" s="216"/>
      <c r="MKY302" s="216"/>
      <c r="MKZ302" s="216"/>
      <c r="MLA302" s="216"/>
      <c r="MLB302" s="216"/>
      <c r="MLC302" s="216"/>
      <c r="MLD302" s="216"/>
      <c r="MLE302" s="216"/>
      <c r="MLF302" s="216"/>
      <c r="MLG302" s="216"/>
      <c r="MLH302" s="216"/>
      <c r="MLI302" s="216"/>
      <c r="MLJ302" s="216"/>
      <c r="MLK302" s="216"/>
      <c r="MLL302" s="216"/>
      <c r="MLM302" s="216"/>
      <c r="MLN302" s="216"/>
      <c r="MLO302" s="216"/>
      <c r="MLP302" s="216"/>
      <c r="MLQ302" s="216"/>
      <c r="MLR302" s="216"/>
      <c r="MLS302" s="216"/>
      <c r="MLT302" s="216"/>
      <c r="MLU302" s="216"/>
      <c r="MLV302" s="216"/>
      <c r="MLW302" s="216"/>
      <c r="MLX302" s="216"/>
      <c r="MLY302" s="216"/>
      <c r="MLZ302" s="216"/>
      <c r="MMA302" s="216"/>
      <c r="MMB302" s="216"/>
      <c r="MMC302" s="216"/>
      <c r="MMD302" s="216"/>
      <c r="MME302" s="216"/>
      <c r="MMF302" s="216"/>
      <c r="MMG302" s="216"/>
      <c r="MMH302" s="216"/>
      <c r="MMI302" s="216"/>
      <c r="MMJ302" s="216"/>
      <c r="MMK302" s="216"/>
      <c r="MML302" s="216"/>
      <c r="MMM302" s="216"/>
      <c r="MMN302" s="216"/>
      <c r="MMO302" s="216"/>
      <c r="MMP302" s="216"/>
      <c r="MMQ302" s="216"/>
      <c r="MMR302" s="216"/>
      <c r="MMS302" s="216"/>
      <c r="MMT302" s="216"/>
      <c r="MMU302" s="216"/>
      <c r="MMV302" s="216"/>
      <c r="MMW302" s="216"/>
      <c r="MMX302" s="216"/>
      <c r="MMY302" s="216"/>
      <c r="MMZ302" s="216"/>
      <c r="MNA302" s="216"/>
      <c r="MNB302" s="216"/>
      <c r="MNC302" s="216"/>
      <c r="MND302" s="216"/>
      <c r="MNE302" s="216"/>
      <c r="MNF302" s="216"/>
      <c r="MNG302" s="216"/>
      <c r="MNH302" s="216"/>
      <c r="MNI302" s="216"/>
      <c r="MNJ302" s="216"/>
      <c r="MNK302" s="216"/>
      <c r="MNL302" s="216"/>
      <c r="MNM302" s="216"/>
      <c r="MNN302" s="216"/>
      <c r="MNO302" s="216"/>
      <c r="MNP302" s="216"/>
      <c r="MNQ302" s="216"/>
      <c r="MNR302" s="216"/>
      <c r="MNS302" s="216"/>
      <c r="MNT302" s="216"/>
      <c r="MNU302" s="216"/>
      <c r="MNV302" s="216"/>
      <c r="MNW302" s="216"/>
      <c r="MNX302" s="216"/>
      <c r="MNY302" s="216"/>
      <c r="MNZ302" s="216"/>
      <c r="MOA302" s="216"/>
      <c r="MOB302" s="216"/>
      <c r="MOC302" s="216"/>
      <c r="MOD302" s="216"/>
      <c r="MOE302" s="216"/>
      <c r="MOF302" s="216"/>
      <c r="MOG302" s="216"/>
      <c r="MOH302" s="216"/>
      <c r="MOI302" s="216"/>
      <c r="MOJ302" s="216"/>
      <c r="MOK302" s="216"/>
      <c r="MOL302" s="216"/>
      <c r="MOM302" s="216"/>
      <c r="MON302" s="216"/>
      <c r="MOO302" s="216"/>
      <c r="MOP302" s="216"/>
      <c r="MOQ302" s="216"/>
      <c r="MOR302" s="216"/>
      <c r="MOS302" s="216"/>
      <c r="MOT302" s="216"/>
      <c r="MOU302" s="216"/>
      <c r="MOV302" s="216"/>
      <c r="MOW302" s="216"/>
      <c r="MOX302" s="216"/>
      <c r="MOY302" s="216"/>
      <c r="MOZ302" s="216"/>
      <c r="MPA302" s="216"/>
      <c r="MPB302" s="216"/>
      <c r="MPC302" s="216"/>
      <c r="MPD302" s="216"/>
      <c r="MPE302" s="216"/>
      <c r="MPF302" s="216"/>
      <c r="MPG302" s="216"/>
      <c r="MPH302" s="216"/>
      <c r="MPI302" s="216"/>
      <c r="MPJ302" s="216"/>
      <c r="MPK302" s="216"/>
      <c r="MPL302" s="216"/>
      <c r="MPM302" s="216"/>
      <c r="MPN302" s="216"/>
      <c r="MPO302" s="216"/>
      <c r="MPP302" s="216"/>
      <c r="MPQ302" s="216"/>
      <c r="MPR302" s="216"/>
      <c r="MPS302" s="216"/>
      <c r="MPT302" s="216"/>
      <c r="MPU302" s="216"/>
      <c r="MPV302" s="216"/>
      <c r="MPW302" s="216"/>
      <c r="MPX302" s="216"/>
      <c r="MPY302" s="216"/>
      <c r="MPZ302" s="216"/>
      <c r="MQA302" s="216"/>
      <c r="MQB302" s="216"/>
      <c r="MQC302" s="216"/>
      <c r="MQD302" s="216"/>
      <c r="MQE302" s="216"/>
      <c r="MQF302" s="216"/>
      <c r="MQG302" s="216"/>
      <c r="MQH302" s="216"/>
      <c r="MQI302" s="216"/>
      <c r="MQJ302" s="216"/>
      <c r="MQK302" s="216"/>
      <c r="MQL302" s="216"/>
      <c r="MQM302" s="216"/>
      <c r="MQN302" s="216"/>
      <c r="MQO302" s="216"/>
      <c r="MQP302" s="216"/>
      <c r="MQQ302" s="216"/>
      <c r="MQR302" s="216"/>
      <c r="MQS302" s="216"/>
      <c r="MQT302" s="216"/>
      <c r="MQU302" s="216"/>
      <c r="MQV302" s="216"/>
      <c r="MQW302" s="216"/>
      <c r="MQX302" s="216"/>
      <c r="MQY302" s="216"/>
      <c r="MQZ302" s="216"/>
      <c r="MRA302" s="216"/>
      <c r="MRB302" s="216"/>
      <c r="MRC302" s="216"/>
      <c r="MRD302" s="216"/>
      <c r="MRE302" s="216"/>
      <c r="MRF302" s="216"/>
      <c r="MRG302" s="216"/>
      <c r="MRH302" s="216"/>
      <c r="MRI302" s="216"/>
      <c r="MRJ302" s="216"/>
      <c r="MRK302" s="216"/>
      <c r="MRL302" s="216"/>
      <c r="MRM302" s="216"/>
      <c r="MRN302" s="216"/>
      <c r="MRO302" s="216"/>
      <c r="MRP302" s="216"/>
      <c r="MRQ302" s="216"/>
      <c r="MRR302" s="216"/>
      <c r="MRS302" s="216"/>
      <c r="MRT302" s="216"/>
      <c r="MRU302" s="216"/>
      <c r="MRV302" s="216"/>
      <c r="MRW302" s="216"/>
      <c r="MRX302" s="216"/>
      <c r="MRY302" s="216"/>
      <c r="MRZ302" s="216"/>
      <c r="MSA302" s="216"/>
      <c r="MSB302" s="216"/>
      <c r="MSC302" s="216"/>
      <c r="MSD302" s="216"/>
      <c r="MSE302" s="216"/>
      <c r="MSF302" s="216"/>
      <c r="MSG302" s="216"/>
      <c r="MSH302" s="216"/>
      <c r="MSI302" s="216"/>
      <c r="MSJ302" s="216"/>
      <c r="MSK302" s="216"/>
      <c r="MSL302" s="216"/>
      <c r="MSM302" s="216"/>
      <c r="MSN302" s="216"/>
      <c r="MSO302" s="216"/>
      <c r="MSP302" s="216"/>
      <c r="MSQ302" s="216"/>
      <c r="MSR302" s="216"/>
      <c r="MSS302" s="216"/>
      <c r="MST302" s="216"/>
      <c r="MSU302" s="216"/>
      <c r="MSV302" s="216"/>
      <c r="MSW302" s="216"/>
      <c r="MSX302" s="216"/>
      <c r="MSY302" s="216"/>
      <c r="MSZ302" s="216"/>
      <c r="MTA302" s="216"/>
      <c r="MTB302" s="216"/>
      <c r="MTC302" s="216"/>
      <c r="MTD302" s="216"/>
      <c r="MTE302" s="216"/>
      <c r="MTF302" s="216"/>
      <c r="MTG302" s="216"/>
      <c r="MTH302" s="216"/>
      <c r="MTI302" s="216"/>
      <c r="MTJ302" s="216"/>
      <c r="MTK302" s="216"/>
      <c r="MTL302" s="216"/>
      <c r="MTM302" s="216"/>
      <c r="MTN302" s="216"/>
      <c r="MTO302" s="216"/>
      <c r="MTP302" s="216"/>
      <c r="MTQ302" s="216"/>
      <c r="MTR302" s="216"/>
      <c r="MTS302" s="216"/>
      <c r="MTT302" s="216"/>
      <c r="MTU302" s="216"/>
      <c r="MTV302" s="216"/>
      <c r="MTW302" s="216"/>
      <c r="MTX302" s="216"/>
      <c r="MTY302" s="216"/>
      <c r="MTZ302" s="216"/>
      <c r="MUA302" s="216"/>
      <c r="MUB302" s="216"/>
      <c r="MUC302" s="216"/>
      <c r="MUD302" s="216"/>
      <c r="MUE302" s="216"/>
      <c r="MUF302" s="216"/>
      <c r="MUG302" s="216"/>
      <c r="MUH302" s="216"/>
      <c r="MUI302" s="216"/>
      <c r="MUJ302" s="216"/>
      <c r="MUK302" s="216"/>
      <c r="MUL302" s="216"/>
      <c r="MUM302" s="216"/>
      <c r="MUN302" s="216"/>
      <c r="MUO302" s="216"/>
      <c r="MUP302" s="216"/>
      <c r="MUQ302" s="216"/>
      <c r="MUR302" s="216"/>
      <c r="MUS302" s="216"/>
      <c r="MUT302" s="216"/>
      <c r="MUU302" s="216"/>
      <c r="MUV302" s="216"/>
      <c r="MUW302" s="216"/>
      <c r="MUX302" s="216"/>
      <c r="MUY302" s="216"/>
      <c r="MUZ302" s="216"/>
      <c r="MVA302" s="216"/>
      <c r="MVB302" s="216"/>
      <c r="MVC302" s="216"/>
      <c r="MVD302" s="216"/>
      <c r="MVE302" s="216"/>
      <c r="MVF302" s="216"/>
      <c r="MVG302" s="216"/>
      <c r="MVH302" s="216"/>
      <c r="MVI302" s="216"/>
      <c r="MVJ302" s="216"/>
      <c r="MVK302" s="216"/>
      <c r="MVL302" s="216"/>
      <c r="MVM302" s="216"/>
      <c r="MVN302" s="216"/>
      <c r="MVO302" s="216"/>
      <c r="MVP302" s="216"/>
      <c r="MVQ302" s="216"/>
      <c r="MVR302" s="216"/>
      <c r="MVS302" s="216"/>
      <c r="MVT302" s="216"/>
      <c r="MVU302" s="216"/>
      <c r="MVV302" s="216"/>
      <c r="MVW302" s="216"/>
      <c r="MVX302" s="216"/>
      <c r="MVY302" s="216"/>
      <c r="MVZ302" s="216"/>
      <c r="MWA302" s="216"/>
      <c r="MWB302" s="216"/>
      <c r="MWC302" s="216"/>
      <c r="MWD302" s="216"/>
      <c r="MWE302" s="216"/>
      <c r="MWF302" s="216"/>
      <c r="MWG302" s="216"/>
      <c r="MWH302" s="216"/>
      <c r="MWI302" s="216"/>
      <c r="MWJ302" s="216"/>
      <c r="MWK302" s="216"/>
      <c r="MWL302" s="216"/>
      <c r="MWM302" s="216"/>
      <c r="MWN302" s="216"/>
      <c r="MWO302" s="216"/>
      <c r="MWP302" s="216"/>
      <c r="MWQ302" s="216"/>
      <c r="MWR302" s="216"/>
      <c r="MWS302" s="216"/>
      <c r="MWT302" s="216"/>
      <c r="MWU302" s="216"/>
      <c r="MWV302" s="216"/>
      <c r="MWW302" s="216"/>
      <c r="MWX302" s="216"/>
      <c r="MWY302" s="216"/>
      <c r="MWZ302" s="216"/>
      <c r="MXA302" s="216"/>
      <c r="MXB302" s="216"/>
      <c r="MXC302" s="216"/>
      <c r="MXD302" s="216"/>
      <c r="MXE302" s="216"/>
      <c r="MXF302" s="216"/>
      <c r="MXG302" s="216"/>
      <c r="MXH302" s="216"/>
      <c r="MXI302" s="216"/>
      <c r="MXJ302" s="216"/>
      <c r="MXK302" s="216"/>
      <c r="MXL302" s="216"/>
      <c r="MXM302" s="216"/>
      <c r="MXN302" s="216"/>
      <c r="MXO302" s="216"/>
      <c r="MXP302" s="216"/>
      <c r="MXQ302" s="216"/>
      <c r="MXR302" s="216"/>
      <c r="MXS302" s="216"/>
      <c r="MXT302" s="216"/>
      <c r="MXU302" s="216"/>
      <c r="MXV302" s="216"/>
      <c r="MXW302" s="216"/>
      <c r="MXX302" s="216"/>
      <c r="MXY302" s="216"/>
      <c r="MXZ302" s="216"/>
      <c r="MYA302" s="216"/>
      <c r="MYB302" s="216"/>
      <c r="MYC302" s="216"/>
      <c r="MYD302" s="216"/>
      <c r="MYE302" s="216"/>
      <c r="MYF302" s="216"/>
      <c r="MYG302" s="216"/>
      <c r="MYH302" s="216"/>
      <c r="MYI302" s="216"/>
      <c r="MYJ302" s="216"/>
      <c r="MYK302" s="216"/>
      <c r="MYL302" s="216"/>
      <c r="MYM302" s="216"/>
      <c r="MYN302" s="216"/>
      <c r="MYO302" s="216"/>
      <c r="MYP302" s="216"/>
      <c r="MYQ302" s="216"/>
      <c r="MYR302" s="216"/>
      <c r="MYS302" s="216"/>
      <c r="MYT302" s="216"/>
      <c r="MYU302" s="216"/>
      <c r="MYV302" s="216"/>
      <c r="MYW302" s="216"/>
      <c r="MYX302" s="216"/>
      <c r="MYY302" s="216"/>
      <c r="MYZ302" s="216"/>
      <c r="MZA302" s="216"/>
      <c r="MZB302" s="216"/>
      <c r="MZC302" s="216"/>
      <c r="MZD302" s="216"/>
      <c r="MZE302" s="216"/>
      <c r="MZF302" s="216"/>
      <c r="MZG302" s="216"/>
      <c r="MZH302" s="216"/>
      <c r="MZI302" s="216"/>
      <c r="MZJ302" s="216"/>
      <c r="MZK302" s="216"/>
      <c r="MZL302" s="216"/>
      <c r="MZM302" s="216"/>
      <c r="MZN302" s="216"/>
      <c r="MZO302" s="216"/>
      <c r="MZP302" s="216"/>
      <c r="MZQ302" s="216"/>
      <c r="MZR302" s="216"/>
      <c r="MZS302" s="216"/>
      <c r="MZT302" s="216"/>
      <c r="MZU302" s="216"/>
      <c r="MZV302" s="216"/>
      <c r="MZW302" s="216"/>
      <c r="MZX302" s="216"/>
      <c r="MZY302" s="216"/>
      <c r="MZZ302" s="216"/>
      <c r="NAA302" s="216"/>
      <c r="NAB302" s="216"/>
      <c r="NAC302" s="216"/>
      <c r="NAD302" s="216"/>
      <c r="NAE302" s="216"/>
      <c r="NAF302" s="216"/>
      <c r="NAG302" s="216"/>
      <c r="NAH302" s="216"/>
      <c r="NAI302" s="216"/>
      <c r="NAJ302" s="216"/>
      <c r="NAK302" s="216"/>
      <c r="NAL302" s="216"/>
      <c r="NAM302" s="216"/>
      <c r="NAN302" s="216"/>
      <c r="NAO302" s="216"/>
      <c r="NAP302" s="216"/>
      <c r="NAQ302" s="216"/>
      <c r="NAR302" s="216"/>
      <c r="NAS302" s="216"/>
      <c r="NAT302" s="216"/>
      <c r="NAU302" s="216"/>
      <c r="NAV302" s="216"/>
      <c r="NAW302" s="216"/>
      <c r="NAX302" s="216"/>
      <c r="NAY302" s="216"/>
      <c r="NAZ302" s="216"/>
      <c r="NBA302" s="216"/>
      <c r="NBB302" s="216"/>
      <c r="NBC302" s="216"/>
      <c r="NBD302" s="216"/>
      <c r="NBE302" s="216"/>
      <c r="NBF302" s="216"/>
      <c r="NBG302" s="216"/>
      <c r="NBH302" s="216"/>
      <c r="NBI302" s="216"/>
      <c r="NBJ302" s="216"/>
      <c r="NBK302" s="216"/>
      <c r="NBL302" s="216"/>
      <c r="NBM302" s="216"/>
      <c r="NBN302" s="216"/>
      <c r="NBO302" s="216"/>
      <c r="NBP302" s="216"/>
      <c r="NBQ302" s="216"/>
      <c r="NBR302" s="216"/>
      <c r="NBS302" s="216"/>
      <c r="NBT302" s="216"/>
      <c r="NBU302" s="216"/>
      <c r="NBV302" s="216"/>
      <c r="NBW302" s="216"/>
      <c r="NBX302" s="216"/>
      <c r="NBY302" s="216"/>
      <c r="NBZ302" s="216"/>
      <c r="NCA302" s="216"/>
      <c r="NCB302" s="216"/>
      <c r="NCC302" s="216"/>
      <c r="NCD302" s="216"/>
      <c r="NCE302" s="216"/>
      <c r="NCF302" s="216"/>
      <c r="NCG302" s="216"/>
      <c r="NCH302" s="216"/>
      <c r="NCI302" s="216"/>
      <c r="NCJ302" s="216"/>
      <c r="NCK302" s="216"/>
      <c r="NCL302" s="216"/>
      <c r="NCM302" s="216"/>
      <c r="NCN302" s="216"/>
      <c r="NCO302" s="216"/>
      <c r="NCP302" s="216"/>
      <c r="NCQ302" s="216"/>
      <c r="NCR302" s="216"/>
      <c r="NCS302" s="216"/>
      <c r="NCT302" s="216"/>
      <c r="NCU302" s="216"/>
      <c r="NCV302" s="216"/>
      <c r="NCW302" s="216"/>
      <c r="NCX302" s="216"/>
      <c r="NCY302" s="216"/>
      <c r="NCZ302" s="216"/>
      <c r="NDA302" s="216"/>
      <c r="NDB302" s="216"/>
      <c r="NDC302" s="216"/>
      <c r="NDD302" s="216"/>
      <c r="NDE302" s="216"/>
      <c r="NDF302" s="216"/>
      <c r="NDG302" s="216"/>
      <c r="NDH302" s="216"/>
      <c r="NDI302" s="216"/>
      <c r="NDJ302" s="216"/>
      <c r="NDK302" s="216"/>
      <c r="NDL302" s="216"/>
      <c r="NDM302" s="216"/>
      <c r="NDN302" s="216"/>
      <c r="NDO302" s="216"/>
      <c r="NDP302" s="216"/>
      <c r="NDQ302" s="216"/>
      <c r="NDR302" s="216"/>
      <c r="NDS302" s="216"/>
      <c r="NDT302" s="216"/>
      <c r="NDU302" s="216"/>
      <c r="NDV302" s="216"/>
      <c r="NDW302" s="216"/>
      <c r="NDX302" s="216"/>
      <c r="NDY302" s="216"/>
      <c r="NDZ302" s="216"/>
      <c r="NEA302" s="216"/>
      <c r="NEB302" s="216"/>
      <c r="NEC302" s="216"/>
      <c r="NED302" s="216"/>
      <c r="NEE302" s="216"/>
      <c r="NEF302" s="216"/>
      <c r="NEG302" s="216"/>
      <c r="NEH302" s="216"/>
      <c r="NEI302" s="216"/>
      <c r="NEJ302" s="216"/>
      <c r="NEK302" s="216"/>
      <c r="NEL302" s="216"/>
      <c r="NEM302" s="216"/>
      <c r="NEN302" s="216"/>
      <c r="NEO302" s="216"/>
      <c r="NEP302" s="216"/>
      <c r="NEQ302" s="216"/>
      <c r="NER302" s="216"/>
      <c r="NES302" s="216"/>
      <c r="NET302" s="216"/>
      <c r="NEU302" s="216"/>
      <c r="NEV302" s="216"/>
      <c r="NEW302" s="216"/>
      <c r="NEX302" s="216"/>
      <c r="NEY302" s="216"/>
      <c r="NEZ302" s="216"/>
      <c r="NFA302" s="216"/>
      <c r="NFB302" s="216"/>
      <c r="NFC302" s="216"/>
      <c r="NFD302" s="216"/>
      <c r="NFE302" s="216"/>
      <c r="NFF302" s="216"/>
      <c r="NFG302" s="216"/>
      <c r="NFH302" s="216"/>
      <c r="NFI302" s="216"/>
      <c r="NFJ302" s="216"/>
      <c r="NFK302" s="216"/>
      <c r="NFL302" s="216"/>
      <c r="NFM302" s="216"/>
      <c r="NFN302" s="216"/>
      <c r="NFO302" s="216"/>
      <c r="NFP302" s="216"/>
      <c r="NFQ302" s="216"/>
      <c r="NFR302" s="216"/>
      <c r="NFS302" s="216"/>
      <c r="NFT302" s="216"/>
      <c r="NFU302" s="216"/>
      <c r="NFV302" s="216"/>
      <c r="NFW302" s="216"/>
      <c r="NFX302" s="216"/>
      <c r="NFY302" s="216"/>
      <c r="NFZ302" s="216"/>
      <c r="NGA302" s="216"/>
      <c r="NGB302" s="216"/>
      <c r="NGC302" s="216"/>
      <c r="NGD302" s="216"/>
      <c r="NGE302" s="216"/>
      <c r="NGF302" s="216"/>
      <c r="NGG302" s="216"/>
      <c r="NGH302" s="216"/>
      <c r="NGI302" s="216"/>
      <c r="NGJ302" s="216"/>
      <c r="NGK302" s="216"/>
      <c r="NGL302" s="216"/>
      <c r="NGM302" s="216"/>
      <c r="NGN302" s="216"/>
      <c r="NGO302" s="216"/>
      <c r="NGP302" s="216"/>
      <c r="NGQ302" s="216"/>
      <c r="NGR302" s="216"/>
      <c r="NGS302" s="216"/>
      <c r="NGT302" s="216"/>
      <c r="NGU302" s="216"/>
      <c r="NGV302" s="216"/>
      <c r="NGW302" s="216"/>
      <c r="NGX302" s="216"/>
      <c r="NGY302" s="216"/>
      <c r="NGZ302" s="216"/>
      <c r="NHA302" s="216"/>
      <c r="NHB302" s="216"/>
      <c r="NHC302" s="216"/>
      <c r="NHD302" s="216"/>
      <c r="NHE302" s="216"/>
      <c r="NHF302" s="216"/>
      <c r="NHG302" s="216"/>
      <c r="NHH302" s="216"/>
      <c r="NHI302" s="216"/>
      <c r="NHJ302" s="216"/>
      <c r="NHK302" s="216"/>
      <c r="NHL302" s="216"/>
      <c r="NHM302" s="216"/>
      <c r="NHN302" s="216"/>
      <c r="NHO302" s="216"/>
      <c r="NHP302" s="216"/>
      <c r="NHQ302" s="216"/>
      <c r="NHR302" s="216"/>
      <c r="NHS302" s="216"/>
      <c r="NHT302" s="216"/>
      <c r="NHU302" s="216"/>
      <c r="NHV302" s="216"/>
      <c r="NHW302" s="216"/>
      <c r="NHX302" s="216"/>
      <c r="NHY302" s="216"/>
      <c r="NHZ302" s="216"/>
      <c r="NIA302" s="216"/>
      <c r="NIB302" s="216"/>
      <c r="NIC302" s="216"/>
      <c r="NID302" s="216"/>
      <c r="NIE302" s="216"/>
      <c r="NIF302" s="216"/>
      <c r="NIG302" s="216"/>
      <c r="NIH302" s="216"/>
      <c r="NII302" s="216"/>
      <c r="NIJ302" s="216"/>
      <c r="NIK302" s="216"/>
      <c r="NIL302" s="216"/>
      <c r="NIM302" s="216"/>
      <c r="NIN302" s="216"/>
      <c r="NIO302" s="216"/>
      <c r="NIP302" s="216"/>
      <c r="NIQ302" s="216"/>
      <c r="NIR302" s="216"/>
      <c r="NIS302" s="216"/>
      <c r="NIT302" s="216"/>
      <c r="NIU302" s="216"/>
      <c r="NIV302" s="216"/>
      <c r="NIW302" s="216"/>
      <c r="NIX302" s="216"/>
      <c r="NIY302" s="216"/>
      <c r="NIZ302" s="216"/>
      <c r="NJA302" s="216"/>
      <c r="NJB302" s="216"/>
      <c r="NJC302" s="216"/>
      <c r="NJD302" s="216"/>
      <c r="NJE302" s="216"/>
      <c r="NJF302" s="216"/>
      <c r="NJG302" s="216"/>
      <c r="NJH302" s="216"/>
      <c r="NJI302" s="216"/>
      <c r="NJJ302" s="216"/>
      <c r="NJK302" s="216"/>
      <c r="NJL302" s="216"/>
      <c r="NJM302" s="216"/>
      <c r="NJN302" s="216"/>
      <c r="NJO302" s="216"/>
      <c r="NJP302" s="216"/>
      <c r="NJQ302" s="216"/>
      <c r="NJR302" s="216"/>
      <c r="NJS302" s="216"/>
      <c r="NJT302" s="216"/>
      <c r="NJU302" s="216"/>
      <c r="NJV302" s="216"/>
      <c r="NJW302" s="216"/>
      <c r="NJX302" s="216"/>
      <c r="NJY302" s="216"/>
      <c r="NJZ302" s="216"/>
      <c r="NKA302" s="216"/>
      <c r="NKB302" s="216"/>
      <c r="NKC302" s="216"/>
      <c r="NKD302" s="216"/>
      <c r="NKE302" s="216"/>
      <c r="NKF302" s="216"/>
      <c r="NKG302" s="216"/>
      <c r="NKH302" s="216"/>
      <c r="NKI302" s="216"/>
      <c r="NKJ302" s="216"/>
      <c r="NKK302" s="216"/>
      <c r="NKL302" s="216"/>
      <c r="NKM302" s="216"/>
      <c r="NKN302" s="216"/>
      <c r="NKO302" s="216"/>
      <c r="NKP302" s="216"/>
      <c r="NKQ302" s="216"/>
      <c r="NKR302" s="216"/>
      <c r="NKS302" s="216"/>
      <c r="NKT302" s="216"/>
      <c r="NKU302" s="216"/>
      <c r="NKV302" s="216"/>
      <c r="NKW302" s="216"/>
      <c r="NKX302" s="216"/>
      <c r="NKY302" s="216"/>
      <c r="NKZ302" s="216"/>
      <c r="NLA302" s="216"/>
      <c r="NLB302" s="216"/>
      <c r="NLC302" s="216"/>
      <c r="NLD302" s="216"/>
      <c r="NLE302" s="216"/>
      <c r="NLF302" s="216"/>
      <c r="NLG302" s="216"/>
      <c r="NLH302" s="216"/>
      <c r="NLI302" s="216"/>
      <c r="NLJ302" s="216"/>
      <c r="NLK302" s="216"/>
      <c r="NLL302" s="216"/>
      <c r="NLM302" s="216"/>
      <c r="NLN302" s="216"/>
      <c r="NLO302" s="216"/>
      <c r="NLP302" s="216"/>
      <c r="NLQ302" s="216"/>
      <c r="NLR302" s="216"/>
      <c r="NLS302" s="216"/>
      <c r="NLT302" s="216"/>
      <c r="NLU302" s="216"/>
      <c r="NLV302" s="216"/>
      <c r="NLW302" s="216"/>
      <c r="NLX302" s="216"/>
      <c r="NLY302" s="216"/>
      <c r="NLZ302" s="216"/>
      <c r="NMA302" s="216"/>
      <c r="NMB302" s="216"/>
      <c r="NMC302" s="216"/>
      <c r="NMD302" s="216"/>
      <c r="NME302" s="216"/>
      <c r="NMF302" s="216"/>
      <c r="NMG302" s="216"/>
      <c r="NMH302" s="216"/>
      <c r="NMI302" s="216"/>
      <c r="NMJ302" s="216"/>
      <c r="NMK302" s="216"/>
      <c r="NML302" s="216"/>
      <c r="NMM302" s="216"/>
      <c r="NMN302" s="216"/>
      <c r="NMO302" s="216"/>
      <c r="NMP302" s="216"/>
      <c r="NMQ302" s="216"/>
      <c r="NMR302" s="216"/>
      <c r="NMS302" s="216"/>
      <c r="NMT302" s="216"/>
      <c r="NMU302" s="216"/>
      <c r="NMV302" s="216"/>
      <c r="NMW302" s="216"/>
      <c r="NMX302" s="216"/>
      <c r="NMY302" s="216"/>
      <c r="NMZ302" s="216"/>
      <c r="NNA302" s="216"/>
      <c r="NNB302" s="216"/>
      <c r="NNC302" s="216"/>
      <c r="NND302" s="216"/>
      <c r="NNE302" s="216"/>
      <c r="NNF302" s="216"/>
      <c r="NNG302" s="216"/>
      <c r="NNH302" s="216"/>
      <c r="NNI302" s="216"/>
      <c r="NNJ302" s="216"/>
      <c r="NNK302" s="216"/>
      <c r="NNL302" s="216"/>
      <c r="NNM302" s="216"/>
      <c r="NNN302" s="216"/>
      <c r="NNO302" s="216"/>
      <c r="NNP302" s="216"/>
      <c r="NNQ302" s="216"/>
      <c r="NNR302" s="216"/>
      <c r="NNS302" s="216"/>
      <c r="NNT302" s="216"/>
      <c r="NNU302" s="216"/>
      <c r="NNV302" s="216"/>
      <c r="NNW302" s="216"/>
      <c r="NNX302" s="216"/>
      <c r="NNY302" s="216"/>
      <c r="NNZ302" s="216"/>
      <c r="NOA302" s="216"/>
      <c r="NOB302" s="216"/>
      <c r="NOC302" s="216"/>
      <c r="NOD302" s="216"/>
      <c r="NOE302" s="216"/>
      <c r="NOF302" s="216"/>
      <c r="NOG302" s="216"/>
      <c r="NOH302" s="216"/>
      <c r="NOI302" s="216"/>
      <c r="NOJ302" s="216"/>
      <c r="NOK302" s="216"/>
      <c r="NOL302" s="216"/>
      <c r="NOM302" s="216"/>
      <c r="NON302" s="216"/>
      <c r="NOO302" s="216"/>
      <c r="NOP302" s="216"/>
      <c r="NOQ302" s="216"/>
      <c r="NOR302" s="216"/>
      <c r="NOS302" s="216"/>
      <c r="NOT302" s="216"/>
      <c r="NOU302" s="216"/>
      <c r="NOV302" s="216"/>
      <c r="NOW302" s="216"/>
      <c r="NOX302" s="216"/>
      <c r="NOY302" s="216"/>
      <c r="NOZ302" s="216"/>
      <c r="NPA302" s="216"/>
      <c r="NPB302" s="216"/>
      <c r="NPC302" s="216"/>
      <c r="NPD302" s="216"/>
      <c r="NPE302" s="216"/>
      <c r="NPF302" s="216"/>
      <c r="NPG302" s="216"/>
      <c r="NPH302" s="216"/>
      <c r="NPI302" s="216"/>
      <c r="NPJ302" s="216"/>
      <c r="NPK302" s="216"/>
      <c r="NPL302" s="216"/>
      <c r="NPM302" s="216"/>
      <c r="NPN302" s="216"/>
      <c r="NPO302" s="216"/>
      <c r="NPP302" s="216"/>
      <c r="NPQ302" s="216"/>
      <c r="NPR302" s="216"/>
      <c r="NPS302" s="216"/>
      <c r="NPT302" s="216"/>
      <c r="NPU302" s="216"/>
      <c r="NPV302" s="216"/>
      <c r="NPW302" s="216"/>
      <c r="NPX302" s="216"/>
      <c r="NPY302" s="216"/>
      <c r="NPZ302" s="216"/>
      <c r="NQA302" s="216"/>
      <c r="NQB302" s="216"/>
      <c r="NQC302" s="216"/>
      <c r="NQD302" s="216"/>
      <c r="NQE302" s="216"/>
      <c r="NQF302" s="216"/>
      <c r="NQG302" s="216"/>
      <c r="NQH302" s="216"/>
      <c r="NQI302" s="216"/>
      <c r="NQJ302" s="216"/>
      <c r="NQK302" s="216"/>
      <c r="NQL302" s="216"/>
      <c r="NQM302" s="216"/>
      <c r="NQN302" s="216"/>
      <c r="NQO302" s="216"/>
      <c r="NQP302" s="216"/>
      <c r="NQQ302" s="216"/>
      <c r="NQR302" s="216"/>
      <c r="NQS302" s="216"/>
      <c r="NQT302" s="216"/>
      <c r="NQU302" s="216"/>
      <c r="NQV302" s="216"/>
      <c r="NQW302" s="216"/>
      <c r="NQX302" s="216"/>
      <c r="NQY302" s="216"/>
      <c r="NQZ302" s="216"/>
      <c r="NRA302" s="216"/>
      <c r="NRB302" s="216"/>
      <c r="NRC302" s="216"/>
      <c r="NRD302" s="216"/>
      <c r="NRE302" s="216"/>
      <c r="NRF302" s="216"/>
      <c r="NRG302" s="216"/>
      <c r="NRH302" s="216"/>
      <c r="NRI302" s="216"/>
      <c r="NRJ302" s="216"/>
      <c r="NRK302" s="216"/>
      <c r="NRL302" s="216"/>
      <c r="NRM302" s="216"/>
      <c r="NRN302" s="216"/>
      <c r="NRO302" s="216"/>
      <c r="NRP302" s="216"/>
      <c r="NRQ302" s="216"/>
      <c r="NRR302" s="216"/>
      <c r="NRS302" s="216"/>
      <c r="NRT302" s="216"/>
      <c r="NRU302" s="216"/>
      <c r="NRV302" s="216"/>
      <c r="NRW302" s="216"/>
      <c r="NRX302" s="216"/>
      <c r="NRY302" s="216"/>
      <c r="NRZ302" s="216"/>
      <c r="NSA302" s="216"/>
      <c r="NSB302" s="216"/>
      <c r="NSC302" s="216"/>
      <c r="NSD302" s="216"/>
      <c r="NSE302" s="216"/>
      <c r="NSF302" s="216"/>
      <c r="NSG302" s="216"/>
      <c r="NSH302" s="216"/>
      <c r="NSI302" s="216"/>
      <c r="NSJ302" s="216"/>
      <c r="NSK302" s="216"/>
      <c r="NSL302" s="216"/>
      <c r="NSM302" s="216"/>
      <c r="NSN302" s="216"/>
      <c r="NSO302" s="216"/>
      <c r="NSP302" s="216"/>
      <c r="NSQ302" s="216"/>
      <c r="NSR302" s="216"/>
      <c r="NSS302" s="216"/>
      <c r="NST302" s="216"/>
      <c r="NSU302" s="216"/>
      <c r="NSV302" s="216"/>
      <c r="NSW302" s="216"/>
      <c r="NSX302" s="216"/>
      <c r="NSY302" s="216"/>
      <c r="NSZ302" s="216"/>
      <c r="NTA302" s="216"/>
      <c r="NTB302" s="216"/>
      <c r="NTC302" s="216"/>
      <c r="NTD302" s="216"/>
      <c r="NTE302" s="216"/>
      <c r="NTF302" s="216"/>
      <c r="NTG302" s="216"/>
      <c r="NTH302" s="216"/>
      <c r="NTI302" s="216"/>
      <c r="NTJ302" s="216"/>
      <c r="NTK302" s="216"/>
      <c r="NTL302" s="216"/>
      <c r="NTM302" s="216"/>
      <c r="NTN302" s="216"/>
      <c r="NTO302" s="216"/>
      <c r="NTP302" s="216"/>
      <c r="NTQ302" s="216"/>
      <c r="NTR302" s="216"/>
      <c r="NTS302" s="216"/>
      <c r="NTT302" s="216"/>
      <c r="NTU302" s="216"/>
      <c r="NTV302" s="216"/>
      <c r="NTW302" s="216"/>
      <c r="NTX302" s="216"/>
      <c r="NTY302" s="216"/>
      <c r="NTZ302" s="216"/>
      <c r="NUA302" s="216"/>
      <c r="NUB302" s="216"/>
      <c r="NUC302" s="216"/>
      <c r="NUD302" s="216"/>
      <c r="NUE302" s="216"/>
      <c r="NUF302" s="216"/>
      <c r="NUG302" s="216"/>
      <c r="NUH302" s="216"/>
      <c r="NUI302" s="216"/>
      <c r="NUJ302" s="216"/>
      <c r="NUK302" s="216"/>
      <c r="NUL302" s="216"/>
      <c r="NUM302" s="216"/>
      <c r="NUN302" s="216"/>
      <c r="NUO302" s="216"/>
      <c r="NUP302" s="216"/>
      <c r="NUQ302" s="216"/>
      <c r="NUR302" s="216"/>
      <c r="NUS302" s="216"/>
      <c r="NUT302" s="216"/>
      <c r="NUU302" s="216"/>
      <c r="NUV302" s="216"/>
      <c r="NUW302" s="216"/>
      <c r="NUX302" s="216"/>
      <c r="NUY302" s="216"/>
      <c r="NUZ302" s="216"/>
      <c r="NVA302" s="216"/>
      <c r="NVB302" s="216"/>
      <c r="NVC302" s="216"/>
      <c r="NVD302" s="216"/>
      <c r="NVE302" s="216"/>
      <c r="NVF302" s="216"/>
      <c r="NVG302" s="216"/>
      <c r="NVH302" s="216"/>
      <c r="NVI302" s="216"/>
      <c r="NVJ302" s="216"/>
      <c r="NVK302" s="216"/>
      <c r="NVL302" s="216"/>
      <c r="NVM302" s="216"/>
      <c r="NVN302" s="216"/>
      <c r="NVO302" s="216"/>
      <c r="NVP302" s="216"/>
      <c r="NVQ302" s="216"/>
      <c r="NVR302" s="216"/>
      <c r="NVS302" s="216"/>
      <c r="NVT302" s="216"/>
      <c r="NVU302" s="216"/>
      <c r="NVV302" s="216"/>
      <c r="NVW302" s="216"/>
      <c r="NVX302" s="216"/>
      <c r="NVY302" s="216"/>
      <c r="NVZ302" s="216"/>
      <c r="NWA302" s="216"/>
      <c r="NWB302" s="216"/>
      <c r="NWC302" s="216"/>
      <c r="NWD302" s="216"/>
      <c r="NWE302" s="216"/>
      <c r="NWF302" s="216"/>
      <c r="NWG302" s="216"/>
      <c r="NWH302" s="216"/>
      <c r="NWI302" s="216"/>
      <c r="NWJ302" s="216"/>
      <c r="NWK302" s="216"/>
      <c r="NWL302" s="216"/>
      <c r="NWM302" s="216"/>
      <c r="NWN302" s="216"/>
      <c r="NWO302" s="216"/>
      <c r="NWP302" s="216"/>
      <c r="NWQ302" s="216"/>
      <c r="NWR302" s="216"/>
      <c r="NWS302" s="216"/>
      <c r="NWT302" s="216"/>
      <c r="NWU302" s="216"/>
      <c r="NWV302" s="216"/>
      <c r="NWW302" s="216"/>
      <c r="NWX302" s="216"/>
      <c r="NWY302" s="216"/>
      <c r="NWZ302" s="216"/>
      <c r="NXA302" s="216"/>
      <c r="NXB302" s="216"/>
      <c r="NXC302" s="216"/>
      <c r="NXD302" s="216"/>
      <c r="NXE302" s="216"/>
      <c r="NXF302" s="216"/>
      <c r="NXG302" s="216"/>
      <c r="NXH302" s="216"/>
      <c r="NXI302" s="216"/>
      <c r="NXJ302" s="216"/>
      <c r="NXK302" s="216"/>
      <c r="NXL302" s="216"/>
      <c r="NXM302" s="216"/>
      <c r="NXN302" s="216"/>
      <c r="NXO302" s="216"/>
      <c r="NXP302" s="216"/>
      <c r="NXQ302" s="216"/>
      <c r="NXR302" s="216"/>
      <c r="NXS302" s="216"/>
      <c r="NXT302" s="216"/>
      <c r="NXU302" s="216"/>
      <c r="NXV302" s="216"/>
      <c r="NXW302" s="216"/>
      <c r="NXX302" s="216"/>
      <c r="NXY302" s="216"/>
      <c r="NXZ302" s="216"/>
      <c r="NYA302" s="216"/>
      <c r="NYB302" s="216"/>
      <c r="NYC302" s="216"/>
      <c r="NYD302" s="216"/>
      <c r="NYE302" s="216"/>
      <c r="NYF302" s="216"/>
      <c r="NYG302" s="216"/>
      <c r="NYH302" s="216"/>
      <c r="NYI302" s="216"/>
      <c r="NYJ302" s="216"/>
      <c r="NYK302" s="216"/>
      <c r="NYL302" s="216"/>
      <c r="NYM302" s="216"/>
      <c r="NYN302" s="216"/>
      <c r="NYO302" s="216"/>
      <c r="NYP302" s="216"/>
      <c r="NYQ302" s="216"/>
      <c r="NYR302" s="216"/>
      <c r="NYS302" s="216"/>
      <c r="NYT302" s="216"/>
      <c r="NYU302" s="216"/>
      <c r="NYV302" s="216"/>
      <c r="NYW302" s="216"/>
      <c r="NYX302" s="216"/>
      <c r="NYY302" s="216"/>
      <c r="NYZ302" s="216"/>
      <c r="NZA302" s="216"/>
      <c r="NZB302" s="216"/>
      <c r="NZC302" s="216"/>
      <c r="NZD302" s="216"/>
      <c r="NZE302" s="216"/>
      <c r="NZF302" s="216"/>
      <c r="NZG302" s="216"/>
      <c r="NZH302" s="216"/>
      <c r="NZI302" s="216"/>
      <c r="NZJ302" s="216"/>
      <c r="NZK302" s="216"/>
      <c r="NZL302" s="216"/>
      <c r="NZM302" s="216"/>
      <c r="NZN302" s="216"/>
      <c r="NZO302" s="216"/>
      <c r="NZP302" s="216"/>
      <c r="NZQ302" s="216"/>
      <c r="NZR302" s="216"/>
      <c r="NZS302" s="216"/>
      <c r="NZT302" s="216"/>
      <c r="NZU302" s="216"/>
      <c r="NZV302" s="216"/>
      <c r="NZW302" s="216"/>
      <c r="NZX302" s="216"/>
      <c r="NZY302" s="216"/>
      <c r="NZZ302" s="216"/>
      <c r="OAA302" s="216"/>
      <c r="OAB302" s="216"/>
      <c r="OAC302" s="216"/>
      <c r="OAD302" s="216"/>
      <c r="OAE302" s="216"/>
      <c r="OAF302" s="216"/>
      <c r="OAG302" s="216"/>
      <c r="OAH302" s="216"/>
      <c r="OAI302" s="216"/>
      <c r="OAJ302" s="216"/>
      <c r="OAK302" s="216"/>
      <c r="OAL302" s="216"/>
      <c r="OAM302" s="216"/>
      <c r="OAN302" s="216"/>
      <c r="OAO302" s="216"/>
      <c r="OAP302" s="216"/>
      <c r="OAQ302" s="216"/>
      <c r="OAR302" s="216"/>
      <c r="OAS302" s="216"/>
      <c r="OAT302" s="216"/>
      <c r="OAU302" s="216"/>
      <c r="OAV302" s="216"/>
      <c r="OAW302" s="216"/>
      <c r="OAX302" s="216"/>
      <c r="OAY302" s="216"/>
      <c r="OAZ302" s="216"/>
      <c r="OBA302" s="216"/>
      <c r="OBB302" s="216"/>
      <c r="OBC302" s="216"/>
      <c r="OBD302" s="216"/>
      <c r="OBE302" s="216"/>
      <c r="OBF302" s="216"/>
      <c r="OBG302" s="216"/>
      <c r="OBH302" s="216"/>
      <c r="OBI302" s="216"/>
      <c r="OBJ302" s="216"/>
      <c r="OBK302" s="216"/>
      <c r="OBL302" s="216"/>
      <c r="OBM302" s="216"/>
      <c r="OBN302" s="216"/>
      <c r="OBO302" s="216"/>
      <c r="OBP302" s="216"/>
      <c r="OBQ302" s="216"/>
      <c r="OBR302" s="216"/>
      <c r="OBS302" s="216"/>
      <c r="OBT302" s="216"/>
      <c r="OBU302" s="216"/>
      <c r="OBV302" s="216"/>
      <c r="OBW302" s="216"/>
      <c r="OBX302" s="216"/>
      <c r="OBY302" s="216"/>
      <c r="OBZ302" s="216"/>
      <c r="OCA302" s="216"/>
      <c r="OCB302" s="216"/>
      <c r="OCC302" s="216"/>
      <c r="OCD302" s="216"/>
      <c r="OCE302" s="216"/>
      <c r="OCF302" s="216"/>
      <c r="OCG302" s="216"/>
      <c r="OCH302" s="216"/>
      <c r="OCI302" s="216"/>
      <c r="OCJ302" s="216"/>
      <c r="OCK302" s="216"/>
      <c r="OCL302" s="216"/>
      <c r="OCM302" s="216"/>
      <c r="OCN302" s="216"/>
      <c r="OCO302" s="216"/>
      <c r="OCP302" s="216"/>
      <c r="OCQ302" s="216"/>
      <c r="OCR302" s="216"/>
      <c r="OCS302" s="216"/>
      <c r="OCT302" s="216"/>
      <c r="OCU302" s="216"/>
      <c r="OCV302" s="216"/>
      <c r="OCW302" s="216"/>
      <c r="OCX302" s="216"/>
      <c r="OCY302" s="216"/>
      <c r="OCZ302" s="216"/>
      <c r="ODA302" s="216"/>
      <c r="ODB302" s="216"/>
      <c r="ODC302" s="216"/>
      <c r="ODD302" s="216"/>
      <c r="ODE302" s="216"/>
      <c r="ODF302" s="216"/>
      <c r="ODG302" s="216"/>
      <c r="ODH302" s="216"/>
      <c r="ODI302" s="216"/>
      <c r="ODJ302" s="216"/>
      <c r="ODK302" s="216"/>
      <c r="ODL302" s="216"/>
      <c r="ODM302" s="216"/>
      <c r="ODN302" s="216"/>
      <c r="ODO302" s="216"/>
      <c r="ODP302" s="216"/>
      <c r="ODQ302" s="216"/>
      <c r="ODR302" s="216"/>
      <c r="ODS302" s="216"/>
      <c r="ODT302" s="216"/>
      <c r="ODU302" s="216"/>
      <c r="ODV302" s="216"/>
      <c r="ODW302" s="216"/>
      <c r="ODX302" s="216"/>
      <c r="ODY302" s="216"/>
      <c r="ODZ302" s="216"/>
      <c r="OEA302" s="216"/>
      <c r="OEB302" s="216"/>
      <c r="OEC302" s="216"/>
      <c r="OED302" s="216"/>
      <c r="OEE302" s="216"/>
      <c r="OEF302" s="216"/>
      <c r="OEG302" s="216"/>
      <c r="OEH302" s="216"/>
      <c r="OEI302" s="216"/>
      <c r="OEJ302" s="216"/>
      <c r="OEK302" s="216"/>
      <c r="OEL302" s="216"/>
      <c r="OEM302" s="216"/>
      <c r="OEN302" s="216"/>
      <c r="OEO302" s="216"/>
      <c r="OEP302" s="216"/>
      <c r="OEQ302" s="216"/>
      <c r="OER302" s="216"/>
      <c r="OES302" s="216"/>
      <c r="OET302" s="216"/>
      <c r="OEU302" s="216"/>
      <c r="OEV302" s="216"/>
      <c r="OEW302" s="216"/>
      <c r="OEX302" s="216"/>
      <c r="OEY302" s="216"/>
      <c r="OEZ302" s="216"/>
      <c r="OFA302" s="216"/>
      <c r="OFB302" s="216"/>
      <c r="OFC302" s="216"/>
      <c r="OFD302" s="216"/>
      <c r="OFE302" s="216"/>
      <c r="OFF302" s="216"/>
      <c r="OFG302" s="216"/>
      <c r="OFH302" s="216"/>
      <c r="OFI302" s="216"/>
      <c r="OFJ302" s="216"/>
      <c r="OFK302" s="216"/>
      <c r="OFL302" s="216"/>
      <c r="OFM302" s="216"/>
      <c r="OFN302" s="216"/>
      <c r="OFO302" s="216"/>
      <c r="OFP302" s="216"/>
      <c r="OFQ302" s="216"/>
      <c r="OFR302" s="216"/>
      <c r="OFS302" s="216"/>
      <c r="OFT302" s="216"/>
      <c r="OFU302" s="216"/>
      <c r="OFV302" s="216"/>
      <c r="OFW302" s="216"/>
      <c r="OFX302" s="216"/>
      <c r="OFY302" s="216"/>
      <c r="OFZ302" s="216"/>
      <c r="OGA302" s="216"/>
      <c r="OGB302" s="216"/>
      <c r="OGC302" s="216"/>
      <c r="OGD302" s="216"/>
      <c r="OGE302" s="216"/>
      <c r="OGF302" s="216"/>
      <c r="OGG302" s="216"/>
      <c r="OGH302" s="216"/>
      <c r="OGI302" s="216"/>
      <c r="OGJ302" s="216"/>
      <c r="OGK302" s="216"/>
      <c r="OGL302" s="216"/>
      <c r="OGM302" s="216"/>
      <c r="OGN302" s="216"/>
      <c r="OGO302" s="216"/>
      <c r="OGP302" s="216"/>
      <c r="OGQ302" s="216"/>
      <c r="OGR302" s="216"/>
      <c r="OGS302" s="216"/>
      <c r="OGT302" s="216"/>
      <c r="OGU302" s="216"/>
      <c r="OGV302" s="216"/>
      <c r="OGW302" s="216"/>
      <c r="OGX302" s="216"/>
      <c r="OGY302" s="216"/>
      <c r="OGZ302" s="216"/>
      <c r="OHA302" s="216"/>
      <c r="OHB302" s="216"/>
      <c r="OHC302" s="216"/>
      <c r="OHD302" s="216"/>
      <c r="OHE302" s="216"/>
      <c r="OHF302" s="216"/>
      <c r="OHG302" s="216"/>
      <c r="OHH302" s="216"/>
      <c r="OHI302" s="216"/>
      <c r="OHJ302" s="216"/>
      <c r="OHK302" s="216"/>
      <c r="OHL302" s="216"/>
      <c r="OHM302" s="216"/>
      <c r="OHN302" s="216"/>
      <c r="OHO302" s="216"/>
      <c r="OHP302" s="216"/>
      <c r="OHQ302" s="216"/>
      <c r="OHR302" s="216"/>
      <c r="OHS302" s="216"/>
      <c r="OHT302" s="216"/>
      <c r="OHU302" s="216"/>
      <c r="OHV302" s="216"/>
      <c r="OHW302" s="216"/>
      <c r="OHX302" s="216"/>
      <c r="OHY302" s="216"/>
      <c r="OHZ302" s="216"/>
      <c r="OIA302" s="216"/>
      <c r="OIB302" s="216"/>
      <c r="OIC302" s="216"/>
      <c r="OID302" s="216"/>
      <c r="OIE302" s="216"/>
      <c r="OIF302" s="216"/>
      <c r="OIG302" s="216"/>
      <c r="OIH302" s="216"/>
      <c r="OII302" s="216"/>
      <c r="OIJ302" s="216"/>
      <c r="OIK302" s="216"/>
      <c r="OIL302" s="216"/>
      <c r="OIM302" s="216"/>
      <c r="OIN302" s="216"/>
      <c r="OIO302" s="216"/>
      <c r="OIP302" s="216"/>
      <c r="OIQ302" s="216"/>
      <c r="OIR302" s="216"/>
      <c r="OIS302" s="216"/>
      <c r="OIT302" s="216"/>
      <c r="OIU302" s="216"/>
      <c r="OIV302" s="216"/>
      <c r="OIW302" s="216"/>
      <c r="OIX302" s="216"/>
      <c r="OIY302" s="216"/>
      <c r="OIZ302" s="216"/>
      <c r="OJA302" s="216"/>
      <c r="OJB302" s="216"/>
      <c r="OJC302" s="216"/>
      <c r="OJD302" s="216"/>
      <c r="OJE302" s="216"/>
      <c r="OJF302" s="216"/>
      <c r="OJG302" s="216"/>
      <c r="OJH302" s="216"/>
      <c r="OJI302" s="216"/>
      <c r="OJJ302" s="216"/>
      <c r="OJK302" s="216"/>
      <c r="OJL302" s="216"/>
      <c r="OJM302" s="216"/>
      <c r="OJN302" s="216"/>
      <c r="OJO302" s="216"/>
      <c r="OJP302" s="216"/>
      <c r="OJQ302" s="216"/>
      <c r="OJR302" s="216"/>
      <c r="OJS302" s="216"/>
      <c r="OJT302" s="216"/>
      <c r="OJU302" s="216"/>
      <c r="OJV302" s="216"/>
      <c r="OJW302" s="216"/>
      <c r="OJX302" s="216"/>
      <c r="OJY302" s="216"/>
      <c r="OJZ302" s="216"/>
      <c r="OKA302" s="216"/>
      <c r="OKB302" s="216"/>
      <c r="OKC302" s="216"/>
      <c r="OKD302" s="216"/>
      <c r="OKE302" s="216"/>
      <c r="OKF302" s="216"/>
      <c r="OKG302" s="216"/>
      <c r="OKH302" s="216"/>
      <c r="OKI302" s="216"/>
      <c r="OKJ302" s="216"/>
      <c r="OKK302" s="216"/>
      <c r="OKL302" s="216"/>
      <c r="OKM302" s="216"/>
      <c r="OKN302" s="216"/>
      <c r="OKO302" s="216"/>
      <c r="OKP302" s="216"/>
      <c r="OKQ302" s="216"/>
      <c r="OKR302" s="216"/>
      <c r="OKS302" s="216"/>
      <c r="OKT302" s="216"/>
      <c r="OKU302" s="216"/>
      <c r="OKV302" s="216"/>
      <c r="OKW302" s="216"/>
      <c r="OKX302" s="216"/>
      <c r="OKY302" s="216"/>
      <c r="OKZ302" s="216"/>
      <c r="OLA302" s="216"/>
      <c r="OLB302" s="216"/>
      <c r="OLC302" s="216"/>
      <c r="OLD302" s="216"/>
      <c r="OLE302" s="216"/>
      <c r="OLF302" s="216"/>
      <c r="OLG302" s="216"/>
      <c r="OLH302" s="216"/>
      <c r="OLI302" s="216"/>
      <c r="OLJ302" s="216"/>
      <c r="OLK302" s="216"/>
      <c r="OLL302" s="216"/>
      <c r="OLM302" s="216"/>
      <c r="OLN302" s="216"/>
      <c r="OLO302" s="216"/>
      <c r="OLP302" s="216"/>
      <c r="OLQ302" s="216"/>
      <c r="OLR302" s="216"/>
      <c r="OLS302" s="216"/>
      <c r="OLT302" s="216"/>
      <c r="OLU302" s="216"/>
      <c r="OLV302" s="216"/>
      <c r="OLW302" s="216"/>
      <c r="OLX302" s="216"/>
      <c r="OLY302" s="216"/>
      <c r="OLZ302" s="216"/>
      <c r="OMA302" s="216"/>
      <c r="OMB302" s="216"/>
      <c r="OMC302" s="216"/>
      <c r="OMD302" s="216"/>
      <c r="OME302" s="216"/>
      <c r="OMF302" s="216"/>
      <c r="OMG302" s="216"/>
      <c r="OMH302" s="216"/>
      <c r="OMI302" s="216"/>
      <c r="OMJ302" s="216"/>
      <c r="OMK302" s="216"/>
      <c r="OML302" s="216"/>
      <c r="OMM302" s="216"/>
      <c r="OMN302" s="216"/>
      <c r="OMO302" s="216"/>
      <c r="OMP302" s="216"/>
      <c r="OMQ302" s="216"/>
      <c r="OMR302" s="216"/>
      <c r="OMS302" s="216"/>
      <c r="OMT302" s="216"/>
      <c r="OMU302" s="216"/>
      <c r="OMV302" s="216"/>
      <c r="OMW302" s="216"/>
      <c r="OMX302" s="216"/>
      <c r="OMY302" s="216"/>
      <c r="OMZ302" s="216"/>
      <c r="ONA302" s="216"/>
      <c r="ONB302" s="216"/>
      <c r="ONC302" s="216"/>
      <c r="OND302" s="216"/>
      <c r="ONE302" s="216"/>
      <c r="ONF302" s="216"/>
      <c r="ONG302" s="216"/>
      <c r="ONH302" s="216"/>
      <c r="ONI302" s="216"/>
      <c r="ONJ302" s="216"/>
      <c r="ONK302" s="216"/>
      <c r="ONL302" s="216"/>
      <c r="ONM302" s="216"/>
      <c r="ONN302" s="216"/>
      <c r="ONO302" s="216"/>
      <c r="ONP302" s="216"/>
      <c r="ONQ302" s="216"/>
      <c r="ONR302" s="216"/>
      <c r="ONS302" s="216"/>
      <c r="ONT302" s="216"/>
      <c r="ONU302" s="216"/>
      <c r="ONV302" s="216"/>
      <c r="ONW302" s="216"/>
      <c r="ONX302" s="216"/>
      <c r="ONY302" s="216"/>
      <c r="ONZ302" s="216"/>
      <c r="OOA302" s="216"/>
      <c r="OOB302" s="216"/>
      <c r="OOC302" s="216"/>
      <c r="OOD302" s="216"/>
      <c r="OOE302" s="216"/>
      <c r="OOF302" s="216"/>
      <c r="OOG302" s="216"/>
      <c r="OOH302" s="216"/>
      <c r="OOI302" s="216"/>
      <c r="OOJ302" s="216"/>
      <c r="OOK302" s="216"/>
      <c r="OOL302" s="216"/>
      <c r="OOM302" s="216"/>
      <c r="OON302" s="216"/>
      <c r="OOO302" s="216"/>
      <c r="OOP302" s="216"/>
      <c r="OOQ302" s="216"/>
      <c r="OOR302" s="216"/>
      <c r="OOS302" s="216"/>
      <c r="OOT302" s="216"/>
      <c r="OOU302" s="216"/>
      <c r="OOV302" s="216"/>
      <c r="OOW302" s="216"/>
      <c r="OOX302" s="216"/>
      <c r="OOY302" s="216"/>
      <c r="OOZ302" s="216"/>
      <c r="OPA302" s="216"/>
      <c r="OPB302" s="216"/>
      <c r="OPC302" s="216"/>
      <c r="OPD302" s="216"/>
      <c r="OPE302" s="216"/>
      <c r="OPF302" s="216"/>
      <c r="OPG302" s="216"/>
      <c r="OPH302" s="216"/>
      <c r="OPI302" s="216"/>
      <c r="OPJ302" s="216"/>
      <c r="OPK302" s="216"/>
      <c r="OPL302" s="216"/>
      <c r="OPM302" s="216"/>
      <c r="OPN302" s="216"/>
      <c r="OPO302" s="216"/>
      <c r="OPP302" s="216"/>
      <c r="OPQ302" s="216"/>
      <c r="OPR302" s="216"/>
      <c r="OPS302" s="216"/>
      <c r="OPT302" s="216"/>
      <c r="OPU302" s="216"/>
      <c r="OPV302" s="216"/>
      <c r="OPW302" s="216"/>
      <c r="OPX302" s="216"/>
      <c r="OPY302" s="216"/>
      <c r="OPZ302" s="216"/>
      <c r="OQA302" s="216"/>
      <c r="OQB302" s="216"/>
      <c r="OQC302" s="216"/>
      <c r="OQD302" s="216"/>
      <c r="OQE302" s="216"/>
      <c r="OQF302" s="216"/>
      <c r="OQG302" s="216"/>
      <c r="OQH302" s="216"/>
      <c r="OQI302" s="216"/>
      <c r="OQJ302" s="216"/>
      <c r="OQK302" s="216"/>
      <c r="OQL302" s="216"/>
      <c r="OQM302" s="216"/>
      <c r="OQN302" s="216"/>
      <c r="OQO302" s="216"/>
      <c r="OQP302" s="216"/>
      <c r="OQQ302" s="216"/>
      <c r="OQR302" s="216"/>
      <c r="OQS302" s="216"/>
      <c r="OQT302" s="216"/>
      <c r="OQU302" s="216"/>
      <c r="OQV302" s="216"/>
      <c r="OQW302" s="216"/>
      <c r="OQX302" s="216"/>
      <c r="OQY302" s="216"/>
      <c r="OQZ302" s="216"/>
      <c r="ORA302" s="216"/>
      <c r="ORB302" s="216"/>
      <c r="ORC302" s="216"/>
      <c r="ORD302" s="216"/>
      <c r="ORE302" s="216"/>
      <c r="ORF302" s="216"/>
      <c r="ORG302" s="216"/>
      <c r="ORH302" s="216"/>
      <c r="ORI302" s="216"/>
      <c r="ORJ302" s="216"/>
      <c r="ORK302" s="216"/>
      <c r="ORL302" s="216"/>
      <c r="ORM302" s="216"/>
      <c r="ORN302" s="216"/>
      <c r="ORO302" s="216"/>
      <c r="ORP302" s="216"/>
      <c r="ORQ302" s="216"/>
      <c r="ORR302" s="216"/>
      <c r="ORS302" s="216"/>
      <c r="ORT302" s="216"/>
      <c r="ORU302" s="216"/>
      <c r="ORV302" s="216"/>
      <c r="ORW302" s="216"/>
      <c r="ORX302" s="216"/>
      <c r="ORY302" s="216"/>
      <c r="ORZ302" s="216"/>
      <c r="OSA302" s="216"/>
      <c r="OSB302" s="216"/>
      <c r="OSC302" s="216"/>
      <c r="OSD302" s="216"/>
      <c r="OSE302" s="216"/>
      <c r="OSF302" s="216"/>
      <c r="OSG302" s="216"/>
      <c r="OSH302" s="216"/>
      <c r="OSI302" s="216"/>
      <c r="OSJ302" s="216"/>
      <c r="OSK302" s="216"/>
      <c r="OSL302" s="216"/>
      <c r="OSM302" s="216"/>
      <c r="OSN302" s="216"/>
      <c r="OSO302" s="216"/>
      <c r="OSP302" s="216"/>
      <c r="OSQ302" s="216"/>
      <c r="OSR302" s="216"/>
      <c r="OSS302" s="216"/>
      <c r="OST302" s="216"/>
      <c r="OSU302" s="216"/>
      <c r="OSV302" s="216"/>
      <c r="OSW302" s="216"/>
      <c r="OSX302" s="216"/>
      <c r="OSY302" s="216"/>
      <c r="OSZ302" s="216"/>
      <c r="OTA302" s="216"/>
      <c r="OTB302" s="216"/>
      <c r="OTC302" s="216"/>
      <c r="OTD302" s="216"/>
      <c r="OTE302" s="216"/>
      <c r="OTF302" s="216"/>
      <c r="OTG302" s="216"/>
      <c r="OTH302" s="216"/>
      <c r="OTI302" s="216"/>
      <c r="OTJ302" s="216"/>
      <c r="OTK302" s="216"/>
      <c r="OTL302" s="216"/>
      <c r="OTM302" s="216"/>
      <c r="OTN302" s="216"/>
      <c r="OTO302" s="216"/>
      <c r="OTP302" s="216"/>
      <c r="OTQ302" s="216"/>
      <c r="OTR302" s="216"/>
      <c r="OTS302" s="216"/>
      <c r="OTT302" s="216"/>
      <c r="OTU302" s="216"/>
      <c r="OTV302" s="216"/>
      <c r="OTW302" s="216"/>
      <c r="OTX302" s="216"/>
      <c r="OTY302" s="216"/>
      <c r="OTZ302" s="216"/>
      <c r="OUA302" s="216"/>
      <c r="OUB302" s="216"/>
      <c r="OUC302" s="216"/>
      <c r="OUD302" s="216"/>
      <c r="OUE302" s="216"/>
      <c r="OUF302" s="216"/>
      <c r="OUG302" s="216"/>
      <c r="OUH302" s="216"/>
      <c r="OUI302" s="216"/>
      <c r="OUJ302" s="216"/>
      <c r="OUK302" s="216"/>
      <c r="OUL302" s="216"/>
      <c r="OUM302" s="216"/>
      <c r="OUN302" s="216"/>
      <c r="OUO302" s="216"/>
      <c r="OUP302" s="216"/>
      <c r="OUQ302" s="216"/>
      <c r="OUR302" s="216"/>
      <c r="OUS302" s="216"/>
      <c r="OUT302" s="216"/>
      <c r="OUU302" s="216"/>
      <c r="OUV302" s="216"/>
      <c r="OUW302" s="216"/>
      <c r="OUX302" s="216"/>
      <c r="OUY302" s="216"/>
      <c r="OUZ302" s="216"/>
      <c r="OVA302" s="216"/>
      <c r="OVB302" s="216"/>
      <c r="OVC302" s="216"/>
      <c r="OVD302" s="216"/>
      <c r="OVE302" s="216"/>
      <c r="OVF302" s="216"/>
      <c r="OVG302" s="216"/>
      <c r="OVH302" s="216"/>
      <c r="OVI302" s="216"/>
      <c r="OVJ302" s="216"/>
      <c r="OVK302" s="216"/>
      <c r="OVL302" s="216"/>
      <c r="OVM302" s="216"/>
      <c r="OVN302" s="216"/>
      <c r="OVO302" s="216"/>
      <c r="OVP302" s="216"/>
      <c r="OVQ302" s="216"/>
      <c r="OVR302" s="216"/>
      <c r="OVS302" s="216"/>
      <c r="OVT302" s="216"/>
      <c r="OVU302" s="216"/>
      <c r="OVV302" s="216"/>
      <c r="OVW302" s="216"/>
      <c r="OVX302" s="216"/>
      <c r="OVY302" s="216"/>
      <c r="OVZ302" s="216"/>
      <c r="OWA302" s="216"/>
      <c r="OWB302" s="216"/>
      <c r="OWC302" s="216"/>
      <c r="OWD302" s="216"/>
      <c r="OWE302" s="216"/>
      <c r="OWF302" s="216"/>
      <c r="OWG302" s="216"/>
      <c r="OWH302" s="216"/>
      <c r="OWI302" s="216"/>
      <c r="OWJ302" s="216"/>
      <c r="OWK302" s="216"/>
      <c r="OWL302" s="216"/>
      <c r="OWM302" s="216"/>
      <c r="OWN302" s="216"/>
      <c r="OWO302" s="216"/>
      <c r="OWP302" s="216"/>
      <c r="OWQ302" s="216"/>
      <c r="OWR302" s="216"/>
      <c r="OWS302" s="216"/>
      <c r="OWT302" s="216"/>
      <c r="OWU302" s="216"/>
      <c r="OWV302" s="216"/>
      <c r="OWW302" s="216"/>
      <c r="OWX302" s="216"/>
      <c r="OWY302" s="216"/>
      <c r="OWZ302" s="216"/>
      <c r="OXA302" s="216"/>
      <c r="OXB302" s="216"/>
      <c r="OXC302" s="216"/>
      <c r="OXD302" s="216"/>
      <c r="OXE302" s="216"/>
      <c r="OXF302" s="216"/>
      <c r="OXG302" s="216"/>
      <c r="OXH302" s="216"/>
      <c r="OXI302" s="216"/>
      <c r="OXJ302" s="216"/>
      <c r="OXK302" s="216"/>
      <c r="OXL302" s="216"/>
      <c r="OXM302" s="216"/>
      <c r="OXN302" s="216"/>
      <c r="OXO302" s="216"/>
      <c r="OXP302" s="216"/>
      <c r="OXQ302" s="216"/>
      <c r="OXR302" s="216"/>
      <c r="OXS302" s="216"/>
      <c r="OXT302" s="216"/>
      <c r="OXU302" s="216"/>
      <c r="OXV302" s="216"/>
      <c r="OXW302" s="216"/>
      <c r="OXX302" s="216"/>
      <c r="OXY302" s="216"/>
      <c r="OXZ302" s="216"/>
      <c r="OYA302" s="216"/>
      <c r="OYB302" s="216"/>
      <c r="OYC302" s="216"/>
      <c r="OYD302" s="216"/>
      <c r="OYE302" s="216"/>
      <c r="OYF302" s="216"/>
      <c r="OYG302" s="216"/>
      <c r="OYH302" s="216"/>
      <c r="OYI302" s="216"/>
      <c r="OYJ302" s="216"/>
      <c r="OYK302" s="216"/>
      <c r="OYL302" s="216"/>
      <c r="OYM302" s="216"/>
      <c r="OYN302" s="216"/>
      <c r="OYO302" s="216"/>
      <c r="OYP302" s="216"/>
      <c r="OYQ302" s="216"/>
      <c r="OYR302" s="216"/>
      <c r="OYS302" s="216"/>
      <c r="OYT302" s="216"/>
      <c r="OYU302" s="216"/>
      <c r="OYV302" s="216"/>
      <c r="OYW302" s="216"/>
      <c r="OYX302" s="216"/>
      <c r="OYY302" s="216"/>
      <c r="OYZ302" s="216"/>
      <c r="OZA302" s="216"/>
      <c r="OZB302" s="216"/>
      <c r="OZC302" s="216"/>
      <c r="OZD302" s="216"/>
      <c r="OZE302" s="216"/>
      <c r="OZF302" s="216"/>
      <c r="OZG302" s="216"/>
      <c r="OZH302" s="216"/>
      <c r="OZI302" s="216"/>
      <c r="OZJ302" s="216"/>
      <c r="OZK302" s="216"/>
      <c r="OZL302" s="216"/>
      <c r="OZM302" s="216"/>
      <c r="OZN302" s="216"/>
      <c r="OZO302" s="216"/>
      <c r="OZP302" s="216"/>
      <c r="OZQ302" s="216"/>
      <c r="OZR302" s="216"/>
      <c r="OZS302" s="216"/>
      <c r="OZT302" s="216"/>
      <c r="OZU302" s="216"/>
      <c r="OZV302" s="216"/>
      <c r="OZW302" s="216"/>
      <c r="OZX302" s="216"/>
      <c r="OZY302" s="216"/>
      <c r="OZZ302" s="216"/>
      <c r="PAA302" s="216"/>
      <c r="PAB302" s="216"/>
      <c r="PAC302" s="216"/>
      <c r="PAD302" s="216"/>
      <c r="PAE302" s="216"/>
      <c r="PAF302" s="216"/>
      <c r="PAG302" s="216"/>
      <c r="PAH302" s="216"/>
      <c r="PAI302" s="216"/>
      <c r="PAJ302" s="216"/>
      <c r="PAK302" s="216"/>
      <c r="PAL302" s="216"/>
      <c r="PAM302" s="216"/>
      <c r="PAN302" s="216"/>
      <c r="PAO302" s="216"/>
      <c r="PAP302" s="216"/>
      <c r="PAQ302" s="216"/>
      <c r="PAR302" s="216"/>
      <c r="PAS302" s="216"/>
      <c r="PAT302" s="216"/>
      <c r="PAU302" s="216"/>
      <c r="PAV302" s="216"/>
      <c r="PAW302" s="216"/>
      <c r="PAX302" s="216"/>
      <c r="PAY302" s="216"/>
      <c r="PAZ302" s="216"/>
      <c r="PBA302" s="216"/>
      <c r="PBB302" s="216"/>
      <c r="PBC302" s="216"/>
      <c r="PBD302" s="216"/>
      <c r="PBE302" s="216"/>
      <c r="PBF302" s="216"/>
      <c r="PBG302" s="216"/>
      <c r="PBH302" s="216"/>
      <c r="PBI302" s="216"/>
      <c r="PBJ302" s="216"/>
      <c r="PBK302" s="216"/>
      <c r="PBL302" s="216"/>
      <c r="PBM302" s="216"/>
      <c r="PBN302" s="216"/>
      <c r="PBO302" s="216"/>
      <c r="PBP302" s="216"/>
      <c r="PBQ302" s="216"/>
      <c r="PBR302" s="216"/>
      <c r="PBS302" s="216"/>
      <c r="PBT302" s="216"/>
      <c r="PBU302" s="216"/>
      <c r="PBV302" s="216"/>
      <c r="PBW302" s="216"/>
      <c r="PBX302" s="216"/>
      <c r="PBY302" s="216"/>
      <c r="PBZ302" s="216"/>
      <c r="PCA302" s="216"/>
      <c r="PCB302" s="216"/>
      <c r="PCC302" s="216"/>
      <c r="PCD302" s="216"/>
      <c r="PCE302" s="216"/>
      <c r="PCF302" s="216"/>
      <c r="PCG302" s="216"/>
      <c r="PCH302" s="216"/>
      <c r="PCI302" s="216"/>
      <c r="PCJ302" s="216"/>
      <c r="PCK302" s="216"/>
      <c r="PCL302" s="216"/>
      <c r="PCM302" s="216"/>
      <c r="PCN302" s="216"/>
      <c r="PCO302" s="216"/>
      <c r="PCP302" s="216"/>
      <c r="PCQ302" s="216"/>
      <c r="PCR302" s="216"/>
      <c r="PCS302" s="216"/>
      <c r="PCT302" s="216"/>
      <c r="PCU302" s="216"/>
      <c r="PCV302" s="216"/>
      <c r="PCW302" s="216"/>
      <c r="PCX302" s="216"/>
      <c r="PCY302" s="216"/>
      <c r="PCZ302" s="216"/>
      <c r="PDA302" s="216"/>
      <c r="PDB302" s="216"/>
      <c r="PDC302" s="216"/>
      <c r="PDD302" s="216"/>
      <c r="PDE302" s="216"/>
      <c r="PDF302" s="216"/>
      <c r="PDG302" s="216"/>
      <c r="PDH302" s="216"/>
      <c r="PDI302" s="216"/>
      <c r="PDJ302" s="216"/>
      <c r="PDK302" s="216"/>
      <c r="PDL302" s="216"/>
      <c r="PDM302" s="216"/>
      <c r="PDN302" s="216"/>
      <c r="PDO302" s="216"/>
      <c r="PDP302" s="216"/>
      <c r="PDQ302" s="216"/>
      <c r="PDR302" s="216"/>
      <c r="PDS302" s="216"/>
      <c r="PDT302" s="216"/>
      <c r="PDU302" s="216"/>
      <c r="PDV302" s="216"/>
      <c r="PDW302" s="216"/>
      <c r="PDX302" s="216"/>
      <c r="PDY302" s="216"/>
      <c r="PDZ302" s="216"/>
      <c r="PEA302" s="216"/>
      <c r="PEB302" s="216"/>
      <c r="PEC302" s="216"/>
      <c r="PED302" s="216"/>
      <c r="PEE302" s="216"/>
      <c r="PEF302" s="216"/>
      <c r="PEG302" s="216"/>
      <c r="PEH302" s="216"/>
      <c r="PEI302" s="216"/>
      <c r="PEJ302" s="216"/>
      <c r="PEK302" s="216"/>
      <c r="PEL302" s="216"/>
      <c r="PEM302" s="216"/>
      <c r="PEN302" s="216"/>
      <c r="PEO302" s="216"/>
      <c r="PEP302" s="216"/>
      <c r="PEQ302" s="216"/>
      <c r="PER302" s="216"/>
      <c r="PES302" s="216"/>
      <c r="PET302" s="216"/>
      <c r="PEU302" s="216"/>
      <c r="PEV302" s="216"/>
      <c r="PEW302" s="216"/>
      <c r="PEX302" s="216"/>
      <c r="PEY302" s="216"/>
      <c r="PEZ302" s="216"/>
      <c r="PFA302" s="216"/>
      <c r="PFB302" s="216"/>
      <c r="PFC302" s="216"/>
      <c r="PFD302" s="216"/>
      <c r="PFE302" s="216"/>
      <c r="PFF302" s="216"/>
      <c r="PFG302" s="216"/>
      <c r="PFH302" s="216"/>
      <c r="PFI302" s="216"/>
      <c r="PFJ302" s="216"/>
      <c r="PFK302" s="216"/>
      <c r="PFL302" s="216"/>
      <c r="PFM302" s="216"/>
      <c r="PFN302" s="216"/>
      <c r="PFO302" s="216"/>
      <c r="PFP302" s="216"/>
      <c r="PFQ302" s="216"/>
      <c r="PFR302" s="216"/>
      <c r="PFS302" s="216"/>
      <c r="PFT302" s="216"/>
      <c r="PFU302" s="216"/>
      <c r="PFV302" s="216"/>
      <c r="PFW302" s="216"/>
      <c r="PFX302" s="216"/>
      <c r="PFY302" s="216"/>
      <c r="PFZ302" s="216"/>
      <c r="PGA302" s="216"/>
      <c r="PGB302" s="216"/>
      <c r="PGC302" s="216"/>
      <c r="PGD302" s="216"/>
      <c r="PGE302" s="216"/>
      <c r="PGF302" s="216"/>
      <c r="PGG302" s="216"/>
      <c r="PGH302" s="216"/>
      <c r="PGI302" s="216"/>
      <c r="PGJ302" s="216"/>
      <c r="PGK302" s="216"/>
      <c r="PGL302" s="216"/>
      <c r="PGM302" s="216"/>
      <c r="PGN302" s="216"/>
      <c r="PGO302" s="216"/>
      <c r="PGP302" s="216"/>
      <c r="PGQ302" s="216"/>
      <c r="PGR302" s="216"/>
      <c r="PGS302" s="216"/>
      <c r="PGT302" s="216"/>
      <c r="PGU302" s="216"/>
      <c r="PGV302" s="216"/>
      <c r="PGW302" s="216"/>
      <c r="PGX302" s="216"/>
      <c r="PGY302" s="216"/>
      <c r="PGZ302" s="216"/>
      <c r="PHA302" s="216"/>
      <c r="PHB302" s="216"/>
      <c r="PHC302" s="216"/>
      <c r="PHD302" s="216"/>
      <c r="PHE302" s="216"/>
      <c r="PHF302" s="216"/>
      <c r="PHG302" s="216"/>
      <c r="PHH302" s="216"/>
      <c r="PHI302" s="216"/>
      <c r="PHJ302" s="216"/>
      <c r="PHK302" s="216"/>
      <c r="PHL302" s="216"/>
      <c r="PHM302" s="216"/>
      <c r="PHN302" s="216"/>
      <c r="PHO302" s="216"/>
      <c r="PHP302" s="216"/>
      <c r="PHQ302" s="216"/>
      <c r="PHR302" s="216"/>
      <c r="PHS302" s="216"/>
      <c r="PHT302" s="216"/>
      <c r="PHU302" s="216"/>
      <c r="PHV302" s="216"/>
      <c r="PHW302" s="216"/>
      <c r="PHX302" s="216"/>
      <c r="PHY302" s="216"/>
      <c r="PHZ302" s="216"/>
      <c r="PIA302" s="216"/>
      <c r="PIB302" s="216"/>
      <c r="PIC302" s="216"/>
      <c r="PID302" s="216"/>
      <c r="PIE302" s="216"/>
      <c r="PIF302" s="216"/>
      <c r="PIG302" s="216"/>
      <c r="PIH302" s="216"/>
      <c r="PII302" s="216"/>
      <c r="PIJ302" s="216"/>
      <c r="PIK302" s="216"/>
      <c r="PIL302" s="216"/>
      <c r="PIM302" s="216"/>
      <c r="PIN302" s="216"/>
      <c r="PIO302" s="216"/>
      <c r="PIP302" s="216"/>
      <c r="PIQ302" s="216"/>
      <c r="PIR302" s="216"/>
      <c r="PIS302" s="216"/>
      <c r="PIT302" s="216"/>
      <c r="PIU302" s="216"/>
      <c r="PIV302" s="216"/>
      <c r="PIW302" s="216"/>
      <c r="PIX302" s="216"/>
      <c r="PIY302" s="216"/>
      <c r="PIZ302" s="216"/>
      <c r="PJA302" s="216"/>
      <c r="PJB302" s="216"/>
      <c r="PJC302" s="216"/>
      <c r="PJD302" s="216"/>
      <c r="PJE302" s="216"/>
      <c r="PJF302" s="216"/>
      <c r="PJG302" s="216"/>
      <c r="PJH302" s="216"/>
      <c r="PJI302" s="216"/>
      <c r="PJJ302" s="216"/>
      <c r="PJK302" s="216"/>
      <c r="PJL302" s="216"/>
      <c r="PJM302" s="216"/>
      <c r="PJN302" s="216"/>
      <c r="PJO302" s="216"/>
      <c r="PJP302" s="216"/>
      <c r="PJQ302" s="216"/>
      <c r="PJR302" s="216"/>
      <c r="PJS302" s="216"/>
      <c r="PJT302" s="216"/>
      <c r="PJU302" s="216"/>
      <c r="PJV302" s="216"/>
      <c r="PJW302" s="216"/>
      <c r="PJX302" s="216"/>
      <c r="PJY302" s="216"/>
      <c r="PJZ302" s="216"/>
      <c r="PKA302" s="216"/>
      <c r="PKB302" s="216"/>
      <c r="PKC302" s="216"/>
      <c r="PKD302" s="216"/>
      <c r="PKE302" s="216"/>
      <c r="PKF302" s="216"/>
      <c r="PKG302" s="216"/>
      <c r="PKH302" s="216"/>
      <c r="PKI302" s="216"/>
      <c r="PKJ302" s="216"/>
      <c r="PKK302" s="216"/>
      <c r="PKL302" s="216"/>
      <c r="PKM302" s="216"/>
      <c r="PKN302" s="216"/>
      <c r="PKO302" s="216"/>
      <c r="PKP302" s="216"/>
      <c r="PKQ302" s="216"/>
      <c r="PKR302" s="216"/>
      <c r="PKS302" s="216"/>
      <c r="PKT302" s="216"/>
      <c r="PKU302" s="216"/>
      <c r="PKV302" s="216"/>
      <c r="PKW302" s="216"/>
      <c r="PKX302" s="216"/>
      <c r="PKY302" s="216"/>
      <c r="PKZ302" s="216"/>
      <c r="PLA302" s="216"/>
      <c r="PLB302" s="216"/>
      <c r="PLC302" s="216"/>
      <c r="PLD302" s="216"/>
      <c r="PLE302" s="216"/>
      <c r="PLF302" s="216"/>
      <c r="PLG302" s="216"/>
      <c r="PLH302" s="216"/>
      <c r="PLI302" s="216"/>
      <c r="PLJ302" s="216"/>
      <c r="PLK302" s="216"/>
      <c r="PLL302" s="216"/>
      <c r="PLM302" s="216"/>
      <c r="PLN302" s="216"/>
      <c r="PLO302" s="216"/>
      <c r="PLP302" s="216"/>
      <c r="PLQ302" s="216"/>
      <c r="PLR302" s="216"/>
      <c r="PLS302" s="216"/>
      <c r="PLT302" s="216"/>
      <c r="PLU302" s="216"/>
      <c r="PLV302" s="216"/>
      <c r="PLW302" s="216"/>
      <c r="PLX302" s="216"/>
      <c r="PLY302" s="216"/>
      <c r="PLZ302" s="216"/>
      <c r="PMA302" s="216"/>
      <c r="PMB302" s="216"/>
      <c r="PMC302" s="216"/>
      <c r="PMD302" s="216"/>
      <c r="PME302" s="216"/>
      <c r="PMF302" s="216"/>
      <c r="PMG302" s="216"/>
      <c r="PMH302" s="216"/>
      <c r="PMI302" s="216"/>
      <c r="PMJ302" s="216"/>
      <c r="PMK302" s="216"/>
      <c r="PML302" s="216"/>
      <c r="PMM302" s="216"/>
      <c r="PMN302" s="216"/>
      <c r="PMO302" s="216"/>
      <c r="PMP302" s="216"/>
      <c r="PMQ302" s="216"/>
      <c r="PMR302" s="216"/>
      <c r="PMS302" s="216"/>
      <c r="PMT302" s="216"/>
      <c r="PMU302" s="216"/>
      <c r="PMV302" s="216"/>
      <c r="PMW302" s="216"/>
      <c r="PMX302" s="216"/>
      <c r="PMY302" s="216"/>
      <c r="PMZ302" s="216"/>
      <c r="PNA302" s="216"/>
      <c r="PNB302" s="216"/>
      <c r="PNC302" s="216"/>
      <c r="PND302" s="216"/>
      <c r="PNE302" s="216"/>
      <c r="PNF302" s="216"/>
      <c r="PNG302" s="216"/>
      <c r="PNH302" s="216"/>
      <c r="PNI302" s="216"/>
      <c r="PNJ302" s="216"/>
      <c r="PNK302" s="216"/>
      <c r="PNL302" s="216"/>
      <c r="PNM302" s="216"/>
      <c r="PNN302" s="216"/>
      <c r="PNO302" s="216"/>
      <c r="PNP302" s="216"/>
      <c r="PNQ302" s="216"/>
      <c r="PNR302" s="216"/>
      <c r="PNS302" s="216"/>
      <c r="PNT302" s="216"/>
      <c r="PNU302" s="216"/>
      <c r="PNV302" s="216"/>
      <c r="PNW302" s="216"/>
      <c r="PNX302" s="216"/>
      <c r="PNY302" s="216"/>
      <c r="PNZ302" s="216"/>
      <c r="POA302" s="216"/>
      <c r="POB302" s="216"/>
      <c r="POC302" s="216"/>
      <c r="POD302" s="216"/>
      <c r="POE302" s="216"/>
      <c r="POF302" s="216"/>
      <c r="POG302" s="216"/>
      <c r="POH302" s="216"/>
      <c r="POI302" s="216"/>
      <c r="POJ302" s="216"/>
      <c r="POK302" s="216"/>
      <c r="POL302" s="216"/>
      <c r="POM302" s="216"/>
      <c r="PON302" s="216"/>
      <c r="POO302" s="216"/>
      <c r="POP302" s="216"/>
      <c r="POQ302" s="216"/>
      <c r="POR302" s="216"/>
      <c r="POS302" s="216"/>
      <c r="POT302" s="216"/>
      <c r="POU302" s="216"/>
      <c r="POV302" s="216"/>
      <c r="POW302" s="216"/>
      <c r="POX302" s="216"/>
      <c r="POY302" s="216"/>
      <c r="POZ302" s="216"/>
      <c r="PPA302" s="216"/>
      <c r="PPB302" s="216"/>
      <c r="PPC302" s="216"/>
      <c r="PPD302" s="216"/>
      <c r="PPE302" s="216"/>
      <c r="PPF302" s="216"/>
      <c r="PPG302" s="216"/>
      <c r="PPH302" s="216"/>
      <c r="PPI302" s="216"/>
      <c r="PPJ302" s="216"/>
      <c r="PPK302" s="216"/>
      <c r="PPL302" s="216"/>
      <c r="PPM302" s="216"/>
      <c r="PPN302" s="216"/>
      <c r="PPO302" s="216"/>
      <c r="PPP302" s="216"/>
      <c r="PPQ302" s="216"/>
      <c r="PPR302" s="216"/>
      <c r="PPS302" s="216"/>
      <c r="PPT302" s="216"/>
      <c r="PPU302" s="216"/>
      <c r="PPV302" s="216"/>
      <c r="PPW302" s="216"/>
      <c r="PPX302" s="216"/>
      <c r="PPY302" s="216"/>
      <c r="PPZ302" s="216"/>
      <c r="PQA302" s="216"/>
      <c r="PQB302" s="216"/>
      <c r="PQC302" s="216"/>
      <c r="PQD302" s="216"/>
      <c r="PQE302" s="216"/>
      <c r="PQF302" s="216"/>
      <c r="PQG302" s="216"/>
      <c r="PQH302" s="216"/>
      <c r="PQI302" s="216"/>
      <c r="PQJ302" s="216"/>
      <c r="PQK302" s="216"/>
      <c r="PQL302" s="216"/>
      <c r="PQM302" s="216"/>
      <c r="PQN302" s="216"/>
      <c r="PQO302" s="216"/>
      <c r="PQP302" s="216"/>
      <c r="PQQ302" s="216"/>
      <c r="PQR302" s="216"/>
      <c r="PQS302" s="216"/>
      <c r="PQT302" s="216"/>
      <c r="PQU302" s="216"/>
      <c r="PQV302" s="216"/>
      <c r="PQW302" s="216"/>
      <c r="PQX302" s="216"/>
      <c r="PQY302" s="216"/>
      <c r="PQZ302" s="216"/>
      <c r="PRA302" s="216"/>
      <c r="PRB302" s="216"/>
      <c r="PRC302" s="216"/>
      <c r="PRD302" s="216"/>
      <c r="PRE302" s="216"/>
      <c r="PRF302" s="216"/>
      <c r="PRG302" s="216"/>
      <c r="PRH302" s="216"/>
      <c r="PRI302" s="216"/>
      <c r="PRJ302" s="216"/>
      <c r="PRK302" s="216"/>
      <c r="PRL302" s="216"/>
      <c r="PRM302" s="216"/>
      <c r="PRN302" s="216"/>
      <c r="PRO302" s="216"/>
      <c r="PRP302" s="216"/>
      <c r="PRQ302" s="216"/>
      <c r="PRR302" s="216"/>
      <c r="PRS302" s="216"/>
      <c r="PRT302" s="216"/>
      <c r="PRU302" s="216"/>
      <c r="PRV302" s="216"/>
      <c r="PRW302" s="216"/>
      <c r="PRX302" s="216"/>
      <c r="PRY302" s="216"/>
      <c r="PRZ302" s="216"/>
      <c r="PSA302" s="216"/>
      <c r="PSB302" s="216"/>
      <c r="PSC302" s="216"/>
      <c r="PSD302" s="216"/>
      <c r="PSE302" s="216"/>
      <c r="PSF302" s="216"/>
      <c r="PSG302" s="216"/>
      <c r="PSH302" s="216"/>
      <c r="PSI302" s="216"/>
      <c r="PSJ302" s="216"/>
      <c r="PSK302" s="216"/>
      <c r="PSL302" s="216"/>
      <c r="PSM302" s="216"/>
      <c r="PSN302" s="216"/>
      <c r="PSO302" s="216"/>
      <c r="PSP302" s="216"/>
      <c r="PSQ302" s="216"/>
      <c r="PSR302" s="216"/>
      <c r="PSS302" s="216"/>
      <c r="PST302" s="216"/>
      <c r="PSU302" s="216"/>
      <c r="PSV302" s="216"/>
      <c r="PSW302" s="216"/>
      <c r="PSX302" s="216"/>
      <c r="PSY302" s="216"/>
      <c r="PSZ302" s="216"/>
      <c r="PTA302" s="216"/>
      <c r="PTB302" s="216"/>
      <c r="PTC302" s="216"/>
      <c r="PTD302" s="216"/>
      <c r="PTE302" s="216"/>
      <c r="PTF302" s="216"/>
      <c r="PTG302" s="216"/>
      <c r="PTH302" s="216"/>
      <c r="PTI302" s="216"/>
      <c r="PTJ302" s="216"/>
      <c r="PTK302" s="216"/>
      <c r="PTL302" s="216"/>
      <c r="PTM302" s="216"/>
      <c r="PTN302" s="216"/>
      <c r="PTO302" s="216"/>
      <c r="PTP302" s="216"/>
      <c r="PTQ302" s="216"/>
      <c r="PTR302" s="216"/>
      <c r="PTS302" s="216"/>
      <c r="PTT302" s="216"/>
      <c r="PTU302" s="216"/>
      <c r="PTV302" s="216"/>
      <c r="PTW302" s="216"/>
      <c r="PTX302" s="216"/>
      <c r="PTY302" s="216"/>
      <c r="PTZ302" s="216"/>
      <c r="PUA302" s="216"/>
      <c r="PUB302" s="216"/>
      <c r="PUC302" s="216"/>
      <c r="PUD302" s="216"/>
      <c r="PUE302" s="216"/>
      <c r="PUF302" s="216"/>
      <c r="PUG302" s="216"/>
      <c r="PUH302" s="216"/>
      <c r="PUI302" s="216"/>
      <c r="PUJ302" s="216"/>
      <c r="PUK302" s="216"/>
      <c r="PUL302" s="216"/>
      <c r="PUM302" s="216"/>
      <c r="PUN302" s="216"/>
      <c r="PUO302" s="216"/>
      <c r="PUP302" s="216"/>
      <c r="PUQ302" s="216"/>
      <c r="PUR302" s="216"/>
      <c r="PUS302" s="216"/>
      <c r="PUT302" s="216"/>
      <c r="PUU302" s="216"/>
      <c r="PUV302" s="216"/>
      <c r="PUW302" s="216"/>
      <c r="PUX302" s="216"/>
      <c r="PUY302" s="216"/>
      <c r="PUZ302" s="216"/>
      <c r="PVA302" s="216"/>
      <c r="PVB302" s="216"/>
      <c r="PVC302" s="216"/>
      <c r="PVD302" s="216"/>
      <c r="PVE302" s="216"/>
      <c r="PVF302" s="216"/>
      <c r="PVG302" s="216"/>
      <c r="PVH302" s="216"/>
      <c r="PVI302" s="216"/>
      <c r="PVJ302" s="216"/>
      <c r="PVK302" s="216"/>
      <c r="PVL302" s="216"/>
      <c r="PVM302" s="216"/>
      <c r="PVN302" s="216"/>
      <c r="PVO302" s="216"/>
      <c r="PVP302" s="216"/>
      <c r="PVQ302" s="216"/>
      <c r="PVR302" s="216"/>
      <c r="PVS302" s="216"/>
      <c r="PVT302" s="216"/>
      <c r="PVU302" s="216"/>
      <c r="PVV302" s="216"/>
      <c r="PVW302" s="216"/>
      <c r="PVX302" s="216"/>
      <c r="PVY302" s="216"/>
      <c r="PVZ302" s="216"/>
      <c r="PWA302" s="216"/>
      <c r="PWB302" s="216"/>
      <c r="PWC302" s="216"/>
      <c r="PWD302" s="216"/>
      <c r="PWE302" s="216"/>
      <c r="PWF302" s="216"/>
      <c r="PWG302" s="216"/>
      <c r="PWH302" s="216"/>
      <c r="PWI302" s="216"/>
      <c r="PWJ302" s="216"/>
      <c r="PWK302" s="216"/>
      <c r="PWL302" s="216"/>
      <c r="PWM302" s="216"/>
      <c r="PWN302" s="216"/>
      <c r="PWO302" s="216"/>
      <c r="PWP302" s="216"/>
      <c r="PWQ302" s="216"/>
      <c r="PWR302" s="216"/>
      <c r="PWS302" s="216"/>
      <c r="PWT302" s="216"/>
      <c r="PWU302" s="216"/>
      <c r="PWV302" s="216"/>
      <c r="PWW302" s="216"/>
      <c r="PWX302" s="216"/>
      <c r="PWY302" s="216"/>
      <c r="PWZ302" s="216"/>
      <c r="PXA302" s="216"/>
      <c r="PXB302" s="216"/>
      <c r="PXC302" s="216"/>
      <c r="PXD302" s="216"/>
      <c r="PXE302" s="216"/>
      <c r="PXF302" s="216"/>
      <c r="PXG302" s="216"/>
      <c r="PXH302" s="216"/>
      <c r="PXI302" s="216"/>
      <c r="PXJ302" s="216"/>
      <c r="PXK302" s="216"/>
      <c r="PXL302" s="216"/>
      <c r="PXM302" s="216"/>
      <c r="PXN302" s="216"/>
      <c r="PXO302" s="216"/>
      <c r="PXP302" s="216"/>
      <c r="PXQ302" s="216"/>
      <c r="PXR302" s="216"/>
      <c r="PXS302" s="216"/>
      <c r="PXT302" s="216"/>
      <c r="PXU302" s="216"/>
      <c r="PXV302" s="216"/>
      <c r="PXW302" s="216"/>
      <c r="PXX302" s="216"/>
      <c r="PXY302" s="216"/>
      <c r="PXZ302" s="216"/>
      <c r="PYA302" s="216"/>
      <c r="PYB302" s="216"/>
      <c r="PYC302" s="216"/>
      <c r="PYD302" s="216"/>
      <c r="PYE302" s="216"/>
      <c r="PYF302" s="216"/>
      <c r="PYG302" s="216"/>
      <c r="PYH302" s="216"/>
      <c r="PYI302" s="216"/>
      <c r="PYJ302" s="216"/>
      <c r="PYK302" s="216"/>
      <c r="PYL302" s="216"/>
      <c r="PYM302" s="216"/>
      <c r="PYN302" s="216"/>
      <c r="PYO302" s="216"/>
      <c r="PYP302" s="216"/>
      <c r="PYQ302" s="216"/>
      <c r="PYR302" s="216"/>
      <c r="PYS302" s="216"/>
      <c r="PYT302" s="216"/>
      <c r="PYU302" s="216"/>
      <c r="PYV302" s="216"/>
      <c r="PYW302" s="216"/>
      <c r="PYX302" s="216"/>
      <c r="PYY302" s="216"/>
      <c r="PYZ302" s="216"/>
      <c r="PZA302" s="216"/>
      <c r="PZB302" s="216"/>
      <c r="PZC302" s="216"/>
      <c r="PZD302" s="216"/>
      <c r="PZE302" s="216"/>
      <c r="PZF302" s="216"/>
      <c r="PZG302" s="216"/>
      <c r="PZH302" s="216"/>
      <c r="PZI302" s="216"/>
      <c r="PZJ302" s="216"/>
      <c r="PZK302" s="216"/>
      <c r="PZL302" s="216"/>
      <c r="PZM302" s="216"/>
      <c r="PZN302" s="216"/>
      <c r="PZO302" s="216"/>
      <c r="PZP302" s="216"/>
      <c r="PZQ302" s="216"/>
      <c r="PZR302" s="216"/>
      <c r="PZS302" s="216"/>
      <c r="PZT302" s="216"/>
      <c r="PZU302" s="216"/>
      <c r="PZV302" s="216"/>
      <c r="PZW302" s="216"/>
      <c r="PZX302" s="216"/>
      <c r="PZY302" s="216"/>
      <c r="PZZ302" s="216"/>
      <c r="QAA302" s="216"/>
      <c r="QAB302" s="216"/>
      <c r="QAC302" s="216"/>
      <c r="QAD302" s="216"/>
      <c r="QAE302" s="216"/>
      <c r="QAF302" s="216"/>
      <c r="QAG302" s="216"/>
      <c r="QAH302" s="216"/>
      <c r="QAI302" s="216"/>
      <c r="QAJ302" s="216"/>
      <c r="QAK302" s="216"/>
      <c r="QAL302" s="216"/>
      <c r="QAM302" s="216"/>
      <c r="QAN302" s="216"/>
      <c r="QAO302" s="216"/>
      <c r="QAP302" s="216"/>
      <c r="QAQ302" s="216"/>
      <c r="QAR302" s="216"/>
      <c r="QAS302" s="216"/>
      <c r="QAT302" s="216"/>
      <c r="QAU302" s="216"/>
      <c r="QAV302" s="216"/>
      <c r="QAW302" s="216"/>
      <c r="QAX302" s="216"/>
      <c r="QAY302" s="216"/>
      <c r="QAZ302" s="216"/>
      <c r="QBA302" s="216"/>
      <c r="QBB302" s="216"/>
      <c r="QBC302" s="216"/>
      <c r="QBD302" s="216"/>
      <c r="QBE302" s="216"/>
      <c r="QBF302" s="216"/>
      <c r="QBG302" s="216"/>
      <c r="QBH302" s="216"/>
      <c r="QBI302" s="216"/>
      <c r="QBJ302" s="216"/>
      <c r="QBK302" s="216"/>
      <c r="QBL302" s="216"/>
      <c r="QBM302" s="216"/>
      <c r="QBN302" s="216"/>
      <c r="QBO302" s="216"/>
      <c r="QBP302" s="216"/>
      <c r="QBQ302" s="216"/>
      <c r="QBR302" s="216"/>
      <c r="QBS302" s="216"/>
      <c r="QBT302" s="216"/>
      <c r="QBU302" s="216"/>
      <c r="QBV302" s="216"/>
      <c r="QBW302" s="216"/>
      <c r="QBX302" s="216"/>
      <c r="QBY302" s="216"/>
      <c r="QBZ302" s="216"/>
      <c r="QCA302" s="216"/>
      <c r="QCB302" s="216"/>
      <c r="QCC302" s="216"/>
      <c r="QCD302" s="216"/>
      <c r="QCE302" s="216"/>
      <c r="QCF302" s="216"/>
      <c r="QCG302" s="216"/>
      <c r="QCH302" s="216"/>
      <c r="QCI302" s="216"/>
      <c r="QCJ302" s="216"/>
      <c r="QCK302" s="216"/>
      <c r="QCL302" s="216"/>
      <c r="QCM302" s="216"/>
      <c r="QCN302" s="216"/>
      <c r="QCO302" s="216"/>
      <c r="QCP302" s="216"/>
      <c r="QCQ302" s="216"/>
      <c r="QCR302" s="216"/>
      <c r="QCS302" s="216"/>
      <c r="QCT302" s="216"/>
      <c r="QCU302" s="216"/>
      <c r="QCV302" s="216"/>
      <c r="QCW302" s="216"/>
      <c r="QCX302" s="216"/>
      <c r="QCY302" s="216"/>
      <c r="QCZ302" s="216"/>
      <c r="QDA302" s="216"/>
      <c r="QDB302" s="216"/>
      <c r="QDC302" s="216"/>
      <c r="QDD302" s="216"/>
      <c r="QDE302" s="216"/>
      <c r="QDF302" s="216"/>
      <c r="QDG302" s="216"/>
      <c r="QDH302" s="216"/>
      <c r="QDI302" s="216"/>
      <c r="QDJ302" s="216"/>
      <c r="QDK302" s="216"/>
      <c r="QDL302" s="216"/>
      <c r="QDM302" s="216"/>
      <c r="QDN302" s="216"/>
      <c r="QDO302" s="216"/>
      <c r="QDP302" s="216"/>
      <c r="QDQ302" s="216"/>
      <c r="QDR302" s="216"/>
      <c r="QDS302" s="216"/>
      <c r="QDT302" s="216"/>
      <c r="QDU302" s="216"/>
      <c r="QDV302" s="216"/>
      <c r="QDW302" s="216"/>
      <c r="QDX302" s="216"/>
      <c r="QDY302" s="216"/>
      <c r="QDZ302" s="216"/>
      <c r="QEA302" s="216"/>
      <c r="QEB302" s="216"/>
      <c r="QEC302" s="216"/>
      <c r="QED302" s="216"/>
      <c r="QEE302" s="216"/>
      <c r="QEF302" s="216"/>
      <c r="QEG302" s="216"/>
      <c r="QEH302" s="216"/>
      <c r="QEI302" s="216"/>
      <c r="QEJ302" s="216"/>
      <c r="QEK302" s="216"/>
      <c r="QEL302" s="216"/>
      <c r="QEM302" s="216"/>
      <c r="QEN302" s="216"/>
      <c r="QEO302" s="216"/>
      <c r="QEP302" s="216"/>
      <c r="QEQ302" s="216"/>
      <c r="QER302" s="216"/>
      <c r="QES302" s="216"/>
      <c r="QET302" s="216"/>
      <c r="QEU302" s="216"/>
      <c r="QEV302" s="216"/>
      <c r="QEW302" s="216"/>
      <c r="QEX302" s="216"/>
      <c r="QEY302" s="216"/>
      <c r="QEZ302" s="216"/>
      <c r="QFA302" s="216"/>
      <c r="QFB302" s="216"/>
      <c r="QFC302" s="216"/>
      <c r="QFD302" s="216"/>
      <c r="QFE302" s="216"/>
      <c r="QFF302" s="216"/>
      <c r="QFG302" s="216"/>
      <c r="QFH302" s="216"/>
      <c r="QFI302" s="216"/>
      <c r="QFJ302" s="216"/>
      <c r="QFK302" s="216"/>
      <c r="QFL302" s="216"/>
      <c r="QFM302" s="216"/>
      <c r="QFN302" s="216"/>
      <c r="QFO302" s="216"/>
      <c r="QFP302" s="216"/>
      <c r="QFQ302" s="216"/>
      <c r="QFR302" s="216"/>
      <c r="QFS302" s="216"/>
      <c r="QFT302" s="216"/>
      <c r="QFU302" s="216"/>
      <c r="QFV302" s="216"/>
      <c r="QFW302" s="216"/>
      <c r="QFX302" s="216"/>
      <c r="QFY302" s="216"/>
      <c r="QFZ302" s="216"/>
      <c r="QGA302" s="216"/>
      <c r="QGB302" s="216"/>
      <c r="QGC302" s="216"/>
      <c r="QGD302" s="216"/>
      <c r="QGE302" s="216"/>
      <c r="QGF302" s="216"/>
      <c r="QGG302" s="216"/>
      <c r="QGH302" s="216"/>
      <c r="QGI302" s="216"/>
      <c r="QGJ302" s="216"/>
      <c r="QGK302" s="216"/>
      <c r="QGL302" s="216"/>
      <c r="QGM302" s="216"/>
      <c r="QGN302" s="216"/>
      <c r="QGO302" s="216"/>
      <c r="QGP302" s="216"/>
      <c r="QGQ302" s="216"/>
      <c r="QGR302" s="216"/>
      <c r="QGS302" s="216"/>
      <c r="QGT302" s="216"/>
      <c r="QGU302" s="216"/>
      <c r="QGV302" s="216"/>
      <c r="QGW302" s="216"/>
      <c r="QGX302" s="216"/>
      <c r="QGY302" s="216"/>
      <c r="QGZ302" s="216"/>
      <c r="QHA302" s="216"/>
      <c r="QHB302" s="216"/>
      <c r="QHC302" s="216"/>
      <c r="QHD302" s="216"/>
      <c r="QHE302" s="216"/>
      <c r="QHF302" s="216"/>
      <c r="QHG302" s="216"/>
      <c r="QHH302" s="216"/>
      <c r="QHI302" s="216"/>
      <c r="QHJ302" s="216"/>
      <c r="QHK302" s="216"/>
      <c r="QHL302" s="216"/>
      <c r="QHM302" s="216"/>
      <c r="QHN302" s="216"/>
      <c r="QHO302" s="216"/>
      <c r="QHP302" s="216"/>
      <c r="QHQ302" s="216"/>
      <c r="QHR302" s="216"/>
      <c r="QHS302" s="216"/>
      <c r="QHT302" s="216"/>
      <c r="QHU302" s="216"/>
      <c r="QHV302" s="216"/>
      <c r="QHW302" s="216"/>
      <c r="QHX302" s="216"/>
      <c r="QHY302" s="216"/>
      <c r="QHZ302" s="216"/>
      <c r="QIA302" s="216"/>
      <c r="QIB302" s="216"/>
      <c r="QIC302" s="216"/>
      <c r="QID302" s="216"/>
      <c r="QIE302" s="216"/>
      <c r="QIF302" s="216"/>
      <c r="QIG302" s="216"/>
      <c r="QIH302" s="216"/>
      <c r="QII302" s="216"/>
      <c r="QIJ302" s="216"/>
      <c r="QIK302" s="216"/>
      <c r="QIL302" s="216"/>
      <c r="QIM302" s="216"/>
      <c r="QIN302" s="216"/>
      <c r="QIO302" s="216"/>
      <c r="QIP302" s="216"/>
      <c r="QIQ302" s="216"/>
      <c r="QIR302" s="216"/>
      <c r="QIS302" s="216"/>
      <c r="QIT302" s="216"/>
      <c r="QIU302" s="216"/>
      <c r="QIV302" s="216"/>
      <c r="QIW302" s="216"/>
      <c r="QIX302" s="216"/>
      <c r="QIY302" s="216"/>
      <c r="QIZ302" s="216"/>
      <c r="QJA302" s="216"/>
      <c r="QJB302" s="216"/>
      <c r="QJC302" s="216"/>
      <c r="QJD302" s="216"/>
      <c r="QJE302" s="216"/>
      <c r="QJF302" s="216"/>
      <c r="QJG302" s="216"/>
      <c r="QJH302" s="216"/>
      <c r="QJI302" s="216"/>
      <c r="QJJ302" s="216"/>
      <c r="QJK302" s="216"/>
      <c r="QJL302" s="216"/>
      <c r="QJM302" s="216"/>
      <c r="QJN302" s="216"/>
      <c r="QJO302" s="216"/>
      <c r="QJP302" s="216"/>
      <c r="QJQ302" s="216"/>
      <c r="QJR302" s="216"/>
      <c r="QJS302" s="216"/>
      <c r="QJT302" s="216"/>
      <c r="QJU302" s="216"/>
      <c r="QJV302" s="216"/>
      <c r="QJW302" s="216"/>
      <c r="QJX302" s="216"/>
      <c r="QJY302" s="216"/>
      <c r="QJZ302" s="216"/>
      <c r="QKA302" s="216"/>
      <c r="QKB302" s="216"/>
      <c r="QKC302" s="216"/>
      <c r="QKD302" s="216"/>
      <c r="QKE302" s="216"/>
      <c r="QKF302" s="216"/>
      <c r="QKG302" s="216"/>
      <c r="QKH302" s="216"/>
      <c r="QKI302" s="216"/>
      <c r="QKJ302" s="216"/>
      <c r="QKK302" s="216"/>
      <c r="QKL302" s="216"/>
      <c r="QKM302" s="216"/>
      <c r="QKN302" s="216"/>
      <c r="QKO302" s="216"/>
      <c r="QKP302" s="216"/>
      <c r="QKQ302" s="216"/>
      <c r="QKR302" s="216"/>
      <c r="QKS302" s="216"/>
      <c r="QKT302" s="216"/>
      <c r="QKU302" s="216"/>
      <c r="QKV302" s="216"/>
      <c r="QKW302" s="216"/>
      <c r="QKX302" s="216"/>
      <c r="QKY302" s="216"/>
      <c r="QKZ302" s="216"/>
      <c r="QLA302" s="216"/>
      <c r="QLB302" s="216"/>
      <c r="QLC302" s="216"/>
      <c r="QLD302" s="216"/>
      <c r="QLE302" s="216"/>
      <c r="QLF302" s="216"/>
      <c r="QLG302" s="216"/>
      <c r="QLH302" s="216"/>
      <c r="QLI302" s="216"/>
      <c r="QLJ302" s="216"/>
      <c r="QLK302" s="216"/>
      <c r="QLL302" s="216"/>
      <c r="QLM302" s="216"/>
      <c r="QLN302" s="216"/>
      <c r="QLO302" s="216"/>
      <c r="QLP302" s="216"/>
      <c r="QLQ302" s="216"/>
      <c r="QLR302" s="216"/>
      <c r="QLS302" s="216"/>
      <c r="QLT302" s="216"/>
      <c r="QLU302" s="216"/>
      <c r="QLV302" s="216"/>
      <c r="QLW302" s="216"/>
      <c r="QLX302" s="216"/>
      <c r="QLY302" s="216"/>
      <c r="QLZ302" s="216"/>
      <c r="QMA302" s="216"/>
      <c r="QMB302" s="216"/>
      <c r="QMC302" s="216"/>
      <c r="QMD302" s="216"/>
      <c r="QME302" s="216"/>
      <c r="QMF302" s="216"/>
      <c r="QMG302" s="216"/>
      <c r="QMH302" s="216"/>
      <c r="QMI302" s="216"/>
      <c r="QMJ302" s="216"/>
      <c r="QMK302" s="216"/>
      <c r="QML302" s="216"/>
      <c r="QMM302" s="216"/>
      <c r="QMN302" s="216"/>
      <c r="QMO302" s="216"/>
      <c r="QMP302" s="216"/>
      <c r="QMQ302" s="216"/>
      <c r="QMR302" s="216"/>
      <c r="QMS302" s="216"/>
      <c r="QMT302" s="216"/>
      <c r="QMU302" s="216"/>
      <c r="QMV302" s="216"/>
      <c r="QMW302" s="216"/>
      <c r="QMX302" s="216"/>
      <c r="QMY302" s="216"/>
      <c r="QMZ302" s="216"/>
      <c r="QNA302" s="216"/>
      <c r="QNB302" s="216"/>
      <c r="QNC302" s="216"/>
      <c r="QND302" s="216"/>
      <c r="QNE302" s="216"/>
      <c r="QNF302" s="216"/>
      <c r="QNG302" s="216"/>
      <c r="QNH302" s="216"/>
      <c r="QNI302" s="216"/>
      <c r="QNJ302" s="216"/>
      <c r="QNK302" s="216"/>
      <c r="QNL302" s="216"/>
      <c r="QNM302" s="216"/>
      <c r="QNN302" s="216"/>
      <c r="QNO302" s="216"/>
      <c r="QNP302" s="216"/>
      <c r="QNQ302" s="216"/>
      <c r="QNR302" s="216"/>
      <c r="QNS302" s="216"/>
      <c r="QNT302" s="216"/>
      <c r="QNU302" s="216"/>
      <c r="QNV302" s="216"/>
      <c r="QNW302" s="216"/>
      <c r="QNX302" s="216"/>
      <c r="QNY302" s="216"/>
      <c r="QNZ302" s="216"/>
      <c r="QOA302" s="216"/>
      <c r="QOB302" s="216"/>
      <c r="QOC302" s="216"/>
      <c r="QOD302" s="216"/>
      <c r="QOE302" s="216"/>
      <c r="QOF302" s="216"/>
      <c r="QOG302" s="216"/>
      <c r="QOH302" s="216"/>
      <c r="QOI302" s="216"/>
      <c r="QOJ302" s="216"/>
      <c r="QOK302" s="216"/>
      <c r="QOL302" s="216"/>
      <c r="QOM302" s="216"/>
      <c r="QON302" s="216"/>
      <c r="QOO302" s="216"/>
      <c r="QOP302" s="216"/>
      <c r="QOQ302" s="216"/>
      <c r="QOR302" s="216"/>
      <c r="QOS302" s="216"/>
      <c r="QOT302" s="216"/>
      <c r="QOU302" s="216"/>
      <c r="QOV302" s="216"/>
      <c r="QOW302" s="216"/>
      <c r="QOX302" s="216"/>
      <c r="QOY302" s="216"/>
      <c r="QOZ302" s="216"/>
      <c r="QPA302" s="216"/>
      <c r="QPB302" s="216"/>
      <c r="QPC302" s="216"/>
      <c r="QPD302" s="216"/>
      <c r="QPE302" s="216"/>
      <c r="QPF302" s="216"/>
      <c r="QPG302" s="216"/>
      <c r="QPH302" s="216"/>
      <c r="QPI302" s="216"/>
      <c r="QPJ302" s="216"/>
      <c r="QPK302" s="216"/>
      <c r="QPL302" s="216"/>
      <c r="QPM302" s="216"/>
      <c r="QPN302" s="216"/>
      <c r="QPO302" s="216"/>
      <c r="QPP302" s="216"/>
      <c r="QPQ302" s="216"/>
      <c r="QPR302" s="216"/>
      <c r="QPS302" s="216"/>
      <c r="QPT302" s="216"/>
      <c r="QPU302" s="216"/>
      <c r="QPV302" s="216"/>
      <c r="QPW302" s="216"/>
      <c r="QPX302" s="216"/>
      <c r="QPY302" s="216"/>
      <c r="QPZ302" s="216"/>
      <c r="QQA302" s="216"/>
      <c r="QQB302" s="216"/>
      <c r="QQC302" s="216"/>
      <c r="QQD302" s="216"/>
      <c r="QQE302" s="216"/>
      <c r="QQF302" s="216"/>
      <c r="QQG302" s="216"/>
      <c r="QQH302" s="216"/>
      <c r="QQI302" s="216"/>
      <c r="QQJ302" s="216"/>
      <c r="QQK302" s="216"/>
      <c r="QQL302" s="216"/>
      <c r="QQM302" s="216"/>
      <c r="QQN302" s="216"/>
      <c r="QQO302" s="216"/>
      <c r="QQP302" s="216"/>
      <c r="QQQ302" s="216"/>
      <c r="QQR302" s="216"/>
      <c r="QQS302" s="216"/>
      <c r="QQT302" s="216"/>
      <c r="QQU302" s="216"/>
      <c r="QQV302" s="216"/>
      <c r="QQW302" s="216"/>
      <c r="QQX302" s="216"/>
      <c r="QQY302" s="216"/>
      <c r="QQZ302" s="216"/>
      <c r="QRA302" s="216"/>
      <c r="QRB302" s="216"/>
      <c r="QRC302" s="216"/>
      <c r="QRD302" s="216"/>
      <c r="QRE302" s="216"/>
      <c r="QRF302" s="216"/>
      <c r="QRG302" s="216"/>
      <c r="QRH302" s="216"/>
      <c r="QRI302" s="216"/>
      <c r="QRJ302" s="216"/>
      <c r="QRK302" s="216"/>
      <c r="QRL302" s="216"/>
      <c r="QRM302" s="216"/>
      <c r="QRN302" s="216"/>
      <c r="QRO302" s="216"/>
      <c r="QRP302" s="216"/>
      <c r="QRQ302" s="216"/>
      <c r="QRR302" s="216"/>
      <c r="QRS302" s="216"/>
      <c r="QRT302" s="216"/>
      <c r="QRU302" s="216"/>
      <c r="QRV302" s="216"/>
      <c r="QRW302" s="216"/>
      <c r="QRX302" s="216"/>
      <c r="QRY302" s="216"/>
      <c r="QRZ302" s="216"/>
      <c r="QSA302" s="216"/>
      <c r="QSB302" s="216"/>
      <c r="QSC302" s="216"/>
      <c r="QSD302" s="216"/>
      <c r="QSE302" s="216"/>
      <c r="QSF302" s="216"/>
      <c r="QSG302" s="216"/>
      <c r="QSH302" s="216"/>
      <c r="QSI302" s="216"/>
      <c r="QSJ302" s="216"/>
      <c r="QSK302" s="216"/>
      <c r="QSL302" s="216"/>
      <c r="QSM302" s="216"/>
      <c r="QSN302" s="216"/>
      <c r="QSO302" s="216"/>
      <c r="QSP302" s="216"/>
      <c r="QSQ302" s="216"/>
      <c r="QSR302" s="216"/>
      <c r="QSS302" s="216"/>
      <c r="QST302" s="216"/>
      <c r="QSU302" s="216"/>
      <c r="QSV302" s="216"/>
      <c r="QSW302" s="216"/>
      <c r="QSX302" s="216"/>
      <c r="QSY302" s="216"/>
      <c r="QSZ302" s="216"/>
      <c r="QTA302" s="216"/>
      <c r="QTB302" s="216"/>
      <c r="QTC302" s="216"/>
      <c r="QTD302" s="216"/>
      <c r="QTE302" s="216"/>
      <c r="QTF302" s="216"/>
      <c r="QTG302" s="216"/>
      <c r="QTH302" s="216"/>
      <c r="QTI302" s="216"/>
      <c r="QTJ302" s="216"/>
      <c r="QTK302" s="216"/>
      <c r="QTL302" s="216"/>
      <c r="QTM302" s="216"/>
      <c r="QTN302" s="216"/>
      <c r="QTO302" s="216"/>
      <c r="QTP302" s="216"/>
      <c r="QTQ302" s="216"/>
      <c r="QTR302" s="216"/>
      <c r="QTS302" s="216"/>
      <c r="QTT302" s="216"/>
      <c r="QTU302" s="216"/>
      <c r="QTV302" s="216"/>
      <c r="QTW302" s="216"/>
      <c r="QTX302" s="216"/>
      <c r="QTY302" s="216"/>
      <c r="QTZ302" s="216"/>
      <c r="QUA302" s="216"/>
      <c r="QUB302" s="216"/>
      <c r="QUC302" s="216"/>
      <c r="QUD302" s="216"/>
      <c r="QUE302" s="216"/>
      <c r="QUF302" s="216"/>
      <c r="QUG302" s="216"/>
      <c r="QUH302" s="216"/>
      <c r="QUI302" s="216"/>
      <c r="QUJ302" s="216"/>
      <c r="QUK302" s="216"/>
      <c r="QUL302" s="216"/>
      <c r="QUM302" s="216"/>
      <c r="QUN302" s="216"/>
      <c r="QUO302" s="216"/>
      <c r="QUP302" s="216"/>
      <c r="QUQ302" s="216"/>
      <c r="QUR302" s="216"/>
      <c r="QUS302" s="216"/>
      <c r="QUT302" s="216"/>
      <c r="QUU302" s="216"/>
      <c r="QUV302" s="216"/>
      <c r="QUW302" s="216"/>
      <c r="QUX302" s="216"/>
      <c r="QUY302" s="216"/>
      <c r="QUZ302" s="216"/>
      <c r="QVA302" s="216"/>
      <c r="QVB302" s="216"/>
      <c r="QVC302" s="216"/>
      <c r="QVD302" s="216"/>
      <c r="QVE302" s="216"/>
      <c r="QVF302" s="216"/>
      <c r="QVG302" s="216"/>
      <c r="QVH302" s="216"/>
      <c r="QVI302" s="216"/>
      <c r="QVJ302" s="216"/>
      <c r="QVK302" s="216"/>
      <c r="QVL302" s="216"/>
      <c r="QVM302" s="216"/>
      <c r="QVN302" s="216"/>
      <c r="QVO302" s="216"/>
      <c r="QVP302" s="216"/>
      <c r="QVQ302" s="216"/>
      <c r="QVR302" s="216"/>
      <c r="QVS302" s="216"/>
      <c r="QVT302" s="216"/>
      <c r="QVU302" s="216"/>
      <c r="QVV302" s="216"/>
      <c r="QVW302" s="216"/>
      <c r="QVX302" s="216"/>
      <c r="QVY302" s="216"/>
      <c r="QVZ302" s="216"/>
      <c r="QWA302" s="216"/>
      <c r="QWB302" s="216"/>
      <c r="QWC302" s="216"/>
      <c r="QWD302" s="216"/>
      <c r="QWE302" s="216"/>
      <c r="QWF302" s="216"/>
      <c r="QWG302" s="216"/>
      <c r="QWH302" s="216"/>
      <c r="QWI302" s="216"/>
      <c r="QWJ302" s="216"/>
      <c r="QWK302" s="216"/>
      <c r="QWL302" s="216"/>
      <c r="QWM302" s="216"/>
      <c r="QWN302" s="216"/>
      <c r="QWO302" s="216"/>
      <c r="QWP302" s="216"/>
      <c r="QWQ302" s="216"/>
      <c r="QWR302" s="216"/>
      <c r="QWS302" s="216"/>
      <c r="QWT302" s="216"/>
      <c r="QWU302" s="216"/>
      <c r="QWV302" s="216"/>
      <c r="QWW302" s="216"/>
      <c r="QWX302" s="216"/>
      <c r="QWY302" s="216"/>
      <c r="QWZ302" s="216"/>
      <c r="QXA302" s="216"/>
      <c r="QXB302" s="216"/>
      <c r="QXC302" s="216"/>
      <c r="QXD302" s="216"/>
      <c r="QXE302" s="216"/>
      <c r="QXF302" s="216"/>
      <c r="QXG302" s="216"/>
      <c r="QXH302" s="216"/>
      <c r="QXI302" s="216"/>
      <c r="QXJ302" s="216"/>
      <c r="QXK302" s="216"/>
      <c r="QXL302" s="216"/>
      <c r="QXM302" s="216"/>
      <c r="QXN302" s="216"/>
      <c r="QXO302" s="216"/>
      <c r="QXP302" s="216"/>
      <c r="QXQ302" s="216"/>
      <c r="QXR302" s="216"/>
      <c r="QXS302" s="216"/>
      <c r="QXT302" s="216"/>
      <c r="QXU302" s="216"/>
      <c r="QXV302" s="216"/>
      <c r="QXW302" s="216"/>
      <c r="QXX302" s="216"/>
      <c r="QXY302" s="216"/>
      <c r="QXZ302" s="216"/>
      <c r="QYA302" s="216"/>
      <c r="QYB302" s="216"/>
      <c r="QYC302" s="216"/>
      <c r="QYD302" s="216"/>
      <c r="QYE302" s="216"/>
      <c r="QYF302" s="216"/>
      <c r="QYG302" s="216"/>
      <c r="QYH302" s="216"/>
      <c r="QYI302" s="216"/>
      <c r="QYJ302" s="216"/>
      <c r="QYK302" s="216"/>
      <c r="QYL302" s="216"/>
      <c r="QYM302" s="216"/>
      <c r="QYN302" s="216"/>
      <c r="QYO302" s="216"/>
      <c r="QYP302" s="216"/>
      <c r="QYQ302" s="216"/>
      <c r="QYR302" s="216"/>
      <c r="QYS302" s="216"/>
      <c r="QYT302" s="216"/>
      <c r="QYU302" s="216"/>
      <c r="QYV302" s="216"/>
      <c r="QYW302" s="216"/>
      <c r="QYX302" s="216"/>
      <c r="QYY302" s="216"/>
      <c r="QYZ302" s="216"/>
      <c r="QZA302" s="216"/>
      <c r="QZB302" s="216"/>
      <c r="QZC302" s="216"/>
      <c r="QZD302" s="216"/>
      <c r="QZE302" s="216"/>
      <c r="QZF302" s="216"/>
      <c r="QZG302" s="216"/>
      <c r="QZH302" s="216"/>
      <c r="QZI302" s="216"/>
      <c r="QZJ302" s="216"/>
      <c r="QZK302" s="216"/>
      <c r="QZL302" s="216"/>
      <c r="QZM302" s="216"/>
      <c r="QZN302" s="216"/>
      <c r="QZO302" s="216"/>
      <c r="QZP302" s="216"/>
      <c r="QZQ302" s="216"/>
      <c r="QZR302" s="216"/>
      <c r="QZS302" s="216"/>
      <c r="QZT302" s="216"/>
      <c r="QZU302" s="216"/>
      <c r="QZV302" s="216"/>
      <c r="QZW302" s="216"/>
      <c r="QZX302" s="216"/>
      <c r="QZY302" s="216"/>
      <c r="QZZ302" s="216"/>
      <c r="RAA302" s="216"/>
      <c r="RAB302" s="216"/>
      <c r="RAC302" s="216"/>
      <c r="RAD302" s="216"/>
      <c r="RAE302" s="216"/>
      <c r="RAF302" s="216"/>
      <c r="RAG302" s="216"/>
      <c r="RAH302" s="216"/>
      <c r="RAI302" s="216"/>
      <c r="RAJ302" s="216"/>
      <c r="RAK302" s="216"/>
      <c r="RAL302" s="216"/>
      <c r="RAM302" s="216"/>
      <c r="RAN302" s="216"/>
      <c r="RAO302" s="216"/>
      <c r="RAP302" s="216"/>
      <c r="RAQ302" s="216"/>
      <c r="RAR302" s="216"/>
      <c r="RAS302" s="216"/>
      <c r="RAT302" s="216"/>
      <c r="RAU302" s="216"/>
      <c r="RAV302" s="216"/>
      <c r="RAW302" s="216"/>
      <c r="RAX302" s="216"/>
      <c r="RAY302" s="216"/>
      <c r="RAZ302" s="216"/>
      <c r="RBA302" s="216"/>
      <c r="RBB302" s="216"/>
      <c r="RBC302" s="216"/>
      <c r="RBD302" s="216"/>
      <c r="RBE302" s="216"/>
      <c r="RBF302" s="216"/>
      <c r="RBG302" s="216"/>
      <c r="RBH302" s="216"/>
      <c r="RBI302" s="216"/>
      <c r="RBJ302" s="216"/>
      <c r="RBK302" s="216"/>
      <c r="RBL302" s="216"/>
      <c r="RBM302" s="216"/>
      <c r="RBN302" s="216"/>
      <c r="RBO302" s="216"/>
      <c r="RBP302" s="216"/>
      <c r="RBQ302" s="216"/>
      <c r="RBR302" s="216"/>
      <c r="RBS302" s="216"/>
      <c r="RBT302" s="216"/>
      <c r="RBU302" s="216"/>
      <c r="RBV302" s="216"/>
      <c r="RBW302" s="216"/>
      <c r="RBX302" s="216"/>
      <c r="RBY302" s="216"/>
      <c r="RBZ302" s="216"/>
      <c r="RCA302" s="216"/>
      <c r="RCB302" s="216"/>
      <c r="RCC302" s="216"/>
      <c r="RCD302" s="216"/>
      <c r="RCE302" s="216"/>
      <c r="RCF302" s="216"/>
      <c r="RCG302" s="216"/>
      <c r="RCH302" s="216"/>
      <c r="RCI302" s="216"/>
      <c r="RCJ302" s="216"/>
      <c r="RCK302" s="216"/>
      <c r="RCL302" s="216"/>
      <c r="RCM302" s="216"/>
      <c r="RCN302" s="216"/>
      <c r="RCO302" s="216"/>
      <c r="RCP302" s="216"/>
      <c r="RCQ302" s="216"/>
      <c r="RCR302" s="216"/>
      <c r="RCS302" s="216"/>
      <c r="RCT302" s="216"/>
      <c r="RCU302" s="216"/>
      <c r="RCV302" s="216"/>
      <c r="RCW302" s="216"/>
      <c r="RCX302" s="216"/>
      <c r="RCY302" s="216"/>
      <c r="RCZ302" s="216"/>
      <c r="RDA302" s="216"/>
      <c r="RDB302" s="216"/>
      <c r="RDC302" s="216"/>
      <c r="RDD302" s="216"/>
      <c r="RDE302" s="216"/>
      <c r="RDF302" s="216"/>
      <c r="RDG302" s="216"/>
      <c r="RDH302" s="216"/>
      <c r="RDI302" s="216"/>
      <c r="RDJ302" s="216"/>
      <c r="RDK302" s="216"/>
      <c r="RDL302" s="216"/>
      <c r="RDM302" s="216"/>
      <c r="RDN302" s="216"/>
      <c r="RDO302" s="216"/>
      <c r="RDP302" s="216"/>
      <c r="RDQ302" s="216"/>
      <c r="RDR302" s="216"/>
      <c r="RDS302" s="216"/>
      <c r="RDT302" s="216"/>
      <c r="RDU302" s="216"/>
      <c r="RDV302" s="216"/>
      <c r="RDW302" s="216"/>
      <c r="RDX302" s="216"/>
      <c r="RDY302" s="216"/>
      <c r="RDZ302" s="216"/>
      <c r="REA302" s="216"/>
      <c r="REB302" s="216"/>
      <c r="REC302" s="216"/>
      <c r="RED302" s="216"/>
      <c r="REE302" s="216"/>
      <c r="REF302" s="216"/>
      <c r="REG302" s="216"/>
      <c r="REH302" s="216"/>
      <c r="REI302" s="216"/>
      <c r="REJ302" s="216"/>
      <c r="REK302" s="216"/>
      <c r="REL302" s="216"/>
      <c r="REM302" s="216"/>
      <c r="REN302" s="216"/>
      <c r="REO302" s="216"/>
      <c r="REP302" s="216"/>
      <c r="REQ302" s="216"/>
      <c r="RER302" s="216"/>
      <c r="RES302" s="216"/>
      <c r="RET302" s="216"/>
      <c r="REU302" s="216"/>
      <c r="REV302" s="216"/>
      <c r="REW302" s="216"/>
      <c r="REX302" s="216"/>
      <c r="REY302" s="216"/>
      <c r="REZ302" s="216"/>
      <c r="RFA302" s="216"/>
      <c r="RFB302" s="216"/>
      <c r="RFC302" s="216"/>
      <c r="RFD302" s="216"/>
      <c r="RFE302" s="216"/>
      <c r="RFF302" s="216"/>
      <c r="RFG302" s="216"/>
      <c r="RFH302" s="216"/>
      <c r="RFI302" s="216"/>
      <c r="RFJ302" s="216"/>
      <c r="RFK302" s="216"/>
      <c r="RFL302" s="216"/>
      <c r="RFM302" s="216"/>
      <c r="RFN302" s="216"/>
      <c r="RFO302" s="216"/>
      <c r="RFP302" s="216"/>
      <c r="RFQ302" s="216"/>
      <c r="RFR302" s="216"/>
      <c r="RFS302" s="216"/>
      <c r="RFT302" s="216"/>
      <c r="RFU302" s="216"/>
      <c r="RFV302" s="216"/>
      <c r="RFW302" s="216"/>
      <c r="RFX302" s="216"/>
      <c r="RFY302" s="216"/>
      <c r="RFZ302" s="216"/>
      <c r="RGA302" s="216"/>
      <c r="RGB302" s="216"/>
      <c r="RGC302" s="216"/>
      <c r="RGD302" s="216"/>
      <c r="RGE302" s="216"/>
      <c r="RGF302" s="216"/>
      <c r="RGG302" s="216"/>
      <c r="RGH302" s="216"/>
      <c r="RGI302" s="216"/>
      <c r="RGJ302" s="216"/>
      <c r="RGK302" s="216"/>
      <c r="RGL302" s="216"/>
      <c r="RGM302" s="216"/>
      <c r="RGN302" s="216"/>
      <c r="RGO302" s="216"/>
      <c r="RGP302" s="216"/>
      <c r="RGQ302" s="216"/>
      <c r="RGR302" s="216"/>
      <c r="RGS302" s="216"/>
      <c r="RGT302" s="216"/>
      <c r="RGU302" s="216"/>
      <c r="RGV302" s="216"/>
      <c r="RGW302" s="216"/>
      <c r="RGX302" s="216"/>
      <c r="RGY302" s="216"/>
      <c r="RGZ302" s="216"/>
      <c r="RHA302" s="216"/>
      <c r="RHB302" s="216"/>
      <c r="RHC302" s="216"/>
      <c r="RHD302" s="216"/>
      <c r="RHE302" s="216"/>
      <c r="RHF302" s="216"/>
      <c r="RHG302" s="216"/>
      <c r="RHH302" s="216"/>
      <c r="RHI302" s="216"/>
      <c r="RHJ302" s="216"/>
      <c r="RHK302" s="216"/>
      <c r="RHL302" s="216"/>
      <c r="RHM302" s="216"/>
      <c r="RHN302" s="216"/>
      <c r="RHO302" s="216"/>
      <c r="RHP302" s="216"/>
      <c r="RHQ302" s="216"/>
      <c r="RHR302" s="216"/>
      <c r="RHS302" s="216"/>
      <c r="RHT302" s="216"/>
      <c r="RHU302" s="216"/>
      <c r="RHV302" s="216"/>
      <c r="RHW302" s="216"/>
      <c r="RHX302" s="216"/>
      <c r="RHY302" s="216"/>
      <c r="RHZ302" s="216"/>
      <c r="RIA302" s="216"/>
      <c r="RIB302" s="216"/>
      <c r="RIC302" s="216"/>
      <c r="RID302" s="216"/>
      <c r="RIE302" s="216"/>
      <c r="RIF302" s="216"/>
      <c r="RIG302" s="216"/>
      <c r="RIH302" s="216"/>
      <c r="RII302" s="216"/>
      <c r="RIJ302" s="216"/>
      <c r="RIK302" s="216"/>
      <c r="RIL302" s="216"/>
      <c r="RIM302" s="216"/>
      <c r="RIN302" s="216"/>
      <c r="RIO302" s="216"/>
      <c r="RIP302" s="216"/>
      <c r="RIQ302" s="216"/>
      <c r="RIR302" s="216"/>
      <c r="RIS302" s="216"/>
      <c r="RIT302" s="216"/>
      <c r="RIU302" s="216"/>
      <c r="RIV302" s="216"/>
      <c r="RIW302" s="216"/>
      <c r="RIX302" s="216"/>
      <c r="RIY302" s="216"/>
      <c r="RIZ302" s="216"/>
      <c r="RJA302" s="216"/>
      <c r="RJB302" s="216"/>
      <c r="RJC302" s="216"/>
      <c r="RJD302" s="216"/>
      <c r="RJE302" s="216"/>
      <c r="RJF302" s="216"/>
      <c r="RJG302" s="216"/>
      <c r="RJH302" s="216"/>
      <c r="RJI302" s="216"/>
      <c r="RJJ302" s="216"/>
      <c r="RJK302" s="216"/>
      <c r="RJL302" s="216"/>
      <c r="RJM302" s="216"/>
      <c r="RJN302" s="216"/>
      <c r="RJO302" s="216"/>
      <c r="RJP302" s="216"/>
      <c r="RJQ302" s="216"/>
      <c r="RJR302" s="216"/>
      <c r="RJS302" s="216"/>
      <c r="RJT302" s="216"/>
      <c r="RJU302" s="216"/>
      <c r="RJV302" s="216"/>
      <c r="RJW302" s="216"/>
      <c r="RJX302" s="216"/>
      <c r="RJY302" s="216"/>
      <c r="RJZ302" s="216"/>
      <c r="RKA302" s="216"/>
      <c r="RKB302" s="216"/>
      <c r="RKC302" s="216"/>
      <c r="RKD302" s="216"/>
      <c r="RKE302" s="216"/>
      <c r="RKF302" s="216"/>
      <c r="RKG302" s="216"/>
      <c r="RKH302" s="216"/>
      <c r="RKI302" s="216"/>
      <c r="RKJ302" s="216"/>
      <c r="RKK302" s="216"/>
      <c r="RKL302" s="216"/>
      <c r="RKM302" s="216"/>
      <c r="RKN302" s="216"/>
      <c r="RKO302" s="216"/>
      <c r="RKP302" s="216"/>
      <c r="RKQ302" s="216"/>
      <c r="RKR302" s="216"/>
      <c r="RKS302" s="216"/>
      <c r="RKT302" s="216"/>
      <c r="RKU302" s="216"/>
      <c r="RKV302" s="216"/>
      <c r="RKW302" s="216"/>
      <c r="RKX302" s="216"/>
      <c r="RKY302" s="216"/>
      <c r="RKZ302" s="216"/>
      <c r="RLA302" s="216"/>
      <c r="RLB302" s="216"/>
      <c r="RLC302" s="216"/>
      <c r="RLD302" s="216"/>
      <c r="RLE302" s="216"/>
      <c r="RLF302" s="216"/>
      <c r="RLG302" s="216"/>
      <c r="RLH302" s="216"/>
      <c r="RLI302" s="216"/>
      <c r="RLJ302" s="216"/>
      <c r="RLK302" s="216"/>
      <c r="RLL302" s="216"/>
      <c r="RLM302" s="216"/>
      <c r="RLN302" s="216"/>
      <c r="RLO302" s="216"/>
      <c r="RLP302" s="216"/>
      <c r="RLQ302" s="216"/>
      <c r="RLR302" s="216"/>
      <c r="RLS302" s="216"/>
      <c r="RLT302" s="216"/>
      <c r="RLU302" s="216"/>
      <c r="RLV302" s="216"/>
      <c r="RLW302" s="216"/>
      <c r="RLX302" s="216"/>
      <c r="RLY302" s="216"/>
      <c r="RLZ302" s="216"/>
      <c r="RMA302" s="216"/>
      <c r="RMB302" s="216"/>
      <c r="RMC302" s="216"/>
      <c r="RMD302" s="216"/>
      <c r="RME302" s="216"/>
      <c r="RMF302" s="216"/>
      <c r="RMG302" s="216"/>
      <c r="RMH302" s="216"/>
      <c r="RMI302" s="216"/>
      <c r="RMJ302" s="216"/>
      <c r="RMK302" s="216"/>
      <c r="RML302" s="216"/>
      <c r="RMM302" s="216"/>
      <c r="RMN302" s="216"/>
      <c r="RMO302" s="216"/>
      <c r="RMP302" s="216"/>
      <c r="RMQ302" s="216"/>
      <c r="RMR302" s="216"/>
      <c r="RMS302" s="216"/>
      <c r="RMT302" s="216"/>
      <c r="RMU302" s="216"/>
      <c r="RMV302" s="216"/>
      <c r="RMW302" s="216"/>
      <c r="RMX302" s="216"/>
      <c r="RMY302" s="216"/>
      <c r="RMZ302" s="216"/>
      <c r="RNA302" s="216"/>
      <c r="RNB302" s="216"/>
      <c r="RNC302" s="216"/>
      <c r="RND302" s="216"/>
      <c r="RNE302" s="216"/>
      <c r="RNF302" s="216"/>
      <c r="RNG302" s="216"/>
      <c r="RNH302" s="216"/>
      <c r="RNI302" s="216"/>
      <c r="RNJ302" s="216"/>
      <c r="RNK302" s="216"/>
      <c r="RNL302" s="216"/>
      <c r="RNM302" s="216"/>
      <c r="RNN302" s="216"/>
      <c r="RNO302" s="216"/>
      <c r="RNP302" s="216"/>
      <c r="RNQ302" s="216"/>
      <c r="RNR302" s="216"/>
      <c r="RNS302" s="216"/>
      <c r="RNT302" s="216"/>
      <c r="RNU302" s="216"/>
      <c r="RNV302" s="216"/>
      <c r="RNW302" s="216"/>
      <c r="RNX302" s="216"/>
      <c r="RNY302" s="216"/>
      <c r="RNZ302" s="216"/>
      <c r="ROA302" s="216"/>
      <c r="ROB302" s="216"/>
      <c r="ROC302" s="216"/>
      <c r="ROD302" s="216"/>
      <c r="ROE302" s="216"/>
      <c r="ROF302" s="216"/>
      <c r="ROG302" s="216"/>
      <c r="ROH302" s="216"/>
      <c r="ROI302" s="216"/>
      <c r="ROJ302" s="216"/>
      <c r="ROK302" s="216"/>
      <c r="ROL302" s="216"/>
      <c r="ROM302" s="216"/>
      <c r="RON302" s="216"/>
      <c r="ROO302" s="216"/>
      <c r="ROP302" s="216"/>
      <c r="ROQ302" s="216"/>
      <c r="ROR302" s="216"/>
      <c r="ROS302" s="216"/>
      <c r="ROT302" s="216"/>
      <c r="ROU302" s="216"/>
      <c r="ROV302" s="216"/>
      <c r="ROW302" s="216"/>
      <c r="ROX302" s="216"/>
      <c r="ROY302" s="216"/>
      <c r="ROZ302" s="216"/>
      <c r="RPA302" s="216"/>
      <c r="RPB302" s="216"/>
      <c r="RPC302" s="216"/>
      <c r="RPD302" s="216"/>
      <c r="RPE302" s="216"/>
      <c r="RPF302" s="216"/>
      <c r="RPG302" s="216"/>
      <c r="RPH302" s="216"/>
      <c r="RPI302" s="216"/>
      <c r="RPJ302" s="216"/>
      <c r="RPK302" s="216"/>
      <c r="RPL302" s="216"/>
      <c r="RPM302" s="216"/>
      <c r="RPN302" s="216"/>
      <c r="RPO302" s="216"/>
      <c r="RPP302" s="216"/>
      <c r="RPQ302" s="216"/>
      <c r="RPR302" s="216"/>
      <c r="RPS302" s="216"/>
      <c r="RPT302" s="216"/>
      <c r="RPU302" s="216"/>
      <c r="RPV302" s="216"/>
      <c r="RPW302" s="216"/>
      <c r="RPX302" s="216"/>
      <c r="RPY302" s="216"/>
      <c r="RPZ302" s="216"/>
      <c r="RQA302" s="216"/>
      <c r="RQB302" s="216"/>
      <c r="RQC302" s="216"/>
      <c r="RQD302" s="216"/>
      <c r="RQE302" s="216"/>
      <c r="RQF302" s="216"/>
      <c r="RQG302" s="216"/>
      <c r="RQH302" s="216"/>
      <c r="RQI302" s="216"/>
      <c r="RQJ302" s="216"/>
      <c r="RQK302" s="216"/>
      <c r="RQL302" s="216"/>
      <c r="RQM302" s="216"/>
      <c r="RQN302" s="216"/>
      <c r="RQO302" s="216"/>
      <c r="RQP302" s="216"/>
      <c r="RQQ302" s="216"/>
      <c r="RQR302" s="216"/>
      <c r="RQS302" s="216"/>
      <c r="RQT302" s="216"/>
      <c r="RQU302" s="216"/>
      <c r="RQV302" s="216"/>
      <c r="RQW302" s="216"/>
      <c r="RQX302" s="216"/>
      <c r="RQY302" s="216"/>
      <c r="RQZ302" s="216"/>
      <c r="RRA302" s="216"/>
      <c r="RRB302" s="216"/>
      <c r="RRC302" s="216"/>
      <c r="RRD302" s="216"/>
      <c r="RRE302" s="216"/>
      <c r="RRF302" s="216"/>
      <c r="RRG302" s="216"/>
      <c r="RRH302" s="216"/>
      <c r="RRI302" s="216"/>
      <c r="RRJ302" s="216"/>
      <c r="RRK302" s="216"/>
      <c r="RRL302" s="216"/>
      <c r="RRM302" s="216"/>
      <c r="RRN302" s="216"/>
      <c r="RRO302" s="216"/>
      <c r="RRP302" s="216"/>
      <c r="RRQ302" s="216"/>
      <c r="RRR302" s="216"/>
      <c r="RRS302" s="216"/>
      <c r="RRT302" s="216"/>
      <c r="RRU302" s="216"/>
      <c r="RRV302" s="216"/>
      <c r="RRW302" s="216"/>
      <c r="RRX302" s="216"/>
      <c r="RRY302" s="216"/>
      <c r="RRZ302" s="216"/>
      <c r="RSA302" s="216"/>
      <c r="RSB302" s="216"/>
      <c r="RSC302" s="216"/>
      <c r="RSD302" s="216"/>
      <c r="RSE302" s="216"/>
      <c r="RSF302" s="216"/>
      <c r="RSG302" s="216"/>
      <c r="RSH302" s="216"/>
      <c r="RSI302" s="216"/>
      <c r="RSJ302" s="216"/>
      <c r="RSK302" s="216"/>
      <c r="RSL302" s="216"/>
      <c r="RSM302" s="216"/>
      <c r="RSN302" s="216"/>
      <c r="RSO302" s="216"/>
      <c r="RSP302" s="216"/>
      <c r="RSQ302" s="216"/>
      <c r="RSR302" s="216"/>
      <c r="RSS302" s="216"/>
      <c r="RST302" s="216"/>
      <c r="RSU302" s="216"/>
      <c r="RSV302" s="216"/>
      <c r="RSW302" s="216"/>
      <c r="RSX302" s="216"/>
      <c r="RSY302" s="216"/>
      <c r="RSZ302" s="216"/>
      <c r="RTA302" s="216"/>
      <c r="RTB302" s="216"/>
      <c r="RTC302" s="216"/>
      <c r="RTD302" s="216"/>
      <c r="RTE302" s="216"/>
      <c r="RTF302" s="216"/>
      <c r="RTG302" s="216"/>
      <c r="RTH302" s="216"/>
      <c r="RTI302" s="216"/>
      <c r="RTJ302" s="216"/>
      <c r="RTK302" s="216"/>
      <c r="RTL302" s="216"/>
      <c r="RTM302" s="216"/>
      <c r="RTN302" s="216"/>
      <c r="RTO302" s="216"/>
      <c r="RTP302" s="216"/>
      <c r="RTQ302" s="216"/>
      <c r="RTR302" s="216"/>
      <c r="RTS302" s="216"/>
      <c r="RTT302" s="216"/>
      <c r="RTU302" s="216"/>
      <c r="RTV302" s="216"/>
      <c r="RTW302" s="216"/>
      <c r="RTX302" s="216"/>
      <c r="RTY302" s="216"/>
      <c r="RTZ302" s="216"/>
      <c r="RUA302" s="216"/>
      <c r="RUB302" s="216"/>
      <c r="RUC302" s="216"/>
      <c r="RUD302" s="216"/>
      <c r="RUE302" s="216"/>
      <c r="RUF302" s="216"/>
      <c r="RUG302" s="216"/>
      <c r="RUH302" s="216"/>
      <c r="RUI302" s="216"/>
      <c r="RUJ302" s="216"/>
      <c r="RUK302" s="216"/>
      <c r="RUL302" s="216"/>
      <c r="RUM302" s="216"/>
      <c r="RUN302" s="216"/>
      <c r="RUO302" s="216"/>
      <c r="RUP302" s="216"/>
      <c r="RUQ302" s="216"/>
      <c r="RUR302" s="216"/>
      <c r="RUS302" s="216"/>
      <c r="RUT302" s="216"/>
      <c r="RUU302" s="216"/>
      <c r="RUV302" s="216"/>
      <c r="RUW302" s="216"/>
      <c r="RUX302" s="216"/>
      <c r="RUY302" s="216"/>
      <c r="RUZ302" s="216"/>
      <c r="RVA302" s="216"/>
      <c r="RVB302" s="216"/>
      <c r="RVC302" s="216"/>
      <c r="RVD302" s="216"/>
      <c r="RVE302" s="216"/>
      <c r="RVF302" s="216"/>
      <c r="RVG302" s="216"/>
      <c r="RVH302" s="216"/>
      <c r="RVI302" s="216"/>
      <c r="RVJ302" s="216"/>
      <c r="RVK302" s="216"/>
      <c r="RVL302" s="216"/>
      <c r="RVM302" s="216"/>
      <c r="RVN302" s="216"/>
      <c r="RVO302" s="216"/>
      <c r="RVP302" s="216"/>
      <c r="RVQ302" s="216"/>
      <c r="RVR302" s="216"/>
      <c r="RVS302" s="216"/>
      <c r="RVT302" s="216"/>
      <c r="RVU302" s="216"/>
      <c r="RVV302" s="216"/>
      <c r="RVW302" s="216"/>
      <c r="RVX302" s="216"/>
      <c r="RVY302" s="216"/>
      <c r="RVZ302" s="216"/>
      <c r="RWA302" s="216"/>
      <c r="RWB302" s="216"/>
      <c r="RWC302" s="216"/>
      <c r="RWD302" s="216"/>
      <c r="RWE302" s="216"/>
      <c r="RWF302" s="216"/>
      <c r="RWG302" s="216"/>
      <c r="RWH302" s="216"/>
      <c r="RWI302" s="216"/>
      <c r="RWJ302" s="216"/>
      <c r="RWK302" s="216"/>
      <c r="RWL302" s="216"/>
      <c r="RWM302" s="216"/>
      <c r="RWN302" s="216"/>
      <c r="RWO302" s="216"/>
      <c r="RWP302" s="216"/>
      <c r="RWQ302" s="216"/>
      <c r="RWR302" s="216"/>
      <c r="RWS302" s="216"/>
      <c r="RWT302" s="216"/>
      <c r="RWU302" s="216"/>
      <c r="RWV302" s="216"/>
      <c r="RWW302" s="216"/>
      <c r="RWX302" s="216"/>
      <c r="RWY302" s="216"/>
      <c r="RWZ302" s="216"/>
      <c r="RXA302" s="216"/>
      <c r="RXB302" s="216"/>
      <c r="RXC302" s="216"/>
      <c r="RXD302" s="216"/>
      <c r="RXE302" s="216"/>
      <c r="RXF302" s="216"/>
      <c r="RXG302" s="216"/>
      <c r="RXH302" s="216"/>
      <c r="RXI302" s="216"/>
      <c r="RXJ302" s="216"/>
      <c r="RXK302" s="216"/>
      <c r="RXL302" s="216"/>
      <c r="RXM302" s="216"/>
      <c r="RXN302" s="216"/>
      <c r="RXO302" s="216"/>
      <c r="RXP302" s="216"/>
      <c r="RXQ302" s="216"/>
      <c r="RXR302" s="216"/>
      <c r="RXS302" s="216"/>
      <c r="RXT302" s="216"/>
      <c r="RXU302" s="216"/>
      <c r="RXV302" s="216"/>
      <c r="RXW302" s="216"/>
      <c r="RXX302" s="216"/>
      <c r="RXY302" s="216"/>
      <c r="RXZ302" s="216"/>
      <c r="RYA302" s="216"/>
      <c r="RYB302" s="216"/>
      <c r="RYC302" s="216"/>
      <c r="RYD302" s="216"/>
      <c r="RYE302" s="216"/>
      <c r="RYF302" s="216"/>
      <c r="RYG302" s="216"/>
      <c r="RYH302" s="216"/>
      <c r="RYI302" s="216"/>
      <c r="RYJ302" s="216"/>
      <c r="RYK302" s="216"/>
      <c r="RYL302" s="216"/>
      <c r="RYM302" s="216"/>
      <c r="RYN302" s="216"/>
      <c r="RYO302" s="216"/>
      <c r="RYP302" s="216"/>
      <c r="RYQ302" s="216"/>
      <c r="RYR302" s="216"/>
      <c r="RYS302" s="216"/>
      <c r="RYT302" s="216"/>
      <c r="RYU302" s="216"/>
      <c r="RYV302" s="216"/>
      <c r="RYW302" s="216"/>
      <c r="RYX302" s="216"/>
      <c r="RYY302" s="216"/>
      <c r="RYZ302" s="216"/>
      <c r="RZA302" s="216"/>
      <c r="RZB302" s="216"/>
      <c r="RZC302" s="216"/>
      <c r="RZD302" s="216"/>
      <c r="RZE302" s="216"/>
      <c r="RZF302" s="216"/>
      <c r="RZG302" s="216"/>
      <c r="RZH302" s="216"/>
      <c r="RZI302" s="216"/>
      <c r="RZJ302" s="216"/>
      <c r="RZK302" s="216"/>
      <c r="RZL302" s="216"/>
      <c r="RZM302" s="216"/>
      <c r="RZN302" s="216"/>
      <c r="RZO302" s="216"/>
      <c r="RZP302" s="216"/>
      <c r="RZQ302" s="216"/>
      <c r="RZR302" s="216"/>
      <c r="RZS302" s="216"/>
      <c r="RZT302" s="216"/>
      <c r="RZU302" s="216"/>
      <c r="RZV302" s="216"/>
      <c r="RZW302" s="216"/>
      <c r="RZX302" s="216"/>
      <c r="RZY302" s="216"/>
      <c r="RZZ302" s="216"/>
      <c r="SAA302" s="216"/>
      <c r="SAB302" s="216"/>
      <c r="SAC302" s="216"/>
      <c r="SAD302" s="216"/>
      <c r="SAE302" s="216"/>
      <c r="SAF302" s="216"/>
      <c r="SAG302" s="216"/>
      <c r="SAH302" s="216"/>
      <c r="SAI302" s="216"/>
      <c r="SAJ302" s="216"/>
      <c r="SAK302" s="216"/>
      <c r="SAL302" s="216"/>
      <c r="SAM302" s="216"/>
      <c r="SAN302" s="216"/>
      <c r="SAO302" s="216"/>
      <c r="SAP302" s="216"/>
      <c r="SAQ302" s="216"/>
      <c r="SAR302" s="216"/>
      <c r="SAS302" s="216"/>
      <c r="SAT302" s="216"/>
      <c r="SAU302" s="216"/>
      <c r="SAV302" s="216"/>
      <c r="SAW302" s="216"/>
      <c r="SAX302" s="216"/>
      <c r="SAY302" s="216"/>
      <c r="SAZ302" s="216"/>
      <c r="SBA302" s="216"/>
      <c r="SBB302" s="216"/>
      <c r="SBC302" s="216"/>
      <c r="SBD302" s="216"/>
      <c r="SBE302" s="216"/>
      <c r="SBF302" s="216"/>
      <c r="SBG302" s="216"/>
      <c r="SBH302" s="216"/>
      <c r="SBI302" s="216"/>
      <c r="SBJ302" s="216"/>
      <c r="SBK302" s="216"/>
      <c r="SBL302" s="216"/>
      <c r="SBM302" s="216"/>
      <c r="SBN302" s="216"/>
      <c r="SBO302" s="216"/>
      <c r="SBP302" s="216"/>
      <c r="SBQ302" s="216"/>
      <c r="SBR302" s="216"/>
      <c r="SBS302" s="216"/>
      <c r="SBT302" s="216"/>
      <c r="SBU302" s="216"/>
      <c r="SBV302" s="216"/>
      <c r="SBW302" s="216"/>
      <c r="SBX302" s="216"/>
      <c r="SBY302" s="216"/>
      <c r="SBZ302" s="216"/>
      <c r="SCA302" s="216"/>
      <c r="SCB302" s="216"/>
      <c r="SCC302" s="216"/>
      <c r="SCD302" s="216"/>
      <c r="SCE302" s="216"/>
      <c r="SCF302" s="216"/>
      <c r="SCG302" s="216"/>
      <c r="SCH302" s="216"/>
      <c r="SCI302" s="216"/>
      <c r="SCJ302" s="216"/>
      <c r="SCK302" s="216"/>
      <c r="SCL302" s="216"/>
      <c r="SCM302" s="216"/>
      <c r="SCN302" s="216"/>
      <c r="SCO302" s="216"/>
      <c r="SCP302" s="216"/>
      <c r="SCQ302" s="216"/>
      <c r="SCR302" s="216"/>
      <c r="SCS302" s="216"/>
      <c r="SCT302" s="216"/>
      <c r="SCU302" s="216"/>
      <c r="SCV302" s="216"/>
      <c r="SCW302" s="216"/>
      <c r="SCX302" s="216"/>
      <c r="SCY302" s="216"/>
      <c r="SCZ302" s="216"/>
      <c r="SDA302" s="216"/>
      <c r="SDB302" s="216"/>
      <c r="SDC302" s="216"/>
      <c r="SDD302" s="216"/>
      <c r="SDE302" s="216"/>
      <c r="SDF302" s="216"/>
      <c r="SDG302" s="216"/>
      <c r="SDH302" s="216"/>
      <c r="SDI302" s="216"/>
      <c r="SDJ302" s="216"/>
      <c r="SDK302" s="216"/>
      <c r="SDL302" s="216"/>
      <c r="SDM302" s="216"/>
      <c r="SDN302" s="216"/>
      <c r="SDO302" s="216"/>
      <c r="SDP302" s="216"/>
      <c r="SDQ302" s="216"/>
      <c r="SDR302" s="216"/>
      <c r="SDS302" s="216"/>
      <c r="SDT302" s="216"/>
      <c r="SDU302" s="216"/>
      <c r="SDV302" s="216"/>
      <c r="SDW302" s="216"/>
      <c r="SDX302" s="216"/>
      <c r="SDY302" s="216"/>
      <c r="SDZ302" s="216"/>
      <c r="SEA302" s="216"/>
      <c r="SEB302" s="216"/>
      <c r="SEC302" s="216"/>
      <c r="SED302" s="216"/>
      <c r="SEE302" s="216"/>
      <c r="SEF302" s="216"/>
      <c r="SEG302" s="216"/>
      <c r="SEH302" s="216"/>
      <c r="SEI302" s="216"/>
      <c r="SEJ302" s="216"/>
      <c r="SEK302" s="216"/>
      <c r="SEL302" s="216"/>
      <c r="SEM302" s="216"/>
      <c r="SEN302" s="216"/>
      <c r="SEO302" s="216"/>
      <c r="SEP302" s="216"/>
      <c r="SEQ302" s="216"/>
      <c r="SER302" s="216"/>
      <c r="SES302" s="216"/>
      <c r="SET302" s="216"/>
      <c r="SEU302" s="216"/>
      <c r="SEV302" s="216"/>
      <c r="SEW302" s="216"/>
      <c r="SEX302" s="216"/>
      <c r="SEY302" s="216"/>
      <c r="SEZ302" s="216"/>
      <c r="SFA302" s="216"/>
      <c r="SFB302" s="216"/>
      <c r="SFC302" s="216"/>
      <c r="SFD302" s="216"/>
      <c r="SFE302" s="216"/>
      <c r="SFF302" s="216"/>
      <c r="SFG302" s="216"/>
      <c r="SFH302" s="216"/>
      <c r="SFI302" s="216"/>
      <c r="SFJ302" s="216"/>
      <c r="SFK302" s="216"/>
      <c r="SFL302" s="216"/>
      <c r="SFM302" s="216"/>
      <c r="SFN302" s="216"/>
      <c r="SFO302" s="216"/>
      <c r="SFP302" s="216"/>
      <c r="SFQ302" s="216"/>
      <c r="SFR302" s="216"/>
      <c r="SFS302" s="216"/>
      <c r="SFT302" s="216"/>
      <c r="SFU302" s="216"/>
      <c r="SFV302" s="216"/>
      <c r="SFW302" s="216"/>
      <c r="SFX302" s="216"/>
      <c r="SFY302" s="216"/>
      <c r="SFZ302" s="216"/>
      <c r="SGA302" s="216"/>
      <c r="SGB302" s="216"/>
      <c r="SGC302" s="216"/>
      <c r="SGD302" s="216"/>
      <c r="SGE302" s="216"/>
      <c r="SGF302" s="216"/>
      <c r="SGG302" s="216"/>
      <c r="SGH302" s="216"/>
      <c r="SGI302" s="216"/>
      <c r="SGJ302" s="216"/>
      <c r="SGK302" s="216"/>
      <c r="SGL302" s="216"/>
      <c r="SGM302" s="216"/>
      <c r="SGN302" s="216"/>
      <c r="SGO302" s="216"/>
      <c r="SGP302" s="216"/>
      <c r="SGQ302" s="216"/>
      <c r="SGR302" s="216"/>
      <c r="SGS302" s="216"/>
      <c r="SGT302" s="216"/>
      <c r="SGU302" s="216"/>
      <c r="SGV302" s="216"/>
      <c r="SGW302" s="216"/>
      <c r="SGX302" s="216"/>
      <c r="SGY302" s="216"/>
      <c r="SGZ302" s="216"/>
      <c r="SHA302" s="216"/>
      <c r="SHB302" s="216"/>
      <c r="SHC302" s="216"/>
      <c r="SHD302" s="216"/>
      <c r="SHE302" s="216"/>
      <c r="SHF302" s="216"/>
      <c r="SHG302" s="216"/>
      <c r="SHH302" s="216"/>
      <c r="SHI302" s="216"/>
      <c r="SHJ302" s="216"/>
      <c r="SHK302" s="216"/>
      <c r="SHL302" s="216"/>
      <c r="SHM302" s="216"/>
      <c r="SHN302" s="216"/>
      <c r="SHO302" s="216"/>
      <c r="SHP302" s="216"/>
      <c r="SHQ302" s="216"/>
      <c r="SHR302" s="216"/>
      <c r="SHS302" s="216"/>
      <c r="SHT302" s="216"/>
      <c r="SHU302" s="216"/>
      <c r="SHV302" s="216"/>
      <c r="SHW302" s="216"/>
      <c r="SHX302" s="216"/>
      <c r="SHY302" s="216"/>
      <c r="SHZ302" s="216"/>
      <c r="SIA302" s="216"/>
      <c r="SIB302" s="216"/>
      <c r="SIC302" s="216"/>
      <c r="SID302" s="216"/>
      <c r="SIE302" s="216"/>
      <c r="SIF302" s="216"/>
      <c r="SIG302" s="216"/>
      <c r="SIH302" s="216"/>
      <c r="SII302" s="216"/>
      <c r="SIJ302" s="216"/>
      <c r="SIK302" s="216"/>
      <c r="SIL302" s="216"/>
      <c r="SIM302" s="216"/>
      <c r="SIN302" s="216"/>
      <c r="SIO302" s="216"/>
      <c r="SIP302" s="216"/>
      <c r="SIQ302" s="216"/>
      <c r="SIR302" s="216"/>
      <c r="SIS302" s="216"/>
      <c r="SIT302" s="216"/>
      <c r="SIU302" s="216"/>
      <c r="SIV302" s="216"/>
      <c r="SIW302" s="216"/>
      <c r="SIX302" s="216"/>
      <c r="SIY302" s="216"/>
      <c r="SIZ302" s="216"/>
      <c r="SJA302" s="216"/>
      <c r="SJB302" s="216"/>
      <c r="SJC302" s="216"/>
      <c r="SJD302" s="216"/>
      <c r="SJE302" s="216"/>
      <c r="SJF302" s="216"/>
      <c r="SJG302" s="216"/>
      <c r="SJH302" s="216"/>
      <c r="SJI302" s="216"/>
      <c r="SJJ302" s="216"/>
      <c r="SJK302" s="216"/>
      <c r="SJL302" s="216"/>
      <c r="SJM302" s="216"/>
      <c r="SJN302" s="216"/>
      <c r="SJO302" s="216"/>
      <c r="SJP302" s="216"/>
      <c r="SJQ302" s="216"/>
      <c r="SJR302" s="216"/>
      <c r="SJS302" s="216"/>
      <c r="SJT302" s="216"/>
      <c r="SJU302" s="216"/>
      <c r="SJV302" s="216"/>
      <c r="SJW302" s="216"/>
      <c r="SJX302" s="216"/>
      <c r="SJY302" s="216"/>
      <c r="SJZ302" s="216"/>
      <c r="SKA302" s="216"/>
      <c r="SKB302" s="216"/>
      <c r="SKC302" s="216"/>
      <c r="SKD302" s="216"/>
      <c r="SKE302" s="216"/>
      <c r="SKF302" s="216"/>
      <c r="SKG302" s="216"/>
      <c r="SKH302" s="216"/>
      <c r="SKI302" s="216"/>
      <c r="SKJ302" s="216"/>
      <c r="SKK302" s="216"/>
      <c r="SKL302" s="216"/>
      <c r="SKM302" s="216"/>
      <c r="SKN302" s="216"/>
      <c r="SKO302" s="216"/>
      <c r="SKP302" s="216"/>
      <c r="SKQ302" s="216"/>
      <c r="SKR302" s="216"/>
      <c r="SKS302" s="216"/>
      <c r="SKT302" s="216"/>
      <c r="SKU302" s="216"/>
      <c r="SKV302" s="216"/>
      <c r="SKW302" s="216"/>
      <c r="SKX302" s="216"/>
      <c r="SKY302" s="216"/>
      <c r="SKZ302" s="216"/>
      <c r="SLA302" s="216"/>
      <c r="SLB302" s="216"/>
      <c r="SLC302" s="216"/>
      <c r="SLD302" s="216"/>
      <c r="SLE302" s="216"/>
      <c r="SLF302" s="216"/>
      <c r="SLG302" s="216"/>
      <c r="SLH302" s="216"/>
      <c r="SLI302" s="216"/>
      <c r="SLJ302" s="216"/>
      <c r="SLK302" s="216"/>
      <c r="SLL302" s="216"/>
      <c r="SLM302" s="216"/>
      <c r="SLN302" s="216"/>
      <c r="SLO302" s="216"/>
      <c r="SLP302" s="216"/>
      <c r="SLQ302" s="216"/>
      <c r="SLR302" s="216"/>
      <c r="SLS302" s="216"/>
      <c r="SLT302" s="216"/>
      <c r="SLU302" s="216"/>
      <c r="SLV302" s="216"/>
      <c r="SLW302" s="216"/>
      <c r="SLX302" s="216"/>
      <c r="SLY302" s="216"/>
      <c r="SLZ302" s="216"/>
      <c r="SMA302" s="216"/>
      <c r="SMB302" s="216"/>
      <c r="SMC302" s="216"/>
      <c r="SMD302" s="216"/>
      <c r="SME302" s="216"/>
      <c r="SMF302" s="216"/>
      <c r="SMG302" s="216"/>
      <c r="SMH302" s="216"/>
      <c r="SMI302" s="216"/>
      <c r="SMJ302" s="216"/>
      <c r="SMK302" s="216"/>
      <c r="SML302" s="216"/>
      <c r="SMM302" s="216"/>
      <c r="SMN302" s="216"/>
      <c r="SMO302" s="216"/>
      <c r="SMP302" s="216"/>
      <c r="SMQ302" s="216"/>
      <c r="SMR302" s="216"/>
      <c r="SMS302" s="216"/>
      <c r="SMT302" s="216"/>
      <c r="SMU302" s="216"/>
      <c r="SMV302" s="216"/>
      <c r="SMW302" s="216"/>
      <c r="SMX302" s="216"/>
      <c r="SMY302" s="216"/>
      <c r="SMZ302" s="216"/>
      <c r="SNA302" s="216"/>
      <c r="SNB302" s="216"/>
      <c r="SNC302" s="216"/>
      <c r="SND302" s="216"/>
      <c r="SNE302" s="216"/>
      <c r="SNF302" s="216"/>
      <c r="SNG302" s="216"/>
      <c r="SNH302" s="216"/>
      <c r="SNI302" s="216"/>
      <c r="SNJ302" s="216"/>
      <c r="SNK302" s="216"/>
      <c r="SNL302" s="216"/>
      <c r="SNM302" s="216"/>
      <c r="SNN302" s="216"/>
      <c r="SNO302" s="216"/>
      <c r="SNP302" s="216"/>
      <c r="SNQ302" s="216"/>
      <c r="SNR302" s="216"/>
      <c r="SNS302" s="216"/>
      <c r="SNT302" s="216"/>
      <c r="SNU302" s="216"/>
      <c r="SNV302" s="216"/>
      <c r="SNW302" s="216"/>
      <c r="SNX302" s="216"/>
      <c r="SNY302" s="216"/>
      <c r="SNZ302" s="216"/>
      <c r="SOA302" s="216"/>
      <c r="SOB302" s="216"/>
      <c r="SOC302" s="216"/>
      <c r="SOD302" s="216"/>
      <c r="SOE302" s="216"/>
      <c r="SOF302" s="216"/>
      <c r="SOG302" s="216"/>
      <c r="SOH302" s="216"/>
      <c r="SOI302" s="216"/>
      <c r="SOJ302" s="216"/>
      <c r="SOK302" s="216"/>
      <c r="SOL302" s="216"/>
      <c r="SOM302" s="216"/>
      <c r="SON302" s="216"/>
      <c r="SOO302" s="216"/>
      <c r="SOP302" s="216"/>
      <c r="SOQ302" s="216"/>
      <c r="SOR302" s="216"/>
      <c r="SOS302" s="216"/>
      <c r="SOT302" s="216"/>
      <c r="SOU302" s="216"/>
      <c r="SOV302" s="216"/>
      <c r="SOW302" s="216"/>
      <c r="SOX302" s="216"/>
      <c r="SOY302" s="216"/>
      <c r="SOZ302" s="216"/>
      <c r="SPA302" s="216"/>
      <c r="SPB302" s="216"/>
      <c r="SPC302" s="216"/>
      <c r="SPD302" s="216"/>
      <c r="SPE302" s="216"/>
      <c r="SPF302" s="216"/>
      <c r="SPG302" s="216"/>
      <c r="SPH302" s="216"/>
      <c r="SPI302" s="216"/>
      <c r="SPJ302" s="216"/>
      <c r="SPK302" s="216"/>
      <c r="SPL302" s="216"/>
      <c r="SPM302" s="216"/>
      <c r="SPN302" s="216"/>
      <c r="SPO302" s="216"/>
      <c r="SPP302" s="216"/>
      <c r="SPQ302" s="216"/>
      <c r="SPR302" s="216"/>
      <c r="SPS302" s="216"/>
      <c r="SPT302" s="216"/>
      <c r="SPU302" s="216"/>
      <c r="SPV302" s="216"/>
      <c r="SPW302" s="216"/>
      <c r="SPX302" s="216"/>
      <c r="SPY302" s="216"/>
      <c r="SPZ302" s="216"/>
      <c r="SQA302" s="216"/>
      <c r="SQB302" s="216"/>
      <c r="SQC302" s="216"/>
      <c r="SQD302" s="216"/>
      <c r="SQE302" s="216"/>
      <c r="SQF302" s="216"/>
      <c r="SQG302" s="216"/>
      <c r="SQH302" s="216"/>
      <c r="SQI302" s="216"/>
      <c r="SQJ302" s="216"/>
      <c r="SQK302" s="216"/>
      <c r="SQL302" s="216"/>
      <c r="SQM302" s="216"/>
      <c r="SQN302" s="216"/>
      <c r="SQO302" s="216"/>
      <c r="SQP302" s="216"/>
      <c r="SQQ302" s="216"/>
      <c r="SQR302" s="216"/>
      <c r="SQS302" s="216"/>
      <c r="SQT302" s="216"/>
      <c r="SQU302" s="216"/>
      <c r="SQV302" s="216"/>
      <c r="SQW302" s="216"/>
      <c r="SQX302" s="216"/>
      <c r="SQY302" s="216"/>
      <c r="SQZ302" s="216"/>
      <c r="SRA302" s="216"/>
      <c r="SRB302" s="216"/>
      <c r="SRC302" s="216"/>
      <c r="SRD302" s="216"/>
      <c r="SRE302" s="216"/>
      <c r="SRF302" s="216"/>
      <c r="SRG302" s="216"/>
      <c r="SRH302" s="216"/>
      <c r="SRI302" s="216"/>
      <c r="SRJ302" s="216"/>
      <c r="SRK302" s="216"/>
      <c r="SRL302" s="216"/>
      <c r="SRM302" s="216"/>
      <c r="SRN302" s="216"/>
      <c r="SRO302" s="216"/>
      <c r="SRP302" s="216"/>
      <c r="SRQ302" s="216"/>
      <c r="SRR302" s="216"/>
      <c r="SRS302" s="216"/>
      <c r="SRT302" s="216"/>
      <c r="SRU302" s="216"/>
      <c r="SRV302" s="216"/>
      <c r="SRW302" s="216"/>
      <c r="SRX302" s="216"/>
      <c r="SRY302" s="216"/>
      <c r="SRZ302" s="216"/>
      <c r="SSA302" s="216"/>
      <c r="SSB302" s="216"/>
      <c r="SSC302" s="216"/>
      <c r="SSD302" s="216"/>
      <c r="SSE302" s="216"/>
      <c r="SSF302" s="216"/>
      <c r="SSG302" s="216"/>
      <c r="SSH302" s="216"/>
      <c r="SSI302" s="216"/>
      <c r="SSJ302" s="216"/>
      <c r="SSK302" s="216"/>
      <c r="SSL302" s="216"/>
      <c r="SSM302" s="216"/>
      <c r="SSN302" s="216"/>
      <c r="SSO302" s="216"/>
      <c r="SSP302" s="216"/>
      <c r="SSQ302" s="216"/>
      <c r="SSR302" s="216"/>
      <c r="SSS302" s="216"/>
      <c r="SST302" s="216"/>
      <c r="SSU302" s="216"/>
      <c r="SSV302" s="216"/>
      <c r="SSW302" s="216"/>
      <c r="SSX302" s="216"/>
      <c r="SSY302" s="216"/>
      <c r="SSZ302" s="216"/>
      <c r="STA302" s="216"/>
      <c r="STB302" s="216"/>
      <c r="STC302" s="216"/>
      <c r="STD302" s="216"/>
      <c r="STE302" s="216"/>
      <c r="STF302" s="216"/>
      <c r="STG302" s="216"/>
      <c r="STH302" s="216"/>
      <c r="STI302" s="216"/>
      <c r="STJ302" s="216"/>
      <c r="STK302" s="216"/>
      <c r="STL302" s="216"/>
      <c r="STM302" s="216"/>
      <c r="STN302" s="216"/>
      <c r="STO302" s="216"/>
      <c r="STP302" s="216"/>
      <c r="STQ302" s="216"/>
      <c r="STR302" s="216"/>
      <c r="STS302" s="216"/>
      <c r="STT302" s="216"/>
      <c r="STU302" s="216"/>
      <c r="STV302" s="216"/>
      <c r="STW302" s="216"/>
      <c r="STX302" s="216"/>
      <c r="STY302" s="216"/>
      <c r="STZ302" s="216"/>
      <c r="SUA302" s="216"/>
      <c r="SUB302" s="216"/>
      <c r="SUC302" s="216"/>
      <c r="SUD302" s="216"/>
      <c r="SUE302" s="216"/>
      <c r="SUF302" s="216"/>
      <c r="SUG302" s="216"/>
      <c r="SUH302" s="216"/>
      <c r="SUI302" s="216"/>
      <c r="SUJ302" s="216"/>
      <c r="SUK302" s="216"/>
      <c r="SUL302" s="216"/>
      <c r="SUM302" s="216"/>
      <c r="SUN302" s="216"/>
      <c r="SUO302" s="216"/>
      <c r="SUP302" s="216"/>
      <c r="SUQ302" s="216"/>
      <c r="SUR302" s="216"/>
      <c r="SUS302" s="216"/>
      <c r="SUT302" s="216"/>
      <c r="SUU302" s="216"/>
      <c r="SUV302" s="216"/>
      <c r="SUW302" s="216"/>
      <c r="SUX302" s="216"/>
      <c r="SUY302" s="216"/>
      <c r="SUZ302" s="216"/>
      <c r="SVA302" s="216"/>
      <c r="SVB302" s="216"/>
      <c r="SVC302" s="216"/>
      <c r="SVD302" s="216"/>
      <c r="SVE302" s="216"/>
      <c r="SVF302" s="216"/>
      <c r="SVG302" s="216"/>
      <c r="SVH302" s="216"/>
      <c r="SVI302" s="216"/>
      <c r="SVJ302" s="216"/>
      <c r="SVK302" s="216"/>
      <c r="SVL302" s="216"/>
      <c r="SVM302" s="216"/>
      <c r="SVN302" s="216"/>
      <c r="SVO302" s="216"/>
      <c r="SVP302" s="216"/>
      <c r="SVQ302" s="216"/>
      <c r="SVR302" s="216"/>
      <c r="SVS302" s="216"/>
      <c r="SVT302" s="216"/>
      <c r="SVU302" s="216"/>
      <c r="SVV302" s="216"/>
      <c r="SVW302" s="216"/>
      <c r="SVX302" s="216"/>
      <c r="SVY302" s="216"/>
      <c r="SVZ302" s="216"/>
      <c r="SWA302" s="216"/>
      <c r="SWB302" s="216"/>
      <c r="SWC302" s="216"/>
      <c r="SWD302" s="216"/>
      <c r="SWE302" s="216"/>
      <c r="SWF302" s="216"/>
      <c r="SWG302" s="216"/>
      <c r="SWH302" s="216"/>
      <c r="SWI302" s="216"/>
      <c r="SWJ302" s="216"/>
      <c r="SWK302" s="216"/>
      <c r="SWL302" s="216"/>
      <c r="SWM302" s="216"/>
      <c r="SWN302" s="216"/>
      <c r="SWO302" s="216"/>
      <c r="SWP302" s="216"/>
      <c r="SWQ302" s="216"/>
      <c r="SWR302" s="216"/>
      <c r="SWS302" s="216"/>
      <c r="SWT302" s="216"/>
      <c r="SWU302" s="216"/>
      <c r="SWV302" s="216"/>
      <c r="SWW302" s="216"/>
      <c r="SWX302" s="216"/>
      <c r="SWY302" s="216"/>
      <c r="SWZ302" s="216"/>
      <c r="SXA302" s="216"/>
      <c r="SXB302" s="216"/>
      <c r="SXC302" s="216"/>
      <c r="SXD302" s="216"/>
      <c r="SXE302" s="216"/>
      <c r="SXF302" s="216"/>
      <c r="SXG302" s="216"/>
      <c r="SXH302" s="216"/>
      <c r="SXI302" s="216"/>
      <c r="SXJ302" s="216"/>
      <c r="SXK302" s="216"/>
      <c r="SXL302" s="216"/>
      <c r="SXM302" s="216"/>
      <c r="SXN302" s="216"/>
      <c r="SXO302" s="216"/>
      <c r="SXP302" s="216"/>
      <c r="SXQ302" s="216"/>
      <c r="SXR302" s="216"/>
      <c r="SXS302" s="216"/>
      <c r="SXT302" s="216"/>
      <c r="SXU302" s="216"/>
      <c r="SXV302" s="216"/>
      <c r="SXW302" s="216"/>
      <c r="SXX302" s="216"/>
      <c r="SXY302" s="216"/>
      <c r="SXZ302" s="216"/>
      <c r="SYA302" s="216"/>
      <c r="SYB302" s="216"/>
      <c r="SYC302" s="216"/>
      <c r="SYD302" s="216"/>
      <c r="SYE302" s="216"/>
      <c r="SYF302" s="216"/>
      <c r="SYG302" s="216"/>
      <c r="SYH302" s="216"/>
      <c r="SYI302" s="216"/>
      <c r="SYJ302" s="216"/>
      <c r="SYK302" s="216"/>
      <c r="SYL302" s="216"/>
      <c r="SYM302" s="216"/>
      <c r="SYN302" s="216"/>
      <c r="SYO302" s="216"/>
      <c r="SYP302" s="216"/>
      <c r="SYQ302" s="216"/>
      <c r="SYR302" s="216"/>
      <c r="SYS302" s="216"/>
      <c r="SYT302" s="216"/>
      <c r="SYU302" s="216"/>
      <c r="SYV302" s="216"/>
      <c r="SYW302" s="216"/>
      <c r="SYX302" s="216"/>
      <c r="SYY302" s="216"/>
      <c r="SYZ302" s="216"/>
      <c r="SZA302" s="216"/>
      <c r="SZB302" s="216"/>
      <c r="SZC302" s="216"/>
      <c r="SZD302" s="216"/>
      <c r="SZE302" s="216"/>
      <c r="SZF302" s="216"/>
      <c r="SZG302" s="216"/>
      <c r="SZH302" s="216"/>
      <c r="SZI302" s="216"/>
      <c r="SZJ302" s="216"/>
      <c r="SZK302" s="216"/>
      <c r="SZL302" s="216"/>
      <c r="SZM302" s="216"/>
      <c r="SZN302" s="216"/>
      <c r="SZO302" s="216"/>
      <c r="SZP302" s="216"/>
      <c r="SZQ302" s="216"/>
      <c r="SZR302" s="216"/>
      <c r="SZS302" s="216"/>
      <c r="SZT302" s="216"/>
      <c r="SZU302" s="216"/>
      <c r="SZV302" s="216"/>
      <c r="SZW302" s="216"/>
      <c r="SZX302" s="216"/>
      <c r="SZY302" s="216"/>
      <c r="SZZ302" s="216"/>
      <c r="TAA302" s="216"/>
      <c r="TAB302" s="216"/>
      <c r="TAC302" s="216"/>
      <c r="TAD302" s="216"/>
      <c r="TAE302" s="216"/>
      <c r="TAF302" s="216"/>
      <c r="TAG302" s="216"/>
      <c r="TAH302" s="216"/>
      <c r="TAI302" s="216"/>
      <c r="TAJ302" s="216"/>
      <c r="TAK302" s="216"/>
      <c r="TAL302" s="216"/>
      <c r="TAM302" s="216"/>
      <c r="TAN302" s="216"/>
      <c r="TAO302" s="216"/>
      <c r="TAP302" s="216"/>
      <c r="TAQ302" s="216"/>
      <c r="TAR302" s="216"/>
      <c r="TAS302" s="216"/>
      <c r="TAT302" s="216"/>
      <c r="TAU302" s="216"/>
      <c r="TAV302" s="216"/>
      <c r="TAW302" s="216"/>
      <c r="TAX302" s="216"/>
      <c r="TAY302" s="216"/>
      <c r="TAZ302" s="216"/>
      <c r="TBA302" s="216"/>
      <c r="TBB302" s="216"/>
      <c r="TBC302" s="216"/>
      <c r="TBD302" s="216"/>
      <c r="TBE302" s="216"/>
      <c r="TBF302" s="216"/>
      <c r="TBG302" s="216"/>
      <c r="TBH302" s="216"/>
      <c r="TBI302" s="216"/>
      <c r="TBJ302" s="216"/>
      <c r="TBK302" s="216"/>
      <c r="TBL302" s="216"/>
      <c r="TBM302" s="216"/>
      <c r="TBN302" s="216"/>
      <c r="TBO302" s="216"/>
      <c r="TBP302" s="216"/>
      <c r="TBQ302" s="216"/>
      <c r="TBR302" s="216"/>
      <c r="TBS302" s="216"/>
      <c r="TBT302" s="216"/>
      <c r="TBU302" s="216"/>
      <c r="TBV302" s="216"/>
      <c r="TBW302" s="216"/>
      <c r="TBX302" s="216"/>
      <c r="TBY302" s="216"/>
      <c r="TBZ302" s="216"/>
      <c r="TCA302" s="216"/>
      <c r="TCB302" s="216"/>
      <c r="TCC302" s="216"/>
      <c r="TCD302" s="216"/>
      <c r="TCE302" s="216"/>
      <c r="TCF302" s="216"/>
      <c r="TCG302" s="216"/>
      <c r="TCH302" s="216"/>
      <c r="TCI302" s="216"/>
      <c r="TCJ302" s="216"/>
      <c r="TCK302" s="216"/>
      <c r="TCL302" s="216"/>
      <c r="TCM302" s="216"/>
      <c r="TCN302" s="216"/>
      <c r="TCO302" s="216"/>
      <c r="TCP302" s="216"/>
      <c r="TCQ302" s="216"/>
      <c r="TCR302" s="216"/>
      <c r="TCS302" s="216"/>
      <c r="TCT302" s="216"/>
      <c r="TCU302" s="216"/>
      <c r="TCV302" s="216"/>
      <c r="TCW302" s="216"/>
      <c r="TCX302" s="216"/>
      <c r="TCY302" s="216"/>
      <c r="TCZ302" s="216"/>
      <c r="TDA302" s="216"/>
      <c r="TDB302" s="216"/>
      <c r="TDC302" s="216"/>
      <c r="TDD302" s="216"/>
      <c r="TDE302" s="216"/>
      <c r="TDF302" s="216"/>
      <c r="TDG302" s="216"/>
      <c r="TDH302" s="216"/>
      <c r="TDI302" s="216"/>
      <c r="TDJ302" s="216"/>
      <c r="TDK302" s="216"/>
      <c r="TDL302" s="216"/>
      <c r="TDM302" s="216"/>
      <c r="TDN302" s="216"/>
      <c r="TDO302" s="216"/>
      <c r="TDP302" s="216"/>
      <c r="TDQ302" s="216"/>
      <c r="TDR302" s="216"/>
      <c r="TDS302" s="216"/>
      <c r="TDT302" s="216"/>
      <c r="TDU302" s="216"/>
      <c r="TDV302" s="216"/>
      <c r="TDW302" s="216"/>
      <c r="TDX302" s="216"/>
      <c r="TDY302" s="216"/>
      <c r="TDZ302" s="216"/>
      <c r="TEA302" s="216"/>
      <c r="TEB302" s="216"/>
      <c r="TEC302" s="216"/>
      <c r="TED302" s="216"/>
      <c r="TEE302" s="216"/>
      <c r="TEF302" s="216"/>
      <c r="TEG302" s="216"/>
      <c r="TEH302" s="216"/>
      <c r="TEI302" s="216"/>
      <c r="TEJ302" s="216"/>
      <c r="TEK302" s="216"/>
      <c r="TEL302" s="216"/>
      <c r="TEM302" s="216"/>
      <c r="TEN302" s="216"/>
      <c r="TEO302" s="216"/>
      <c r="TEP302" s="216"/>
      <c r="TEQ302" s="216"/>
      <c r="TER302" s="216"/>
      <c r="TES302" s="216"/>
      <c r="TET302" s="216"/>
      <c r="TEU302" s="216"/>
      <c r="TEV302" s="216"/>
      <c r="TEW302" s="216"/>
      <c r="TEX302" s="216"/>
      <c r="TEY302" s="216"/>
      <c r="TEZ302" s="216"/>
      <c r="TFA302" s="216"/>
      <c r="TFB302" s="216"/>
      <c r="TFC302" s="216"/>
      <c r="TFD302" s="216"/>
      <c r="TFE302" s="216"/>
      <c r="TFF302" s="216"/>
      <c r="TFG302" s="216"/>
      <c r="TFH302" s="216"/>
      <c r="TFI302" s="216"/>
      <c r="TFJ302" s="216"/>
      <c r="TFK302" s="216"/>
      <c r="TFL302" s="216"/>
      <c r="TFM302" s="216"/>
      <c r="TFN302" s="216"/>
      <c r="TFO302" s="216"/>
      <c r="TFP302" s="216"/>
      <c r="TFQ302" s="216"/>
      <c r="TFR302" s="216"/>
      <c r="TFS302" s="216"/>
      <c r="TFT302" s="216"/>
      <c r="TFU302" s="216"/>
      <c r="TFV302" s="216"/>
      <c r="TFW302" s="216"/>
      <c r="TFX302" s="216"/>
      <c r="TFY302" s="216"/>
      <c r="TFZ302" s="216"/>
      <c r="TGA302" s="216"/>
      <c r="TGB302" s="216"/>
      <c r="TGC302" s="216"/>
      <c r="TGD302" s="216"/>
      <c r="TGE302" s="216"/>
      <c r="TGF302" s="216"/>
      <c r="TGG302" s="216"/>
      <c r="TGH302" s="216"/>
      <c r="TGI302" s="216"/>
      <c r="TGJ302" s="216"/>
      <c r="TGK302" s="216"/>
      <c r="TGL302" s="216"/>
      <c r="TGM302" s="216"/>
      <c r="TGN302" s="216"/>
      <c r="TGO302" s="216"/>
      <c r="TGP302" s="216"/>
      <c r="TGQ302" s="216"/>
      <c r="TGR302" s="216"/>
      <c r="TGS302" s="216"/>
      <c r="TGT302" s="216"/>
      <c r="TGU302" s="216"/>
      <c r="TGV302" s="216"/>
      <c r="TGW302" s="216"/>
      <c r="TGX302" s="216"/>
      <c r="TGY302" s="216"/>
      <c r="TGZ302" s="216"/>
      <c r="THA302" s="216"/>
      <c r="THB302" s="216"/>
      <c r="THC302" s="216"/>
      <c r="THD302" s="216"/>
      <c r="THE302" s="216"/>
      <c r="THF302" s="216"/>
      <c r="THG302" s="216"/>
      <c r="THH302" s="216"/>
      <c r="THI302" s="216"/>
      <c r="THJ302" s="216"/>
      <c r="THK302" s="216"/>
      <c r="THL302" s="216"/>
      <c r="THM302" s="216"/>
      <c r="THN302" s="216"/>
      <c r="THO302" s="216"/>
      <c r="THP302" s="216"/>
      <c r="THQ302" s="216"/>
      <c r="THR302" s="216"/>
      <c r="THS302" s="216"/>
      <c r="THT302" s="216"/>
      <c r="THU302" s="216"/>
      <c r="THV302" s="216"/>
      <c r="THW302" s="216"/>
      <c r="THX302" s="216"/>
      <c r="THY302" s="216"/>
      <c r="THZ302" s="216"/>
      <c r="TIA302" s="216"/>
      <c r="TIB302" s="216"/>
      <c r="TIC302" s="216"/>
      <c r="TID302" s="216"/>
      <c r="TIE302" s="216"/>
      <c r="TIF302" s="216"/>
      <c r="TIG302" s="216"/>
      <c r="TIH302" s="216"/>
      <c r="TII302" s="216"/>
      <c r="TIJ302" s="216"/>
      <c r="TIK302" s="216"/>
      <c r="TIL302" s="216"/>
      <c r="TIM302" s="216"/>
      <c r="TIN302" s="216"/>
      <c r="TIO302" s="216"/>
      <c r="TIP302" s="216"/>
      <c r="TIQ302" s="216"/>
      <c r="TIR302" s="216"/>
      <c r="TIS302" s="216"/>
      <c r="TIT302" s="216"/>
      <c r="TIU302" s="216"/>
      <c r="TIV302" s="216"/>
      <c r="TIW302" s="216"/>
      <c r="TIX302" s="216"/>
      <c r="TIY302" s="216"/>
      <c r="TIZ302" s="216"/>
      <c r="TJA302" s="216"/>
      <c r="TJB302" s="216"/>
      <c r="TJC302" s="216"/>
      <c r="TJD302" s="216"/>
      <c r="TJE302" s="216"/>
      <c r="TJF302" s="216"/>
      <c r="TJG302" s="216"/>
      <c r="TJH302" s="216"/>
      <c r="TJI302" s="216"/>
      <c r="TJJ302" s="216"/>
      <c r="TJK302" s="216"/>
      <c r="TJL302" s="216"/>
      <c r="TJM302" s="216"/>
      <c r="TJN302" s="216"/>
      <c r="TJO302" s="216"/>
      <c r="TJP302" s="216"/>
      <c r="TJQ302" s="216"/>
      <c r="TJR302" s="216"/>
      <c r="TJS302" s="216"/>
      <c r="TJT302" s="216"/>
      <c r="TJU302" s="216"/>
      <c r="TJV302" s="216"/>
      <c r="TJW302" s="216"/>
      <c r="TJX302" s="216"/>
      <c r="TJY302" s="216"/>
      <c r="TJZ302" s="216"/>
      <c r="TKA302" s="216"/>
      <c r="TKB302" s="216"/>
      <c r="TKC302" s="216"/>
      <c r="TKD302" s="216"/>
      <c r="TKE302" s="216"/>
      <c r="TKF302" s="216"/>
      <c r="TKG302" s="216"/>
      <c r="TKH302" s="216"/>
      <c r="TKI302" s="216"/>
      <c r="TKJ302" s="216"/>
      <c r="TKK302" s="216"/>
      <c r="TKL302" s="216"/>
      <c r="TKM302" s="216"/>
      <c r="TKN302" s="216"/>
      <c r="TKO302" s="216"/>
      <c r="TKP302" s="216"/>
      <c r="TKQ302" s="216"/>
      <c r="TKR302" s="216"/>
      <c r="TKS302" s="216"/>
      <c r="TKT302" s="216"/>
      <c r="TKU302" s="216"/>
      <c r="TKV302" s="216"/>
      <c r="TKW302" s="216"/>
      <c r="TKX302" s="216"/>
      <c r="TKY302" s="216"/>
      <c r="TKZ302" s="216"/>
      <c r="TLA302" s="216"/>
      <c r="TLB302" s="216"/>
      <c r="TLC302" s="216"/>
      <c r="TLD302" s="216"/>
      <c r="TLE302" s="216"/>
      <c r="TLF302" s="216"/>
      <c r="TLG302" s="216"/>
      <c r="TLH302" s="216"/>
      <c r="TLI302" s="216"/>
      <c r="TLJ302" s="216"/>
      <c r="TLK302" s="216"/>
      <c r="TLL302" s="216"/>
      <c r="TLM302" s="216"/>
      <c r="TLN302" s="216"/>
      <c r="TLO302" s="216"/>
      <c r="TLP302" s="216"/>
      <c r="TLQ302" s="216"/>
      <c r="TLR302" s="216"/>
      <c r="TLS302" s="216"/>
      <c r="TLT302" s="216"/>
      <c r="TLU302" s="216"/>
      <c r="TLV302" s="216"/>
      <c r="TLW302" s="216"/>
      <c r="TLX302" s="216"/>
      <c r="TLY302" s="216"/>
      <c r="TLZ302" s="216"/>
      <c r="TMA302" s="216"/>
      <c r="TMB302" s="216"/>
      <c r="TMC302" s="216"/>
      <c r="TMD302" s="216"/>
      <c r="TME302" s="216"/>
      <c r="TMF302" s="216"/>
      <c r="TMG302" s="216"/>
      <c r="TMH302" s="216"/>
      <c r="TMI302" s="216"/>
      <c r="TMJ302" s="216"/>
      <c r="TMK302" s="216"/>
      <c r="TML302" s="216"/>
      <c r="TMM302" s="216"/>
      <c r="TMN302" s="216"/>
      <c r="TMO302" s="216"/>
      <c r="TMP302" s="216"/>
      <c r="TMQ302" s="216"/>
      <c r="TMR302" s="216"/>
      <c r="TMS302" s="216"/>
      <c r="TMT302" s="216"/>
      <c r="TMU302" s="216"/>
      <c r="TMV302" s="216"/>
      <c r="TMW302" s="216"/>
      <c r="TMX302" s="216"/>
      <c r="TMY302" s="216"/>
      <c r="TMZ302" s="216"/>
      <c r="TNA302" s="216"/>
      <c r="TNB302" s="216"/>
      <c r="TNC302" s="216"/>
      <c r="TND302" s="216"/>
      <c r="TNE302" s="216"/>
      <c r="TNF302" s="216"/>
      <c r="TNG302" s="216"/>
      <c r="TNH302" s="216"/>
      <c r="TNI302" s="216"/>
      <c r="TNJ302" s="216"/>
      <c r="TNK302" s="216"/>
      <c r="TNL302" s="216"/>
      <c r="TNM302" s="216"/>
      <c r="TNN302" s="216"/>
      <c r="TNO302" s="216"/>
      <c r="TNP302" s="216"/>
      <c r="TNQ302" s="216"/>
      <c r="TNR302" s="216"/>
      <c r="TNS302" s="216"/>
      <c r="TNT302" s="216"/>
      <c r="TNU302" s="216"/>
      <c r="TNV302" s="216"/>
      <c r="TNW302" s="216"/>
      <c r="TNX302" s="216"/>
      <c r="TNY302" s="216"/>
      <c r="TNZ302" s="216"/>
      <c r="TOA302" s="216"/>
      <c r="TOB302" s="216"/>
      <c r="TOC302" s="216"/>
      <c r="TOD302" s="216"/>
      <c r="TOE302" s="216"/>
      <c r="TOF302" s="216"/>
      <c r="TOG302" s="216"/>
      <c r="TOH302" s="216"/>
      <c r="TOI302" s="216"/>
      <c r="TOJ302" s="216"/>
      <c r="TOK302" s="216"/>
      <c r="TOL302" s="216"/>
      <c r="TOM302" s="216"/>
      <c r="TON302" s="216"/>
      <c r="TOO302" s="216"/>
      <c r="TOP302" s="216"/>
      <c r="TOQ302" s="216"/>
      <c r="TOR302" s="216"/>
      <c r="TOS302" s="216"/>
      <c r="TOT302" s="216"/>
      <c r="TOU302" s="216"/>
      <c r="TOV302" s="216"/>
      <c r="TOW302" s="216"/>
      <c r="TOX302" s="216"/>
      <c r="TOY302" s="216"/>
      <c r="TOZ302" s="216"/>
      <c r="TPA302" s="216"/>
      <c r="TPB302" s="216"/>
      <c r="TPC302" s="216"/>
      <c r="TPD302" s="216"/>
      <c r="TPE302" s="216"/>
      <c r="TPF302" s="216"/>
      <c r="TPG302" s="216"/>
      <c r="TPH302" s="216"/>
      <c r="TPI302" s="216"/>
      <c r="TPJ302" s="216"/>
      <c r="TPK302" s="216"/>
      <c r="TPL302" s="216"/>
      <c r="TPM302" s="216"/>
      <c r="TPN302" s="216"/>
      <c r="TPO302" s="216"/>
      <c r="TPP302" s="216"/>
      <c r="TPQ302" s="216"/>
      <c r="TPR302" s="216"/>
      <c r="TPS302" s="216"/>
      <c r="TPT302" s="216"/>
      <c r="TPU302" s="216"/>
      <c r="TPV302" s="216"/>
      <c r="TPW302" s="216"/>
      <c r="TPX302" s="216"/>
      <c r="TPY302" s="216"/>
      <c r="TPZ302" s="216"/>
      <c r="TQA302" s="216"/>
      <c r="TQB302" s="216"/>
      <c r="TQC302" s="216"/>
      <c r="TQD302" s="216"/>
      <c r="TQE302" s="216"/>
      <c r="TQF302" s="216"/>
      <c r="TQG302" s="216"/>
      <c r="TQH302" s="216"/>
      <c r="TQI302" s="216"/>
      <c r="TQJ302" s="216"/>
      <c r="TQK302" s="216"/>
      <c r="TQL302" s="216"/>
      <c r="TQM302" s="216"/>
      <c r="TQN302" s="216"/>
      <c r="TQO302" s="216"/>
      <c r="TQP302" s="216"/>
      <c r="TQQ302" s="216"/>
      <c r="TQR302" s="216"/>
      <c r="TQS302" s="216"/>
      <c r="TQT302" s="216"/>
      <c r="TQU302" s="216"/>
      <c r="TQV302" s="216"/>
      <c r="TQW302" s="216"/>
      <c r="TQX302" s="216"/>
      <c r="TQY302" s="216"/>
      <c r="TQZ302" s="216"/>
      <c r="TRA302" s="216"/>
      <c r="TRB302" s="216"/>
      <c r="TRC302" s="216"/>
      <c r="TRD302" s="216"/>
      <c r="TRE302" s="216"/>
      <c r="TRF302" s="216"/>
      <c r="TRG302" s="216"/>
      <c r="TRH302" s="216"/>
      <c r="TRI302" s="216"/>
      <c r="TRJ302" s="216"/>
      <c r="TRK302" s="216"/>
      <c r="TRL302" s="216"/>
      <c r="TRM302" s="216"/>
      <c r="TRN302" s="216"/>
      <c r="TRO302" s="216"/>
      <c r="TRP302" s="216"/>
      <c r="TRQ302" s="216"/>
      <c r="TRR302" s="216"/>
      <c r="TRS302" s="216"/>
      <c r="TRT302" s="216"/>
      <c r="TRU302" s="216"/>
      <c r="TRV302" s="216"/>
      <c r="TRW302" s="216"/>
      <c r="TRX302" s="216"/>
      <c r="TRY302" s="216"/>
      <c r="TRZ302" s="216"/>
      <c r="TSA302" s="216"/>
      <c r="TSB302" s="216"/>
      <c r="TSC302" s="216"/>
      <c r="TSD302" s="216"/>
      <c r="TSE302" s="216"/>
      <c r="TSF302" s="216"/>
      <c r="TSG302" s="216"/>
      <c r="TSH302" s="216"/>
      <c r="TSI302" s="216"/>
      <c r="TSJ302" s="216"/>
      <c r="TSK302" s="216"/>
      <c r="TSL302" s="216"/>
      <c r="TSM302" s="216"/>
      <c r="TSN302" s="216"/>
      <c r="TSO302" s="216"/>
      <c r="TSP302" s="216"/>
      <c r="TSQ302" s="216"/>
      <c r="TSR302" s="216"/>
      <c r="TSS302" s="216"/>
      <c r="TST302" s="216"/>
      <c r="TSU302" s="216"/>
      <c r="TSV302" s="216"/>
      <c r="TSW302" s="216"/>
      <c r="TSX302" s="216"/>
      <c r="TSY302" s="216"/>
      <c r="TSZ302" s="216"/>
      <c r="TTA302" s="216"/>
      <c r="TTB302" s="216"/>
      <c r="TTC302" s="216"/>
      <c r="TTD302" s="216"/>
      <c r="TTE302" s="216"/>
      <c r="TTF302" s="216"/>
      <c r="TTG302" s="216"/>
      <c r="TTH302" s="216"/>
      <c r="TTI302" s="216"/>
      <c r="TTJ302" s="216"/>
      <c r="TTK302" s="216"/>
      <c r="TTL302" s="216"/>
      <c r="TTM302" s="216"/>
      <c r="TTN302" s="216"/>
      <c r="TTO302" s="216"/>
      <c r="TTP302" s="216"/>
      <c r="TTQ302" s="216"/>
      <c r="TTR302" s="216"/>
      <c r="TTS302" s="216"/>
      <c r="TTT302" s="216"/>
      <c r="TTU302" s="216"/>
      <c r="TTV302" s="216"/>
      <c r="TTW302" s="216"/>
      <c r="TTX302" s="216"/>
      <c r="TTY302" s="216"/>
      <c r="TTZ302" s="216"/>
      <c r="TUA302" s="216"/>
      <c r="TUB302" s="216"/>
      <c r="TUC302" s="216"/>
      <c r="TUD302" s="216"/>
      <c r="TUE302" s="216"/>
      <c r="TUF302" s="216"/>
      <c r="TUG302" s="216"/>
      <c r="TUH302" s="216"/>
      <c r="TUI302" s="216"/>
      <c r="TUJ302" s="216"/>
      <c r="TUK302" s="216"/>
      <c r="TUL302" s="216"/>
      <c r="TUM302" s="216"/>
      <c r="TUN302" s="216"/>
      <c r="TUO302" s="216"/>
      <c r="TUP302" s="216"/>
      <c r="TUQ302" s="216"/>
      <c r="TUR302" s="216"/>
      <c r="TUS302" s="216"/>
      <c r="TUT302" s="216"/>
      <c r="TUU302" s="216"/>
      <c r="TUV302" s="216"/>
      <c r="TUW302" s="216"/>
      <c r="TUX302" s="216"/>
      <c r="TUY302" s="216"/>
      <c r="TUZ302" s="216"/>
      <c r="TVA302" s="216"/>
      <c r="TVB302" s="216"/>
      <c r="TVC302" s="216"/>
      <c r="TVD302" s="216"/>
      <c r="TVE302" s="216"/>
      <c r="TVF302" s="216"/>
      <c r="TVG302" s="216"/>
      <c r="TVH302" s="216"/>
      <c r="TVI302" s="216"/>
      <c r="TVJ302" s="216"/>
      <c r="TVK302" s="216"/>
      <c r="TVL302" s="216"/>
      <c r="TVM302" s="216"/>
      <c r="TVN302" s="216"/>
      <c r="TVO302" s="216"/>
      <c r="TVP302" s="216"/>
      <c r="TVQ302" s="216"/>
      <c r="TVR302" s="216"/>
      <c r="TVS302" s="216"/>
      <c r="TVT302" s="216"/>
      <c r="TVU302" s="216"/>
      <c r="TVV302" s="216"/>
      <c r="TVW302" s="216"/>
      <c r="TVX302" s="216"/>
      <c r="TVY302" s="216"/>
      <c r="TVZ302" s="216"/>
      <c r="TWA302" s="216"/>
      <c r="TWB302" s="216"/>
      <c r="TWC302" s="216"/>
      <c r="TWD302" s="216"/>
      <c r="TWE302" s="216"/>
      <c r="TWF302" s="216"/>
      <c r="TWG302" s="216"/>
      <c r="TWH302" s="216"/>
      <c r="TWI302" s="216"/>
      <c r="TWJ302" s="216"/>
      <c r="TWK302" s="216"/>
      <c r="TWL302" s="216"/>
      <c r="TWM302" s="216"/>
      <c r="TWN302" s="216"/>
      <c r="TWO302" s="216"/>
      <c r="TWP302" s="216"/>
      <c r="TWQ302" s="216"/>
      <c r="TWR302" s="216"/>
      <c r="TWS302" s="216"/>
      <c r="TWT302" s="216"/>
      <c r="TWU302" s="216"/>
      <c r="TWV302" s="216"/>
      <c r="TWW302" s="216"/>
      <c r="TWX302" s="216"/>
      <c r="TWY302" s="216"/>
      <c r="TWZ302" s="216"/>
      <c r="TXA302" s="216"/>
      <c r="TXB302" s="216"/>
      <c r="TXC302" s="216"/>
      <c r="TXD302" s="216"/>
      <c r="TXE302" s="216"/>
      <c r="TXF302" s="216"/>
      <c r="TXG302" s="216"/>
      <c r="TXH302" s="216"/>
      <c r="TXI302" s="216"/>
      <c r="TXJ302" s="216"/>
      <c r="TXK302" s="216"/>
      <c r="TXL302" s="216"/>
      <c r="TXM302" s="216"/>
      <c r="TXN302" s="216"/>
      <c r="TXO302" s="216"/>
      <c r="TXP302" s="216"/>
      <c r="TXQ302" s="216"/>
      <c r="TXR302" s="216"/>
      <c r="TXS302" s="216"/>
      <c r="TXT302" s="216"/>
      <c r="TXU302" s="216"/>
      <c r="TXV302" s="216"/>
      <c r="TXW302" s="216"/>
      <c r="TXX302" s="216"/>
      <c r="TXY302" s="216"/>
      <c r="TXZ302" s="216"/>
      <c r="TYA302" s="216"/>
      <c r="TYB302" s="216"/>
      <c r="TYC302" s="216"/>
      <c r="TYD302" s="216"/>
      <c r="TYE302" s="216"/>
      <c r="TYF302" s="216"/>
      <c r="TYG302" s="216"/>
      <c r="TYH302" s="216"/>
      <c r="TYI302" s="216"/>
      <c r="TYJ302" s="216"/>
      <c r="TYK302" s="216"/>
      <c r="TYL302" s="216"/>
      <c r="TYM302" s="216"/>
      <c r="TYN302" s="216"/>
      <c r="TYO302" s="216"/>
      <c r="TYP302" s="216"/>
      <c r="TYQ302" s="216"/>
      <c r="TYR302" s="216"/>
      <c r="TYS302" s="216"/>
      <c r="TYT302" s="216"/>
      <c r="TYU302" s="216"/>
      <c r="TYV302" s="216"/>
      <c r="TYW302" s="216"/>
      <c r="TYX302" s="216"/>
      <c r="TYY302" s="216"/>
      <c r="TYZ302" s="216"/>
      <c r="TZA302" s="216"/>
      <c r="TZB302" s="216"/>
      <c r="TZC302" s="216"/>
      <c r="TZD302" s="216"/>
      <c r="TZE302" s="216"/>
      <c r="TZF302" s="216"/>
      <c r="TZG302" s="216"/>
      <c r="TZH302" s="216"/>
      <c r="TZI302" s="216"/>
      <c r="TZJ302" s="216"/>
      <c r="TZK302" s="216"/>
      <c r="TZL302" s="216"/>
      <c r="TZM302" s="216"/>
      <c r="TZN302" s="216"/>
      <c r="TZO302" s="216"/>
      <c r="TZP302" s="216"/>
      <c r="TZQ302" s="216"/>
      <c r="TZR302" s="216"/>
      <c r="TZS302" s="216"/>
      <c r="TZT302" s="216"/>
      <c r="TZU302" s="216"/>
      <c r="TZV302" s="216"/>
      <c r="TZW302" s="216"/>
      <c r="TZX302" s="216"/>
      <c r="TZY302" s="216"/>
      <c r="TZZ302" s="216"/>
      <c r="UAA302" s="216"/>
      <c r="UAB302" s="216"/>
      <c r="UAC302" s="216"/>
      <c r="UAD302" s="216"/>
      <c r="UAE302" s="216"/>
      <c r="UAF302" s="216"/>
      <c r="UAG302" s="216"/>
      <c r="UAH302" s="216"/>
      <c r="UAI302" s="216"/>
      <c r="UAJ302" s="216"/>
      <c r="UAK302" s="216"/>
      <c r="UAL302" s="216"/>
      <c r="UAM302" s="216"/>
      <c r="UAN302" s="216"/>
      <c r="UAO302" s="216"/>
      <c r="UAP302" s="216"/>
      <c r="UAQ302" s="216"/>
      <c r="UAR302" s="216"/>
      <c r="UAS302" s="216"/>
      <c r="UAT302" s="216"/>
      <c r="UAU302" s="216"/>
      <c r="UAV302" s="216"/>
      <c r="UAW302" s="216"/>
      <c r="UAX302" s="216"/>
      <c r="UAY302" s="216"/>
      <c r="UAZ302" s="216"/>
      <c r="UBA302" s="216"/>
      <c r="UBB302" s="216"/>
      <c r="UBC302" s="216"/>
      <c r="UBD302" s="216"/>
      <c r="UBE302" s="216"/>
      <c r="UBF302" s="216"/>
      <c r="UBG302" s="216"/>
      <c r="UBH302" s="216"/>
      <c r="UBI302" s="216"/>
      <c r="UBJ302" s="216"/>
      <c r="UBK302" s="216"/>
      <c r="UBL302" s="216"/>
      <c r="UBM302" s="216"/>
      <c r="UBN302" s="216"/>
      <c r="UBO302" s="216"/>
      <c r="UBP302" s="216"/>
      <c r="UBQ302" s="216"/>
      <c r="UBR302" s="216"/>
      <c r="UBS302" s="216"/>
      <c r="UBT302" s="216"/>
      <c r="UBU302" s="216"/>
      <c r="UBV302" s="216"/>
      <c r="UBW302" s="216"/>
      <c r="UBX302" s="216"/>
      <c r="UBY302" s="216"/>
      <c r="UBZ302" s="216"/>
      <c r="UCA302" s="216"/>
      <c r="UCB302" s="216"/>
      <c r="UCC302" s="216"/>
      <c r="UCD302" s="216"/>
      <c r="UCE302" s="216"/>
      <c r="UCF302" s="216"/>
      <c r="UCG302" s="216"/>
      <c r="UCH302" s="216"/>
      <c r="UCI302" s="216"/>
      <c r="UCJ302" s="216"/>
      <c r="UCK302" s="216"/>
      <c r="UCL302" s="216"/>
      <c r="UCM302" s="216"/>
      <c r="UCN302" s="216"/>
      <c r="UCO302" s="216"/>
      <c r="UCP302" s="216"/>
      <c r="UCQ302" s="216"/>
      <c r="UCR302" s="216"/>
      <c r="UCS302" s="216"/>
      <c r="UCT302" s="216"/>
      <c r="UCU302" s="216"/>
      <c r="UCV302" s="216"/>
      <c r="UCW302" s="216"/>
      <c r="UCX302" s="216"/>
      <c r="UCY302" s="216"/>
      <c r="UCZ302" s="216"/>
      <c r="UDA302" s="216"/>
      <c r="UDB302" s="216"/>
      <c r="UDC302" s="216"/>
      <c r="UDD302" s="216"/>
      <c r="UDE302" s="216"/>
      <c r="UDF302" s="216"/>
      <c r="UDG302" s="216"/>
      <c r="UDH302" s="216"/>
      <c r="UDI302" s="216"/>
      <c r="UDJ302" s="216"/>
      <c r="UDK302" s="216"/>
      <c r="UDL302" s="216"/>
      <c r="UDM302" s="216"/>
      <c r="UDN302" s="216"/>
      <c r="UDO302" s="216"/>
      <c r="UDP302" s="216"/>
      <c r="UDQ302" s="216"/>
      <c r="UDR302" s="216"/>
      <c r="UDS302" s="216"/>
      <c r="UDT302" s="216"/>
      <c r="UDU302" s="216"/>
      <c r="UDV302" s="216"/>
      <c r="UDW302" s="216"/>
      <c r="UDX302" s="216"/>
      <c r="UDY302" s="216"/>
      <c r="UDZ302" s="216"/>
      <c r="UEA302" s="216"/>
      <c r="UEB302" s="216"/>
      <c r="UEC302" s="216"/>
      <c r="UED302" s="216"/>
      <c r="UEE302" s="216"/>
      <c r="UEF302" s="216"/>
      <c r="UEG302" s="216"/>
      <c r="UEH302" s="216"/>
      <c r="UEI302" s="216"/>
      <c r="UEJ302" s="216"/>
      <c r="UEK302" s="216"/>
      <c r="UEL302" s="216"/>
      <c r="UEM302" s="216"/>
      <c r="UEN302" s="216"/>
      <c r="UEO302" s="216"/>
      <c r="UEP302" s="216"/>
      <c r="UEQ302" s="216"/>
      <c r="UER302" s="216"/>
      <c r="UES302" s="216"/>
      <c r="UET302" s="216"/>
      <c r="UEU302" s="216"/>
      <c r="UEV302" s="216"/>
      <c r="UEW302" s="216"/>
      <c r="UEX302" s="216"/>
      <c r="UEY302" s="216"/>
      <c r="UEZ302" s="216"/>
      <c r="UFA302" s="216"/>
      <c r="UFB302" s="216"/>
      <c r="UFC302" s="216"/>
      <c r="UFD302" s="216"/>
      <c r="UFE302" s="216"/>
      <c r="UFF302" s="216"/>
      <c r="UFG302" s="216"/>
      <c r="UFH302" s="216"/>
      <c r="UFI302" s="216"/>
      <c r="UFJ302" s="216"/>
      <c r="UFK302" s="216"/>
      <c r="UFL302" s="216"/>
      <c r="UFM302" s="216"/>
      <c r="UFN302" s="216"/>
      <c r="UFO302" s="216"/>
      <c r="UFP302" s="216"/>
      <c r="UFQ302" s="216"/>
      <c r="UFR302" s="216"/>
      <c r="UFS302" s="216"/>
      <c r="UFT302" s="216"/>
      <c r="UFU302" s="216"/>
      <c r="UFV302" s="216"/>
      <c r="UFW302" s="216"/>
      <c r="UFX302" s="216"/>
      <c r="UFY302" s="216"/>
      <c r="UFZ302" s="216"/>
      <c r="UGA302" s="216"/>
      <c r="UGB302" s="216"/>
      <c r="UGC302" s="216"/>
      <c r="UGD302" s="216"/>
      <c r="UGE302" s="216"/>
      <c r="UGF302" s="216"/>
      <c r="UGG302" s="216"/>
      <c r="UGH302" s="216"/>
      <c r="UGI302" s="216"/>
      <c r="UGJ302" s="216"/>
      <c r="UGK302" s="216"/>
      <c r="UGL302" s="216"/>
      <c r="UGM302" s="216"/>
      <c r="UGN302" s="216"/>
      <c r="UGO302" s="216"/>
      <c r="UGP302" s="216"/>
      <c r="UGQ302" s="216"/>
      <c r="UGR302" s="216"/>
      <c r="UGS302" s="216"/>
      <c r="UGT302" s="216"/>
      <c r="UGU302" s="216"/>
      <c r="UGV302" s="216"/>
      <c r="UGW302" s="216"/>
      <c r="UGX302" s="216"/>
      <c r="UGY302" s="216"/>
      <c r="UGZ302" s="216"/>
      <c r="UHA302" s="216"/>
      <c r="UHB302" s="216"/>
      <c r="UHC302" s="216"/>
      <c r="UHD302" s="216"/>
      <c r="UHE302" s="216"/>
      <c r="UHF302" s="216"/>
      <c r="UHG302" s="216"/>
      <c r="UHH302" s="216"/>
      <c r="UHI302" s="216"/>
      <c r="UHJ302" s="216"/>
      <c r="UHK302" s="216"/>
      <c r="UHL302" s="216"/>
      <c r="UHM302" s="216"/>
      <c r="UHN302" s="216"/>
      <c r="UHO302" s="216"/>
      <c r="UHP302" s="216"/>
      <c r="UHQ302" s="216"/>
      <c r="UHR302" s="216"/>
      <c r="UHS302" s="216"/>
      <c r="UHT302" s="216"/>
      <c r="UHU302" s="216"/>
      <c r="UHV302" s="216"/>
      <c r="UHW302" s="216"/>
      <c r="UHX302" s="216"/>
      <c r="UHY302" s="216"/>
      <c r="UHZ302" s="216"/>
      <c r="UIA302" s="216"/>
      <c r="UIB302" s="216"/>
      <c r="UIC302" s="216"/>
      <c r="UID302" s="216"/>
      <c r="UIE302" s="216"/>
      <c r="UIF302" s="216"/>
      <c r="UIG302" s="216"/>
      <c r="UIH302" s="216"/>
      <c r="UII302" s="216"/>
      <c r="UIJ302" s="216"/>
      <c r="UIK302" s="216"/>
      <c r="UIL302" s="216"/>
      <c r="UIM302" s="216"/>
      <c r="UIN302" s="216"/>
      <c r="UIO302" s="216"/>
      <c r="UIP302" s="216"/>
      <c r="UIQ302" s="216"/>
      <c r="UIR302" s="216"/>
      <c r="UIS302" s="216"/>
      <c r="UIT302" s="216"/>
      <c r="UIU302" s="216"/>
      <c r="UIV302" s="216"/>
      <c r="UIW302" s="216"/>
      <c r="UIX302" s="216"/>
      <c r="UIY302" s="216"/>
      <c r="UIZ302" s="216"/>
      <c r="UJA302" s="216"/>
      <c r="UJB302" s="216"/>
      <c r="UJC302" s="216"/>
      <c r="UJD302" s="216"/>
      <c r="UJE302" s="216"/>
      <c r="UJF302" s="216"/>
      <c r="UJG302" s="216"/>
      <c r="UJH302" s="216"/>
      <c r="UJI302" s="216"/>
      <c r="UJJ302" s="216"/>
      <c r="UJK302" s="216"/>
      <c r="UJL302" s="216"/>
      <c r="UJM302" s="216"/>
      <c r="UJN302" s="216"/>
      <c r="UJO302" s="216"/>
      <c r="UJP302" s="216"/>
      <c r="UJQ302" s="216"/>
      <c r="UJR302" s="216"/>
      <c r="UJS302" s="216"/>
      <c r="UJT302" s="216"/>
      <c r="UJU302" s="216"/>
      <c r="UJV302" s="216"/>
      <c r="UJW302" s="216"/>
      <c r="UJX302" s="216"/>
      <c r="UJY302" s="216"/>
      <c r="UJZ302" s="216"/>
      <c r="UKA302" s="216"/>
      <c r="UKB302" s="216"/>
      <c r="UKC302" s="216"/>
      <c r="UKD302" s="216"/>
      <c r="UKE302" s="216"/>
      <c r="UKF302" s="216"/>
      <c r="UKG302" s="216"/>
      <c r="UKH302" s="216"/>
      <c r="UKI302" s="216"/>
      <c r="UKJ302" s="216"/>
      <c r="UKK302" s="216"/>
      <c r="UKL302" s="216"/>
      <c r="UKM302" s="216"/>
      <c r="UKN302" s="216"/>
      <c r="UKO302" s="216"/>
      <c r="UKP302" s="216"/>
      <c r="UKQ302" s="216"/>
      <c r="UKR302" s="216"/>
      <c r="UKS302" s="216"/>
      <c r="UKT302" s="216"/>
      <c r="UKU302" s="216"/>
      <c r="UKV302" s="216"/>
      <c r="UKW302" s="216"/>
      <c r="UKX302" s="216"/>
      <c r="UKY302" s="216"/>
      <c r="UKZ302" s="216"/>
      <c r="ULA302" s="216"/>
      <c r="ULB302" s="216"/>
      <c r="ULC302" s="216"/>
      <c r="ULD302" s="216"/>
      <c r="ULE302" s="216"/>
      <c r="ULF302" s="216"/>
      <c r="ULG302" s="216"/>
      <c r="ULH302" s="216"/>
      <c r="ULI302" s="216"/>
      <c r="ULJ302" s="216"/>
      <c r="ULK302" s="216"/>
      <c r="ULL302" s="216"/>
      <c r="ULM302" s="216"/>
      <c r="ULN302" s="216"/>
      <c r="ULO302" s="216"/>
      <c r="ULP302" s="216"/>
      <c r="ULQ302" s="216"/>
      <c r="ULR302" s="216"/>
      <c r="ULS302" s="216"/>
      <c r="ULT302" s="216"/>
      <c r="ULU302" s="216"/>
      <c r="ULV302" s="216"/>
      <c r="ULW302" s="216"/>
      <c r="ULX302" s="216"/>
      <c r="ULY302" s="216"/>
      <c r="ULZ302" s="216"/>
      <c r="UMA302" s="216"/>
      <c r="UMB302" s="216"/>
      <c r="UMC302" s="216"/>
      <c r="UMD302" s="216"/>
      <c r="UME302" s="216"/>
      <c r="UMF302" s="216"/>
      <c r="UMG302" s="216"/>
      <c r="UMH302" s="216"/>
      <c r="UMI302" s="216"/>
      <c r="UMJ302" s="216"/>
      <c r="UMK302" s="216"/>
      <c r="UML302" s="216"/>
      <c r="UMM302" s="216"/>
      <c r="UMN302" s="216"/>
      <c r="UMO302" s="216"/>
      <c r="UMP302" s="216"/>
      <c r="UMQ302" s="216"/>
      <c r="UMR302" s="216"/>
      <c r="UMS302" s="216"/>
      <c r="UMT302" s="216"/>
      <c r="UMU302" s="216"/>
      <c r="UMV302" s="216"/>
      <c r="UMW302" s="216"/>
      <c r="UMX302" s="216"/>
      <c r="UMY302" s="216"/>
      <c r="UMZ302" s="216"/>
      <c r="UNA302" s="216"/>
      <c r="UNB302" s="216"/>
      <c r="UNC302" s="216"/>
      <c r="UND302" s="216"/>
      <c r="UNE302" s="216"/>
      <c r="UNF302" s="216"/>
      <c r="UNG302" s="216"/>
      <c r="UNH302" s="216"/>
      <c r="UNI302" s="216"/>
      <c r="UNJ302" s="216"/>
      <c r="UNK302" s="216"/>
      <c r="UNL302" s="216"/>
      <c r="UNM302" s="216"/>
      <c r="UNN302" s="216"/>
      <c r="UNO302" s="216"/>
      <c r="UNP302" s="216"/>
      <c r="UNQ302" s="216"/>
      <c r="UNR302" s="216"/>
      <c r="UNS302" s="216"/>
      <c r="UNT302" s="216"/>
      <c r="UNU302" s="216"/>
      <c r="UNV302" s="216"/>
      <c r="UNW302" s="216"/>
      <c r="UNX302" s="216"/>
      <c r="UNY302" s="216"/>
      <c r="UNZ302" s="216"/>
      <c r="UOA302" s="216"/>
      <c r="UOB302" s="216"/>
      <c r="UOC302" s="216"/>
      <c r="UOD302" s="216"/>
      <c r="UOE302" s="216"/>
      <c r="UOF302" s="216"/>
      <c r="UOG302" s="216"/>
      <c r="UOH302" s="216"/>
      <c r="UOI302" s="216"/>
      <c r="UOJ302" s="216"/>
      <c r="UOK302" s="216"/>
      <c r="UOL302" s="216"/>
      <c r="UOM302" s="216"/>
      <c r="UON302" s="216"/>
      <c r="UOO302" s="216"/>
      <c r="UOP302" s="216"/>
      <c r="UOQ302" s="216"/>
      <c r="UOR302" s="216"/>
      <c r="UOS302" s="216"/>
      <c r="UOT302" s="216"/>
      <c r="UOU302" s="216"/>
      <c r="UOV302" s="216"/>
      <c r="UOW302" s="216"/>
      <c r="UOX302" s="216"/>
      <c r="UOY302" s="216"/>
      <c r="UOZ302" s="216"/>
      <c r="UPA302" s="216"/>
      <c r="UPB302" s="216"/>
      <c r="UPC302" s="216"/>
      <c r="UPD302" s="216"/>
      <c r="UPE302" s="216"/>
      <c r="UPF302" s="216"/>
      <c r="UPG302" s="216"/>
      <c r="UPH302" s="216"/>
      <c r="UPI302" s="216"/>
      <c r="UPJ302" s="216"/>
      <c r="UPK302" s="216"/>
      <c r="UPL302" s="216"/>
      <c r="UPM302" s="216"/>
      <c r="UPN302" s="216"/>
      <c r="UPO302" s="216"/>
      <c r="UPP302" s="216"/>
      <c r="UPQ302" s="216"/>
      <c r="UPR302" s="216"/>
      <c r="UPS302" s="216"/>
      <c r="UPT302" s="216"/>
      <c r="UPU302" s="216"/>
      <c r="UPV302" s="216"/>
      <c r="UPW302" s="216"/>
      <c r="UPX302" s="216"/>
      <c r="UPY302" s="216"/>
      <c r="UPZ302" s="216"/>
      <c r="UQA302" s="216"/>
      <c r="UQB302" s="216"/>
      <c r="UQC302" s="216"/>
      <c r="UQD302" s="216"/>
      <c r="UQE302" s="216"/>
      <c r="UQF302" s="216"/>
      <c r="UQG302" s="216"/>
      <c r="UQH302" s="216"/>
      <c r="UQI302" s="216"/>
      <c r="UQJ302" s="216"/>
      <c r="UQK302" s="216"/>
      <c r="UQL302" s="216"/>
      <c r="UQM302" s="216"/>
      <c r="UQN302" s="216"/>
      <c r="UQO302" s="216"/>
      <c r="UQP302" s="216"/>
      <c r="UQQ302" s="216"/>
      <c r="UQR302" s="216"/>
      <c r="UQS302" s="216"/>
      <c r="UQT302" s="216"/>
      <c r="UQU302" s="216"/>
      <c r="UQV302" s="216"/>
      <c r="UQW302" s="216"/>
      <c r="UQX302" s="216"/>
      <c r="UQY302" s="216"/>
      <c r="UQZ302" s="216"/>
      <c r="URA302" s="216"/>
      <c r="URB302" s="216"/>
      <c r="URC302" s="216"/>
      <c r="URD302" s="216"/>
      <c r="URE302" s="216"/>
      <c r="URF302" s="216"/>
      <c r="URG302" s="216"/>
      <c r="URH302" s="216"/>
      <c r="URI302" s="216"/>
      <c r="URJ302" s="216"/>
      <c r="URK302" s="216"/>
      <c r="URL302" s="216"/>
      <c r="URM302" s="216"/>
      <c r="URN302" s="216"/>
      <c r="URO302" s="216"/>
      <c r="URP302" s="216"/>
      <c r="URQ302" s="216"/>
      <c r="URR302" s="216"/>
      <c r="URS302" s="216"/>
      <c r="URT302" s="216"/>
      <c r="URU302" s="216"/>
      <c r="URV302" s="216"/>
      <c r="URW302" s="216"/>
      <c r="URX302" s="216"/>
      <c r="URY302" s="216"/>
      <c r="URZ302" s="216"/>
      <c r="USA302" s="216"/>
      <c r="USB302" s="216"/>
      <c r="USC302" s="216"/>
      <c r="USD302" s="216"/>
      <c r="USE302" s="216"/>
      <c r="USF302" s="216"/>
      <c r="USG302" s="216"/>
      <c r="USH302" s="216"/>
      <c r="USI302" s="216"/>
      <c r="USJ302" s="216"/>
      <c r="USK302" s="216"/>
      <c r="USL302" s="216"/>
      <c r="USM302" s="216"/>
      <c r="USN302" s="216"/>
      <c r="USO302" s="216"/>
      <c r="USP302" s="216"/>
      <c r="USQ302" s="216"/>
      <c r="USR302" s="216"/>
      <c r="USS302" s="216"/>
      <c r="UST302" s="216"/>
      <c r="USU302" s="216"/>
      <c r="USV302" s="216"/>
      <c r="USW302" s="216"/>
      <c r="USX302" s="216"/>
      <c r="USY302" s="216"/>
      <c r="USZ302" s="216"/>
      <c r="UTA302" s="216"/>
      <c r="UTB302" s="216"/>
      <c r="UTC302" s="216"/>
      <c r="UTD302" s="216"/>
      <c r="UTE302" s="216"/>
      <c r="UTF302" s="216"/>
      <c r="UTG302" s="216"/>
      <c r="UTH302" s="216"/>
      <c r="UTI302" s="216"/>
      <c r="UTJ302" s="216"/>
      <c r="UTK302" s="216"/>
      <c r="UTL302" s="216"/>
      <c r="UTM302" s="216"/>
      <c r="UTN302" s="216"/>
      <c r="UTO302" s="216"/>
      <c r="UTP302" s="216"/>
      <c r="UTQ302" s="216"/>
      <c r="UTR302" s="216"/>
      <c r="UTS302" s="216"/>
      <c r="UTT302" s="216"/>
      <c r="UTU302" s="216"/>
      <c r="UTV302" s="216"/>
      <c r="UTW302" s="216"/>
      <c r="UTX302" s="216"/>
      <c r="UTY302" s="216"/>
      <c r="UTZ302" s="216"/>
      <c r="UUA302" s="216"/>
      <c r="UUB302" s="216"/>
      <c r="UUC302" s="216"/>
      <c r="UUD302" s="216"/>
      <c r="UUE302" s="216"/>
      <c r="UUF302" s="216"/>
      <c r="UUG302" s="216"/>
      <c r="UUH302" s="216"/>
      <c r="UUI302" s="216"/>
      <c r="UUJ302" s="216"/>
      <c r="UUK302" s="216"/>
      <c r="UUL302" s="216"/>
      <c r="UUM302" s="216"/>
      <c r="UUN302" s="216"/>
      <c r="UUO302" s="216"/>
      <c r="UUP302" s="216"/>
      <c r="UUQ302" s="216"/>
      <c r="UUR302" s="216"/>
      <c r="UUS302" s="216"/>
      <c r="UUT302" s="216"/>
      <c r="UUU302" s="216"/>
      <c r="UUV302" s="216"/>
      <c r="UUW302" s="216"/>
      <c r="UUX302" s="216"/>
      <c r="UUY302" s="216"/>
      <c r="UUZ302" s="216"/>
      <c r="UVA302" s="216"/>
      <c r="UVB302" s="216"/>
      <c r="UVC302" s="216"/>
      <c r="UVD302" s="216"/>
      <c r="UVE302" s="216"/>
      <c r="UVF302" s="216"/>
      <c r="UVG302" s="216"/>
      <c r="UVH302" s="216"/>
      <c r="UVI302" s="216"/>
      <c r="UVJ302" s="216"/>
      <c r="UVK302" s="216"/>
      <c r="UVL302" s="216"/>
      <c r="UVM302" s="216"/>
      <c r="UVN302" s="216"/>
      <c r="UVO302" s="216"/>
      <c r="UVP302" s="216"/>
      <c r="UVQ302" s="216"/>
      <c r="UVR302" s="216"/>
      <c r="UVS302" s="216"/>
      <c r="UVT302" s="216"/>
      <c r="UVU302" s="216"/>
      <c r="UVV302" s="216"/>
      <c r="UVW302" s="216"/>
      <c r="UVX302" s="216"/>
      <c r="UVY302" s="216"/>
      <c r="UVZ302" s="216"/>
      <c r="UWA302" s="216"/>
      <c r="UWB302" s="216"/>
      <c r="UWC302" s="216"/>
      <c r="UWD302" s="216"/>
      <c r="UWE302" s="216"/>
      <c r="UWF302" s="216"/>
      <c r="UWG302" s="216"/>
      <c r="UWH302" s="216"/>
      <c r="UWI302" s="216"/>
      <c r="UWJ302" s="216"/>
      <c r="UWK302" s="216"/>
      <c r="UWL302" s="216"/>
      <c r="UWM302" s="216"/>
      <c r="UWN302" s="216"/>
      <c r="UWO302" s="216"/>
      <c r="UWP302" s="216"/>
      <c r="UWQ302" s="216"/>
      <c r="UWR302" s="216"/>
      <c r="UWS302" s="216"/>
      <c r="UWT302" s="216"/>
      <c r="UWU302" s="216"/>
      <c r="UWV302" s="216"/>
      <c r="UWW302" s="216"/>
      <c r="UWX302" s="216"/>
      <c r="UWY302" s="216"/>
      <c r="UWZ302" s="216"/>
      <c r="UXA302" s="216"/>
      <c r="UXB302" s="216"/>
      <c r="UXC302" s="216"/>
      <c r="UXD302" s="216"/>
      <c r="UXE302" s="216"/>
      <c r="UXF302" s="216"/>
      <c r="UXG302" s="216"/>
      <c r="UXH302" s="216"/>
      <c r="UXI302" s="216"/>
      <c r="UXJ302" s="216"/>
      <c r="UXK302" s="216"/>
      <c r="UXL302" s="216"/>
      <c r="UXM302" s="216"/>
      <c r="UXN302" s="216"/>
      <c r="UXO302" s="216"/>
      <c r="UXP302" s="216"/>
      <c r="UXQ302" s="216"/>
      <c r="UXR302" s="216"/>
      <c r="UXS302" s="216"/>
      <c r="UXT302" s="216"/>
      <c r="UXU302" s="216"/>
      <c r="UXV302" s="216"/>
      <c r="UXW302" s="216"/>
      <c r="UXX302" s="216"/>
      <c r="UXY302" s="216"/>
      <c r="UXZ302" s="216"/>
      <c r="UYA302" s="216"/>
      <c r="UYB302" s="216"/>
      <c r="UYC302" s="216"/>
      <c r="UYD302" s="216"/>
      <c r="UYE302" s="216"/>
      <c r="UYF302" s="216"/>
      <c r="UYG302" s="216"/>
      <c r="UYH302" s="216"/>
      <c r="UYI302" s="216"/>
      <c r="UYJ302" s="216"/>
      <c r="UYK302" s="216"/>
      <c r="UYL302" s="216"/>
      <c r="UYM302" s="216"/>
      <c r="UYN302" s="216"/>
      <c r="UYO302" s="216"/>
      <c r="UYP302" s="216"/>
      <c r="UYQ302" s="216"/>
      <c r="UYR302" s="216"/>
      <c r="UYS302" s="216"/>
      <c r="UYT302" s="216"/>
      <c r="UYU302" s="216"/>
      <c r="UYV302" s="216"/>
      <c r="UYW302" s="216"/>
      <c r="UYX302" s="216"/>
      <c r="UYY302" s="216"/>
      <c r="UYZ302" s="216"/>
      <c r="UZA302" s="216"/>
      <c r="UZB302" s="216"/>
      <c r="UZC302" s="216"/>
      <c r="UZD302" s="216"/>
      <c r="UZE302" s="216"/>
      <c r="UZF302" s="216"/>
      <c r="UZG302" s="216"/>
      <c r="UZH302" s="216"/>
      <c r="UZI302" s="216"/>
      <c r="UZJ302" s="216"/>
      <c r="UZK302" s="216"/>
      <c r="UZL302" s="216"/>
      <c r="UZM302" s="216"/>
      <c r="UZN302" s="216"/>
      <c r="UZO302" s="216"/>
      <c r="UZP302" s="216"/>
      <c r="UZQ302" s="216"/>
      <c r="UZR302" s="216"/>
      <c r="UZS302" s="216"/>
      <c r="UZT302" s="216"/>
      <c r="UZU302" s="216"/>
      <c r="UZV302" s="216"/>
      <c r="UZW302" s="216"/>
      <c r="UZX302" s="216"/>
      <c r="UZY302" s="216"/>
      <c r="UZZ302" s="216"/>
      <c r="VAA302" s="216"/>
      <c r="VAB302" s="216"/>
      <c r="VAC302" s="216"/>
      <c r="VAD302" s="216"/>
      <c r="VAE302" s="216"/>
      <c r="VAF302" s="216"/>
      <c r="VAG302" s="216"/>
      <c r="VAH302" s="216"/>
      <c r="VAI302" s="216"/>
      <c r="VAJ302" s="216"/>
      <c r="VAK302" s="216"/>
      <c r="VAL302" s="216"/>
      <c r="VAM302" s="216"/>
      <c r="VAN302" s="216"/>
      <c r="VAO302" s="216"/>
      <c r="VAP302" s="216"/>
      <c r="VAQ302" s="216"/>
      <c r="VAR302" s="216"/>
      <c r="VAS302" s="216"/>
      <c r="VAT302" s="216"/>
      <c r="VAU302" s="216"/>
      <c r="VAV302" s="216"/>
      <c r="VAW302" s="216"/>
      <c r="VAX302" s="216"/>
      <c r="VAY302" s="216"/>
      <c r="VAZ302" s="216"/>
      <c r="VBA302" s="216"/>
      <c r="VBB302" s="216"/>
      <c r="VBC302" s="216"/>
      <c r="VBD302" s="216"/>
      <c r="VBE302" s="216"/>
      <c r="VBF302" s="216"/>
      <c r="VBG302" s="216"/>
      <c r="VBH302" s="216"/>
      <c r="VBI302" s="216"/>
      <c r="VBJ302" s="216"/>
      <c r="VBK302" s="216"/>
      <c r="VBL302" s="216"/>
      <c r="VBM302" s="216"/>
      <c r="VBN302" s="216"/>
      <c r="VBO302" s="216"/>
      <c r="VBP302" s="216"/>
      <c r="VBQ302" s="216"/>
      <c r="VBR302" s="216"/>
      <c r="VBS302" s="216"/>
      <c r="VBT302" s="216"/>
      <c r="VBU302" s="216"/>
      <c r="VBV302" s="216"/>
      <c r="VBW302" s="216"/>
      <c r="VBX302" s="216"/>
      <c r="VBY302" s="216"/>
      <c r="VBZ302" s="216"/>
      <c r="VCA302" s="216"/>
      <c r="VCB302" s="216"/>
      <c r="VCC302" s="216"/>
      <c r="VCD302" s="216"/>
      <c r="VCE302" s="216"/>
      <c r="VCF302" s="216"/>
      <c r="VCG302" s="216"/>
      <c r="VCH302" s="216"/>
      <c r="VCI302" s="216"/>
      <c r="VCJ302" s="216"/>
      <c r="VCK302" s="216"/>
      <c r="VCL302" s="216"/>
      <c r="VCM302" s="216"/>
      <c r="VCN302" s="216"/>
      <c r="VCO302" s="216"/>
      <c r="VCP302" s="216"/>
      <c r="VCQ302" s="216"/>
      <c r="VCR302" s="216"/>
      <c r="VCS302" s="216"/>
      <c r="VCT302" s="216"/>
      <c r="VCU302" s="216"/>
      <c r="VCV302" s="216"/>
      <c r="VCW302" s="216"/>
      <c r="VCX302" s="216"/>
      <c r="VCY302" s="216"/>
      <c r="VCZ302" s="216"/>
      <c r="VDA302" s="216"/>
      <c r="VDB302" s="216"/>
      <c r="VDC302" s="216"/>
      <c r="VDD302" s="216"/>
      <c r="VDE302" s="216"/>
      <c r="VDF302" s="216"/>
      <c r="VDG302" s="216"/>
      <c r="VDH302" s="216"/>
      <c r="VDI302" s="216"/>
      <c r="VDJ302" s="216"/>
      <c r="VDK302" s="216"/>
      <c r="VDL302" s="216"/>
      <c r="VDM302" s="216"/>
      <c r="VDN302" s="216"/>
      <c r="VDO302" s="216"/>
      <c r="VDP302" s="216"/>
      <c r="VDQ302" s="216"/>
      <c r="VDR302" s="216"/>
      <c r="VDS302" s="216"/>
      <c r="VDT302" s="216"/>
      <c r="VDU302" s="216"/>
      <c r="VDV302" s="216"/>
      <c r="VDW302" s="216"/>
      <c r="VDX302" s="216"/>
      <c r="VDY302" s="216"/>
      <c r="VDZ302" s="216"/>
      <c r="VEA302" s="216"/>
      <c r="VEB302" s="216"/>
      <c r="VEC302" s="216"/>
      <c r="VED302" s="216"/>
      <c r="VEE302" s="216"/>
      <c r="VEF302" s="216"/>
      <c r="VEG302" s="216"/>
      <c r="VEH302" s="216"/>
      <c r="VEI302" s="216"/>
      <c r="VEJ302" s="216"/>
      <c r="VEK302" s="216"/>
      <c r="VEL302" s="216"/>
      <c r="VEM302" s="216"/>
      <c r="VEN302" s="216"/>
      <c r="VEO302" s="216"/>
      <c r="VEP302" s="216"/>
      <c r="VEQ302" s="216"/>
      <c r="VER302" s="216"/>
      <c r="VES302" s="216"/>
      <c r="VET302" s="216"/>
      <c r="VEU302" s="216"/>
      <c r="VEV302" s="216"/>
      <c r="VEW302" s="216"/>
      <c r="VEX302" s="216"/>
      <c r="VEY302" s="216"/>
      <c r="VEZ302" s="216"/>
      <c r="VFA302" s="216"/>
      <c r="VFB302" s="216"/>
      <c r="VFC302" s="216"/>
      <c r="VFD302" s="216"/>
      <c r="VFE302" s="216"/>
      <c r="VFF302" s="216"/>
      <c r="VFG302" s="216"/>
      <c r="VFH302" s="216"/>
      <c r="VFI302" s="216"/>
      <c r="VFJ302" s="216"/>
      <c r="VFK302" s="216"/>
      <c r="VFL302" s="216"/>
      <c r="VFM302" s="216"/>
      <c r="VFN302" s="216"/>
      <c r="VFO302" s="216"/>
      <c r="VFP302" s="216"/>
      <c r="VFQ302" s="216"/>
      <c r="VFR302" s="216"/>
      <c r="VFS302" s="216"/>
      <c r="VFT302" s="216"/>
      <c r="VFU302" s="216"/>
      <c r="VFV302" s="216"/>
      <c r="VFW302" s="216"/>
      <c r="VFX302" s="216"/>
      <c r="VFY302" s="216"/>
      <c r="VFZ302" s="216"/>
      <c r="VGA302" s="216"/>
      <c r="VGB302" s="216"/>
      <c r="VGC302" s="216"/>
      <c r="VGD302" s="216"/>
      <c r="VGE302" s="216"/>
      <c r="VGF302" s="216"/>
      <c r="VGG302" s="216"/>
      <c r="VGH302" s="216"/>
      <c r="VGI302" s="216"/>
      <c r="VGJ302" s="216"/>
      <c r="VGK302" s="216"/>
      <c r="VGL302" s="216"/>
      <c r="VGM302" s="216"/>
      <c r="VGN302" s="216"/>
      <c r="VGO302" s="216"/>
      <c r="VGP302" s="216"/>
      <c r="VGQ302" s="216"/>
      <c r="VGR302" s="216"/>
      <c r="VGS302" s="216"/>
      <c r="VGT302" s="216"/>
      <c r="VGU302" s="216"/>
      <c r="VGV302" s="216"/>
      <c r="VGW302" s="216"/>
      <c r="VGX302" s="216"/>
      <c r="VGY302" s="216"/>
      <c r="VGZ302" s="216"/>
      <c r="VHA302" s="216"/>
      <c r="VHB302" s="216"/>
      <c r="VHC302" s="216"/>
      <c r="VHD302" s="216"/>
      <c r="VHE302" s="216"/>
      <c r="VHF302" s="216"/>
      <c r="VHG302" s="216"/>
      <c r="VHH302" s="216"/>
      <c r="VHI302" s="216"/>
      <c r="VHJ302" s="216"/>
      <c r="VHK302" s="216"/>
      <c r="VHL302" s="216"/>
      <c r="VHM302" s="216"/>
      <c r="VHN302" s="216"/>
      <c r="VHO302" s="216"/>
      <c r="VHP302" s="216"/>
      <c r="VHQ302" s="216"/>
      <c r="VHR302" s="216"/>
      <c r="VHS302" s="216"/>
      <c r="VHT302" s="216"/>
      <c r="VHU302" s="216"/>
      <c r="VHV302" s="216"/>
      <c r="VHW302" s="216"/>
      <c r="VHX302" s="216"/>
      <c r="VHY302" s="216"/>
      <c r="VHZ302" s="216"/>
      <c r="VIA302" s="216"/>
      <c r="VIB302" s="216"/>
      <c r="VIC302" s="216"/>
      <c r="VID302" s="216"/>
      <c r="VIE302" s="216"/>
      <c r="VIF302" s="216"/>
      <c r="VIG302" s="216"/>
      <c r="VIH302" s="216"/>
      <c r="VII302" s="216"/>
      <c r="VIJ302" s="216"/>
      <c r="VIK302" s="216"/>
      <c r="VIL302" s="216"/>
      <c r="VIM302" s="216"/>
      <c r="VIN302" s="216"/>
      <c r="VIO302" s="216"/>
      <c r="VIP302" s="216"/>
      <c r="VIQ302" s="216"/>
      <c r="VIR302" s="216"/>
      <c r="VIS302" s="216"/>
      <c r="VIT302" s="216"/>
      <c r="VIU302" s="216"/>
      <c r="VIV302" s="216"/>
      <c r="VIW302" s="216"/>
      <c r="VIX302" s="216"/>
      <c r="VIY302" s="216"/>
      <c r="VIZ302" s="216"/>
      <c r="VJA302" s="216"/>
      <c r="VJB302" s="216"/>
      <c r="VJC302" s="216"/>
      <c r="VJD302" s="216"/>
      <c r="VJE302" s="216"/>
      <c r="VJF302" s="216"/>
      <c r="VJG302" s="216"/>
      <c r="VJH302" s="216"/>
      <c r="VJI302" s="216"/>
      <c r="VJJ302" s="216"/>
      <c r="VJK302" s="216"/>
      <c r="VJL302" s="216"/>
      <c r="VJM302" s="216"/>
      <c r="VJN302" s="216"/>
      <c r="VJO302" s="216"/>
      <c r="VJP302" s="216"/>
      <c r="VJQ302" s="216"/>
      <c r="VJR302" s="216"/>
      <c r="VJS302" s="216"/>
      <c r="VJT302" s="216"/>
      <c r="VJU302" s="216"/>
      <c r="VJV302" s="216"/>
      <c r="VJW302" s="216"/>
      <c r="VJX302" s="216"/>
      <c r="VJY302" s="216"/>
      <c r="VJZ302" s="216"/>
      <c r="VKA302" s="216"/>
      <c r="VKB302" s="216"/>
      <c r="VKC302" s="216"/>
      <c r="VKD302" s="216"/>
      <c r="VKE302" s="216"/>
      <c r="VKF302" s="216"/>
      <c r="VKG302" s="216"/>
      <c r="VKH302" s="216"/>
      <c r="VKI302" s="216"/>
      <c r="VKJ302" s="216"/>
      <c r="VKK302" s="216"/>
      <c r="VKL302" s="216"/>
      <c r="VKM302" s="216"/>
      <c r="VKN302" s="216"/>
      <c r="VKO302" s="216"/>
      <c r="VKP302" s="216"/>
      <c r="VKQ302" s="216"/>
      <c r="VKR302" s="216"/>
      <c r="VKS302" s="216"/>
      <c r="VKT302" s="216"/>
      <c r="VKU302" s="216"/>
      <c r="VKV302" s="216"/>
      <c r="VKW302" s="216"/>
      <c r="VKX302" s="216"/>
      <c r="VKY302" s="216"/>
      <c r="VKZ302" s="216"/>
      <c r="VLA302" s="216"/>
      <c r="VLB302" s="216"/>
      <c r="VLC302" s="216"/>
      <c r="VLD302" s="216"/>
      <c r="VLE302" s="216"/>
      <c r="VLF302" s="216"/>
      <c r="VLG302" s="216"/>
      <c r="VLH302" s="216"/>
      <c r="VLI302" s="216"/>
      <c r="VLJ302" s="216"/>
      <c r="VLK302" s="216"/>
      <c r="VLL302" s="216"/>
      <c r="VLM302" s="216"/>
      <c r="VLN302" s="216"/>
      <c r="VLO302" s="216"/>
      <c r="VLP302" s="216"/>
      <c r="VLQ302" s="216"/>
      <c r="VLR302" s="216"/>
      <c r="VLS302" s="216"/>
      <c r="VLT302" s="216"/>
      <c r="VLU302" s="216"/>
      <c r="VLV302" s="216"/>
      <c r="VLW302" s="216"/>
      <c r="VLX302" s="216"/>
      <c r="VLY302" s="216"/>
      <c r="VLZ302" s="216"/>
      <c r="VMA302" s="216"/>
      <c r="VMB302" s="216"/>
      <c r="VMC302" s="216"/>
      <c r="VMD302" s="216"/>
      <c r="VME302" s="216"/>
      <c r="VMF302" s="216"/>
      <c r="VMG302" s="216"/>
      <c r="VMH302" s="216"/>
      <c r="VMI302" s="216"/>
      <c r="VMJ302" s="216"/>
      <c r="VMK302" s="216"/>
      <c r="VML302" s="216"/>
      <c r="VMM302" s="216"/>
      <c r="VMN302" s="216"/>
      <c r="VMO302" s="216"/>
      <c r="VMP302" s="216"/>
      <c r="VMQ302" s="216"/>
      <c r="VMR302" s="216"/>
      <c r="VMS302" s="216"/>
      <c r="VMT302" s="216"/>
      <c r="VMU302" s="216"/>
      <c r="VMV302" s="216"/>
      <c r="VMW302" s="216"/>
      <c r="VMX302" s="216"/>
      <c r="VMY302" s="216"/>
      <c r="VMZ302" s="216"/>
      <c r="VNA302" s="216"/>
      <c r="VNB302" s="216"/>
      <c r="VNC302" s="216"/>
      <c r="VND302" s="216"/>
      <c r="VNE302" s="216"/>
      <c r="VNF302" s="216"/>
      <c r="VNG302" s="216"/>
      <c r="VNH302" s="216"/>
      <c r="VNI302" s="216"/>
      <c r="VNJ302" s="216"/>
      <c r="VNK302" s="216"/>
      <c r="VNL302" s="216"/>
      <c r="VNM302" s="216"/>
      <c r="VNN302" s="216"/>
      <c r="VNO302" s="216"/>
      <c r="VNP302" s="216"/>
      <c r="VNQ302" s="216"/>
      <c r="VNR302" s="216"/>
      <c r="VNS302" s="216"/>
      <c r="VNT302" s="216"/>
      <c r="VNU302" s="216"/>
      <c r="VNV302" s="216"/>
      <c r="VNW302" s="216"/>
      <c r="VNX302" s="216"/>
      <c r="VNY302" s="216"/>
      <c r="VNZ302" s="216"/>
      <c r="VOA302" s="216"/>
      <c r="VOB302" s="216"/>
      <c r="VOC302" s="216"/>
      <c r="VOD302" s="216"/>
      <c r="VOE302" s="216"/>
      <c r="VOF302" s="216"/>
      <c r="VOG302" s="216"/>
      <c r="VOH302" s="216"/>
      <c r="VOI302" s="216"/>
      <c r="VOJ302" s="216"/>
      <c r="VOK302" s="216"/>
      <c r="VOL302" s="216"/>
      <c r="VOM302" s="216"/>
      <c r="VON302" s="216"/>
      <c r="VOO302" s="216"/>
      <c r="VOP302" s="216"/>
      <c r="VOQ302" s="216"/>
      <c r="VOR302" s="216"/>
      <c r="VOS302" s="216"/>
      <c r="VOT302" s="216"/>
      <c r="VOU302" s="216"/>
      <c r="VOV302" s="216"/>
      <c r="VOW302" s="216"/>
      <c r="VOX302" s="216"/>
      <c r="VOY302" s="216"/>
      <c r="VOZ302" s="216"/>
      <c r="VPA302" s="216"/>
      <c r="VPB302" s="216"/>
      <c r="VPC302" s="216"/>
      <c r="VPD302" s="216"/>
      <c r="VPE302" s="216"/>
      <c r="VPF302" s="216"/>
      <c r="VPG302" s="216"/>
      <c r="VPH302" s="216"/>
      <c r="VPI302" s="216"/>
      <c r="VPJ302" s="216"/>
      <c r="VPK302" s="216"/>
      <c r="VPL302" s="216"/>
      <c r="VPM302" s="216"/>
      <c r="VPN302" s="216"/>
      <c r="VPO302" s="216"/>
      <c r="VPP302" s="216"/>
      <c r="VPQ302" s="216"/>
      <c r="VPR302" s="216"/>
      <c r="VPS302" s="216"/>
      <c r="VPT302" s="216"/>
      <c r="VPU302" s="216"/>
      <c r="VPV302" s="216"/>
      <c r="VPW302" s="216"/>
      <c r="VPX302" s="216"/>
      <c r="VPY302" s="216"/>
      <c r="VPZ302" s="216"/>
      <c r="VQA302" s="216"/>
      <c r="VQB302" s="216"/>
      <c r="VQC302" s="216"/>
      <c r="VQD302" s="216"/>
      <c r="VQE302" s="216"/>
      <c r="VQF302" s="216"/>
      <c r="VQG302" s="216"/>
      <c r="VQH302" s="216"/>
      <c r="VQI302" s="216"/>
      <c r="VQJ302" s="216"/>
      <c r="VQK302" s="216"/>
      <c r="VQL302" s="216"/>
      <c r="VQM302" s="216"/>
      <c r="VQN302" s="216"/>
      <c r="VQO302" s="216"/>
      <c r="VQP302" s="216"/>
      <c r="VQQ302" s="216"/>
      <c r="VQR302" s="216"/>
      <c r="VQS302" s="216"/>
      <c r="VQT302" s="216"/>
      <c r="VQU302" s="216"/>
      <c r="VQV302" s="216"/>
      <c r="VQW302" s="216"/>
      <c r="VQX302" s="216"/>
      <c r="VQY302" s="216"/>
      <c r="VQZ302" s="216"/>
      <c r="VRA302" s="216"/>
      <c r="VRB302" s="216"/>
      <c r="VRC302" s="216"/>
      <c r="VRD302" s="216"/>
      <c r="VRE302" s="216"/>
      <c r="VRF302" s="216"/>
      <c r="VRG302" s="216"/>
      <c r="VRH302" s="216"/>
      <c r="VRI302" s="216"/>
      <c r="VRJ302" s="216"/>
      <c r="VRK302" s="216"/>
      <c r="VRL302" s="216"/>
      <c r="VRM302" s="216"/>
      <c r="VRN302" s="216"/>
      <c r="VRO302" s="216"/>
      <c r="VRP302" s="216"/>
      <c r="VRQ302" s="216"/>
      <c r="VRR302" s="216"/>
      <c r="VRS302" s="216"/>
      <c r="VRT302" s="216"/>
      <c r="VRU302" s="216"/>
      <c r="VRV302" s="216"/>
      <c r="VRW302" s="216"/>
      <c r="VRX302" s="216"/>
      <c r="VRY302" s="216"/>
      <c r="VRZ302" s="216"/>
      <c r="VSA302" s="216"/>
      <c r="VSB302" s="216"/>
      <c r="VSC302" s="216"/>
      <c r="VSD302" s="216"/>
      <c r="VSE302" s="216"/>
      <c r="VSF302" s="216"/>
      <c r="VSG302" s="216"/>
      <c r="VSH302" s="216"/>
      <c r="VSI302" s="216"/>
      <c r="VSJ302" s="216"/>
      <c r="VSK302" s="216"/>
      <c r="VSL302" s="216"/>
      <c r="VSM302" s="216"/>
      <c r="VSN302" s="216"/>
      <c r="VSO302" s="216"/>
      <c r="VSP302" s="216"/>
      <c r="VSQ302" s="216"/>
      <c r="VSR302" s="216"/>
      <c r="VSS302" s="216"/>
      <c r="VST302" s="216"/>
      <c r="VSU302" s="216"/>
      <c r="VSV302" s="216"/>
      <c r="VSW302" s="216"/>
      <c r="VSX302" s="216"/>
      <c r="VSY302" s="216"/>
      <c r="VSZ302" s="216"/>
      <c r="VTA302" s="216"/>
      <c r="VTB302" s="216"/>
      <c r="VTC302" s="216"/>
      <c r="VTD302" s="216"/>
      <c r="VTE302" s="216"/>
      <c r="VTF302" s="216"/>
      <c r="VTG302" s="216"/>
      <c r="VTH302" s="216"/>
      <c r="VTI302" s="216"/>
      <c r="VTJ302" s="216"/>
      <c r="VTK302" s="216"/>
      <c r="VTL302" s="216"/>
      <c r="VTM302" s="216"/>
      <c r="VTN302" s="216"/>
      <c r="VTO302" s="216"/>
      <c r="VTP302" s="216"/>
      <c r="VTQ302" s="216"/>
      <c r="VTR302" s="216"/>
      <c r="VTS302" s="216"/>
      <c r="VTT302" s="216"/>
      <c r="VTU302" s="216"/>
      <c r="VTV302" s="216"/>
      <c r="VTW302" s="216"/>
      <c r="VTX302" s="216"/>
      <c r="VTY302" s="216"/>
      <c r="VTZ302" s="216"/>
      <c r="VUA302" s="216"/>
      <c r="VUB302" s="216"/>
      <c r="VUC302" s="216"/>
      <c r="VUD302" s="216"/>
      <c r="VUE302" s="216"/>
      <c r="VUF302" s="216"/>
      <c r="VUG302" s="216"/>
      <c r="VUH302" s="216"/>
      <c r="VUI302" s="216"/>
      <c r="VUJ302" s="216"/>
      <c r="VUK302" s="216"/>
      <c r="VUL302" s="216"/>
      <c r="VUM302" s="216"/>
      <c r="VUN302" s="216"/>
      <c r="VUO302" s="216"/>
      <c r="VUP302" s="216"/>
      <c r="VUQ302" s="216"/>
      <c r="VUR302" s="216"/>
      <c r="VUS302" s="216"/>
      <c r="VUT302" s="216"/>
      <c r="VUU302" s="216"/>
      <c r="VUV302" s="216"/>
      <c r="VUW302" s="216"/>
      <c r="VUX302" s="216"/>
      <c r="VUY302" s="216"/>
      <c r="VUZ302" s="216"/>
      <c r="VVA302" s="216"/>
      <c r="VVB302" s="216"/>
      <c r="VVC302" s="216"/>
      <c r="VVD302" s="216"/>
      <c r="VVE302" s="216"/>
      <c r="VVF302" s="216"/>
      <c r="VVG302" s="216"/>
      <c r="VVH302" s="216"/>
      <c r="VVI302" s="216"/>
      <c r="VVJ302" s="216"/>
      <c r="VVK302" s="216"/>
      <c r="VVL302" s="216"/>
      <c r="VVM302" s="216"/>
      <c r="VVN302" s="216"/>
      <c r="VVO302" s="216"/>
      <c r="VVP302" s="216"/>
      <c r="VVQ302" s="216"/>
      <c r="VVR302" s="216"/>
      <c r="VVS302" s="216"/>
      <c r="VVT302" s="216"/>
      <c r="VVU302" s="216"/>
      <c r="VVV302" s="216"/>
      <c r="VVW302" s="216"/>
      <c r="VVX302" s="216"/>
      <c r="VVY302" s="216"/>
      <c r="VVZ302" s="216"/>
      <c r="VWA302" s="216"/>
      <c r="VWB302" s="216"/>
      <c r="VWC302" s="216"/>
      <c r="VWD302" s="216"/>
      <c r="VWE302" s="216"/>
      <c r="VWF302" s="216"/>
      <c r="VWG302" s="216"/>
      <c r="VWH302" s="216"/>
      <c r="VWI302" s="216"/>
      <c r="VWJ302" s="216"/>
      <c r="VWK302" s="216"/>
      <c r="VWL302" s="216"/>
      <c r="VWM302" s="216"/>
      <c r="VWN302" s="216"/>
      <c r="VWO302" s="216"/>
      <c r="VWP302" s="216"/>
      <c r="VWQ302" s="216"/>
      <c r="VWR302" s="216"/>
      <c r="VWS302" s="216"/>
      <c r="VWT302" s="216"/>
      <c r="VWU302" s="216"/>
      <c r="VWV302" s="216"/>
      <c r="VWW302" s="216"/>
      <c r="VWX302" s="216"/>
      <c r="VWY302" s="216"/>
      <c r="VWZ302" s="216"/>
      <c r="VXA302" s="216"/>
      <c r="VXB302" s="216"/>
      <c r="VXC302" s="216"/>
      <c r="VXD302" s="216"/>
      <c r="VXE302" s="216"/>
      <c r="VXF302" s="216"/>
      <c r="VXG302" s="216"/>
      <c r="VXH302" s="216"/>
      <c r="VXI302" s="216"/>
      <c r="VXJ302" s="216"/>
      <c r="VXK302" s="216"/>
      <c r="VXL302" s="216"/>
      <c r="VXM302" s="216"/>
      <c r="VXN302" s="216"/>
      <c r="VXO302" s="216"/>
      <c r="VXP302" s="216"/>
      <c r="VXQ302" s="216"/>
      <c r="VXR302" s="216"/>
      <c r="VXS302" s="216"/>
      <c r="VXT302" s="216"/>
      <c r="VXU302" s="216"/>
      <c r="VXV302" s="216"/>
      <c r="VXW302" s="216"/>
      <c r="VXX302" s="216"/>
      <c r="VXY302" s="216"/>
      <c r="VXZ302" s="216"/>
      <c r="VYA302" s="216"/>
      <c r="VYB302" s="216"/>
      <c r="VYC302" s="216"/>
      <c r="VYD302" s="216"/>
      <c r="VYE302" s="216"/>
      <c r="VYF302" s="216"/>
      <c r="VYG302" s="216"/>
      <c r="VYH302" s="216"/>
      <c r="VYI302" s="216"/>
      <c r="VYJ302" s="216"/>
      <c r="VYK302" s="216"/>
      <c r="VYL302" s="216"/>
      <c r="VYM302" s="216"/>
      <c r="VYN302" s="216"/>
      <c r="VYO302" s="216"/>
      <c r="VYP302" s="216"/>
      <c r="VYQ302" s="216"/>
      <c r="VYR302" s="216"/>
      <c r="VYS302" s="216"/>
      <c r="VYT302" s="216"/>
      <c r="VYU302" s="216"/>
      <c r="VYV302" s="216"/>
      <c r="VYW302" s="216"/>
      <c r="VYX302" s="216"/>
      <c r="VYY302" s="216"/>
      <c r="VYZ302" s="216"/>
      <c r="VZA302" s="216"/>
      <c r="VZB302" s="216"/>
      <c r="VZC302" s="216"/>
      <c r="VZD302" s="216"/>
      <c r="VZE302" s="216"/>
      <c r="VZF302" s="216"/>
      <c r="VZG302" s="216"/>
      <c r="VZH302" s="216"/>
      <c r="VZI302" s="216"/>
      <c r="VZJ302" s="216"/>
      <c r="VZK302" s="216"/>
      <c r="VZL302" s="216"/>
      <c r="VZM302" s="216"/>
      <c r="VZN302" s="216"/>
      <c r="VZO302" s="216"/>
      <c r="VZP302" s="216"/>
      <c r="VZQ302" s="216"/>
      <c r="VZR302" s="216"/>
      <c r="VZS302" s="216"/>
      <c r="VZT302" s="216"/>
      <c r="VZU302" s="216"/>
      <c r="VZV302" s="216"/>
      <c r="VZW302" s="216"/>
      <c r="VZX302" s="216"/>
      <c r="VZY302" s="216"/>
      <c r="VZZ302" s="216"/>
      <c r="WAA302" s="216"/>
      <c r="WAB302" s="216"/>
      <c r="WAC302" s="216"/>
      <c r="WAD302" s="216"/>
      <c r="WAE302" s="216"/>
      <c r="WAF302" s="216"/>
      <c r="WAG302" s="216"/>
      <c r="WAH302" s="216"/>
      <c r="WAI302" s="216"/>
      <c r="WAJ302" s="216"/>
      <c r="WAK302" s="216"/>
      <c r="WAL302" s="216"/>
      <c r="WAM302" s="216"/>
      <c r="WAN302" s="216"/>
      <c r="WAO302" s="216"/>
      <c r="WAP302" s="216"/>
      <c r="WAQ302" s="216"/>
      <c r="WAR302" s="216"/>
      <c r="WAS302" s="216"/>
      <c r="WAT302" s="216"/>
      <c r="WAU302" s="216"/>
      <c r="WAV302" s="216"/>
      <c r="WAW302" s="216"/>
      <c r="WAX302" s="216"/>
      <c r="WAY302" s="216"/>
      <c r="WAZ302" s="216"/>
      <c r="WBA302" s="216"/>
      <c r="WBB302" s="216"/>
      <c r="WBC302" s="216"/>
      <c r="WBD302" s="216"/>
      <c r="WBE302" s="216"/>
      <c r="WBF302" s="216"/>
      <c r="WBG302" s="216"/>
      <c r="WBH302" s="216"/>
      <c r="WBI302" s="216"/>
      <c r="WBJ302" s="216"/>
      <c r="WBK302" s="216"/>
      <c r="WBL302" s="216"/>
      <c r="WBM302" s="216"/>
      <c r="WBN302" s="216"/>
      <c r="WBO302" s="216"/>
      <c r="WBP302" s="216"/>
      <c r="WBQ302" s="216"/>
      <c r="WBR302" s="216"/>
      <c r="WBS302" s="216"/>
      <c r="WBT302" s="216"/>
      <c r="WBU302" s="216"/>
      <c r="WBV302" s="216"/>
      <c r="WBW302" s="216"/>
      <c r="WBX302" s="216"/>
      <c r="WBY302" s="216"/>
      <c r="WBZ302" s="216"/>
      <c r="WCA302" s="216"/>
      <c r="WCB302" s="216"/>
      <c r="WCC302" s="216"/>
      <c r="WCD302" s="216"/>
      <c r="WCE302" s="216"/>
      <c r="WCF302" s="216"/>
      <c r="WCG302" s="216"/>
      <c r="WCH302" s="216"/>
      <c r="WCI302" s="216"/>
      <c r="WCJ302" s="216"/>
      <c r="WCK302" s="216"/>
      <c r="WCL302" s="216"/>
      <c r="WCM302" s="216"/>
      <c r="WCN302" s="216"/>
      <c r="WCO302" s="216"/>
      <c r="WCP302" s="216"/>
      <c r="WCQ302" s="216"/>
      <c r="WCR302" s="216"/>
      <c r="WCS302" s="216"/>
      <c r="WCT302" s="216"/>
      <c r="WCU302" s="216"/>
      <c r="WCV302" s="216"/>
      <c r="WCW302" s="216"/>
      <c r="WCX302" s="216"/>
      <c r="WCY302" s="216"/>
      <c r="WCZ302" s="216"/>
      <c r="WDA302" s="216"/>
      <c r="WDB302" s="216"/>
      <c r="WDC302" s="216"/>
      <c r="WDD302" s="216"/>
      <c r="WDE302" s="216"/>
      <c r="WDF302" s="216"/>
      <c r="WDG302" s="216"/>
      <c r="WDH302" s="216"/>
      <c r="WDI302" s="216"/>
      <c r="WDJ302" s="216"/>
      <c r="WDK302" s="216"/>
      <c r="WDL302" s="216"/>
      <c r="WDM302" s="216"/>
      <c r="WDN302" s="216"/>
      <c r="WDO302" s="216"/>
      <c r="WDP302" s="216"/>
      <c r="WDQ302" s="216"/>
      <c r="WDR302" s="216"/>
      <c r="WDS302" s="216"/>
      <c r="WDT302" s="216"/>
      <c r="WDU302" s="216"/>
      <c r="WDV302" s="216"/>
      <c r="WDW302" s="216"/>
      <c r="WDX302" s="216"/>
      <c r="WDY302" s="216"/>
      <c r="WDZ302" s="216"/>
      <c r="WEA302" s="216"/>
      <c r="WEB302" s="216"/>
      <c r="WEC302" s="216"/>
      <c r="WED302" s="216"/>
      <c r="WEE302" s="216"/>
      <c r="WEF302" s="216"/>
      <c r="WEG302" s="216"/>
      <c r="WEH302" s="216"/>
      <c r="WEI302" s="216"/>
      <c r="WEJ302" s="216"/>
      <c r="WEK302" s="216"/>
      <c r="WEL302" s="216"/>
      <c r="WEM302" s="216"/>
      <c r="WEN302" s="216"/>
      <c r="WEO302" s="216"/>
      <c r="WEP302" s="216"/>
      <c r="WEQ302" s="216"/>
      <c r="WER302" s="216"/>
      <c r="WES302" s="216"/>
      <c r="WET302" s="216"/>
      <c r="WEU302" s="216"/>
      <c r="WEV302" s="216"/>
      <c r="WEW302" s="216"/>
      <c r="WEX302" s="216"/>
      <c r="WEY302" s="216"/>
      <c r="WEZ302" s="216"/>
      <c r="WFA302" s="216"/>
      <c r="WFB302" s="216"/>
      <c r="WFC302" s="216"/>
      <c r="WFD302" s="216"/>
      <c r="WFE302" s="216"/>
      <c r="WFF302" s="216"/>
      <c r="WFG302" s="216"/>
      <c r="WFH302" s="216"/>
      <c r="WFI302" s="216"/>
      <c r="WFJ302" s="216"/>
      <c r="WFK302" s="216"/>
      <c r="WFL302" s="216"/>
      <c r="WFM302" s="216"/>
      <c r="WFN302" s="216"/>
      <c r="WFO302" s="216"/>
      <c r="WFP302" s="216"/>
      <c r="WFQ302" s="216"/>
      <c r="WFR302" s="216"/>
      <c r="WFS302" s="216"/>
      <c r="WFT302" s="216"/>
      <c r="WFU302" s="216"/>
      <c r="WFV302" s="216"/>
      <c r="WFW302" s="216"/>
      <c r="WFX302" s="216"/>
      <c r="WFY302" s="216"/>
      <c r="WFZ302" s="216"/>
      <c r="WGA302" s="216"/>
      <c r="WGB302" s="216"/>
      <c r="WGC302" s="216"/>
      <c r="WGD302" s="216"/>
      <c r="WGE302" s="216"/>
      <c r="WGF302" s="216"/>
      <c r="WGG302" s="216"/>
      <c r="WGH302" s="216"/>
      <c r="WGI302" s="216"/>
      <c r="WGJ302" s="216"/>
      <c r="WGK302" s="216"/>
      <c r="WGL302" s="216"/>
      <c r="WGM302" s="216"/>
      <c r="WGN302" s="216"/>
      <c r="WGO302" s="216"/>
      <c r="WGP302" s="216"/>
      <c r="WGQ302" s="216"/>
      <c r="WGR302" s="216"/>
      <c r="WGS302" s="216"/>
      <c r="WGT302" s="216"/>
      <c r="WGU302" s="216"/>
      <c r="WGV302" s="216"/>
      <c r="WGW302" s="216"/>
      <c r="WGX302" s="216"/>
      <c r="WGY302" s="216"/>
      <c r="WGZ302" s="216"/>
      <c r="WHA302" s="216"/>
      <c r="WHB302" s="216"/>
      <c r="WHC302" s="216"/>
      <c r="WHD302" s="216"/>
      <c r="WHE302" s="216"/>
      <c r="WHF302" s="216"/>
      <c r="WHG302" s="216"/>
      <c r="WHH302" s="216"/>
      <c r="WHI302" s="216"/>
      <c r="WHJ302" s="216"/>
      <c r="WHK302" s="216"/>
      <c r="WHL302" s="216"/>
      <c r="WHM302" s="216"/>
      <c r="WHN302" s="216"/>
      <c r="WHO302" s="216"/>
      <c r="WHP302" s="216"/>
      <c r="WHQ302" s="216"/>
      <c r="WHR302" s="216"/>
      <c r="WHS302" s="216"/>
      <c r="WHT302" s="216"/>
      <c r="WHU302" s="216"/>
      <c r="WHV302" s="216"/>
      <c r="WHW302" s="216"/>
      <c r="WHX302" s="216"/>
      <c r="WHY302" s="216"/>
      <c r="WHZ302" s="216"/>
      <c r="WIA302" s="216"/>
      <c r="WIB302" s="216"/>
      <c r="WIC302" s="216"/>
      <c r="WID302" s="216"/>
      <c r="WIE302" s="216"/>
      <c r="WIF302" s="216"/>
      <c r="WIG302" s="216"/>
      <c r="WIH302" s="216"/>
      <c r="WII302" s="216"/>
      <c r="WIJ302" s="216"/>
      <c r="WIK302" s="216"/>
      <c r="WIL302" s="216"/>
      <c r="WIM302" s="216"/>
      <c r="WIN302" s="216"/>
      <c r="WIO302" s="216"/>
      <c r="WIP302" s="216"/>
      <c r="WIQ302" s="216"/>
      <c r="WIR302" s="216"/>
      <c r="WIS302" s="216"/>
      <c r="WIT302" s="216"/>
      <c r="WIU302" s="216"/>
      <c r="WIV302" s="216"/>
      <c r="WIW302" s="216"/>
      <c r="WIX302" s="216"/>
      <c r="WIY302" s="216"/>
      <c r="WIZ302" s="216"/>
      <c r="WJA302" s="216"/>
      <c r="WJB302" s="216"/>
      <c r="WJC302" s="216"/>
      <c r="WJD302" s="216"/>
      <c r="WJE302" s="216"/>
      <c r="WJF302" s="216"/>
      <c r="WJG302" s="216"/>
      <c r="WJH302" s="216"/>
      <c r="WJI302" s="216"/>
      <c r="WJJ302" s="216"/>
      <c r="WJK302" s="216"/>
      <c r="WJL302" s="216"/>
      <c r="WJM302" s="216"/>
      <c r="WJN302" s="216"/>
      <c r="WJO302" s="216"/>
      <c r="WJP302" s="216"/>
      <c r="WJQ302" s="216"/>
      <c r="WJR302" s="216"/>
      <c r="WJS302" s="216"/>
      <c r="WJT302" s="216"/>
      <c r="WJU302" s="216"/>
      <c r="WJV302" s="216"/>
      <c r="WJW302" s="216"/>
      <c r="WJX302" s="216"/>
      <c r="WJY302" s="216"/>
      <c r="WJZ302" s="216"/>
      <c r="WKA302" s="216"/>
      <c r="WKB302" s="216"/>
      <c r="WKC302" s="216"/>
      <c r="WKD302" s="216"/>
      <c r="WKE302" s="216"/>
      <c r="WKF302" s="216"/>
      <c r="WKG302" s="216"/>
      <c r="WKH302" s="216"/>
      <c r="WKI302" s="216"/>
      <c r="WKJ302" s="216"/>
      <c r="WKK302" s="216"/>
      <c r="WKL302" s="216"/>
      <c r="WKM302" s="216"/>
      <c r="WKN302" s="216"/>
      <c r="WKO302" s="216"/>
      <c r="WKP302" s="216"/>
      <c r="WKQ302" s="216"/>
      <c r="WKR302" s="216"/>
      <c r="WKS302" s="216"/>
      <c r="WKT302" s="216"/>
      <c r="WKU302" s="216"/>
      <c r="WKV302" s="216"/>
      <c r="WKW302" s="216"/>
      <c r="WKX302" s="216"/>
      <c r="WKY302" s="216"/>
      <c r="WKZ302" s="216"/>
      <c r="WLA302" s="216"/>
      <c r="WLB302" s="216"/>
      <c r="WLC302" s="216"/>
      <c r="WLD302" s="216"/>
      <c r="WLE302" s="216"/>
      <c r="WLF302" s="216"/>
      <c r="WLG302" s="216"/>
      <c r="WLH302" s="216"/>
      <c r="WLI302" s="216"/>
      <c r="WLJ302" s="216"/>
      <c r="WLK302" s="216"/>
      <c r="WLL302" s="216"/>
      <c r="WLM302" s="216"/>
      <c r="WLN302" s="216"/>
      <c r="WLO302" s="216"/>
      <c r="WLP302" s="216"/>
      <c r="WLQ302" s="216"/>
      <c r="WLR302" s="216"/>
      <c r="WLS302" s="216"/>
      <c r="WLT302" s="216"/>
      <c r="WLU302" s="216"/>
      <c r="WLV302" s="216"/>
      <c r="WLW302" s="216"/>
      <c r="WLX302" s="216"/>
      <c r="WLY302" s="216"/>
      <c r="WLZ302" s="216"/>
      <c r="WMA302" s="216"/>
      <c r="WMB302" s="216"/>
      <c r="WMC302" s="216"/>
      <c r="WMD302" s="216"/>
      <c r="WME302" s="216"/>
      <c r="WMF302" s="216"/>
      <c r="WMG302" s="216"/>
      <c r="WMH302" s="216"/>
      <c r="WMI302" s="216"/>
      <c r="WMJ302" s="216"/>
      <c r="WMK302" s="216"/>
      <c r="WML302" s="216"/>
      <c r="WMM302" s="216"/>
      <c r="WMN302" s="216"/>
      <c r="WMO302" s="216"/>
      <c r="WMP302" s="216"/>
      <c r="WMQ302" s="216"/>
      <c r="WMR302" s="216"/>
      <c r="WMS302" s="216"/>
      <c r="WMT302" s="216"/>
      <c r="WMU302" s="216"/>
      <c r="WMV302" s="216"/>
      <c r="WMW302" s="216"/>
      <c r="WMX302" s="216"/>
      <c r="WMY302" s="216"/>
      <c r="WMZ302" s="216"/>
      <c r="WNA302" s="216"/>
      <c r="WNB302" s="216"/>
      <c r="WNC302" s="216"/>
      <c r="WND302" s="216"/>
      <c r="WNE302" s="216"/>
      <c r="WNF302" s="216"/>
      <c r="WNG302" s="216"/>
      <c r="WNH302" s="216"/>
      <c r="WNI302" s="216"/>
      <c r="WNJ302" s="216"/>
      <c r="WNK302" s="216"/>
      <c r="WNL302" s="216"/>
      <c r="WNM302" s="216"/>
      <c r="WNN302" s="216"/>
      <c r="WNO302" s="216"/>
      <c r="WNP302" s="216"/>
      <c r="WNQ302" s="216"/>
      <c r="WNR302" s="216"/>
      <c r="WNS302" s="216"/>
      <c r="WNT302" s="216"/>
      <c r="WNU302" s="216"/>
      <c r="WNV302" s="216"/>
      <c r="WNW302" s="216"/>
      <c r="WNX302" s="216"/>
      <c r="WNY302" s="216"/>
      <c r="WNZ302" s="216"/>
      <c r="WOA302" s="216"/>
      <c r="WOB302" s="216"/>
      <c r="WOC302" s="216"/>
      <c r="WOD302" s="216"/>
      <c r="WOE302" s="216"/>
      <c r="WOF302" s="216"/>
      <c r="WOG302" s="216"/>
      <c r="WOH302" s="216"/>
      <c r="WOI302" s="216"/>
      <c r="WOJ302" s="216"/>
      <c r="WOK302" s="216"/>
      <c r="WOL302" s="216"/>
      <c r="WOM302" s="216"/>
      <c r="WON302" s="216"/>
      <c r="WOO302" s="216"/>
      <c r="WOP302" s="216"/>
      <c r="WOQ302" s="216"/>
      <c r="WOR302" s="216"/>
      <c r="WOS302" s="216"/>
      <c r="WOT302" s="216"/>
      <c r="WOU302" s="216"/>
      <c r="WOV302" s="216"/>
      <c r="WOW302" s="216"/>
      <c r="WOX302" s="216"/>
      <c r="WOY302" s="216"/>
      <c r="WOZ302" s="216"/>
      <c r="WPA302" s="216"/>
      <c r="WPB302" s="216"/>
      <c r="WPC302" s="216"/>
      <c r="WPD302" s="216"/>
      <c r="WPE302" s="216"/>
      <c r="WPF302" s="216"/>
      <c r="WPG302" s="216"/>
      <c r="WPH302" s="216"/>
      <c r="WPI302" s="216"/>
      <c r="WPJ302" s="216"/>
      <c r="WPK302" s="216"/>
      <c r="WPL302" s="216"/>
      <c r="WPM302" s="216"/>
      <c r="WPN302" s="216"/>
      <c r="WPO302" s="216"/>
      <c r="WPP302" s="216"/>
      <c r="WPQ302" s="216"/>
      <c r="WPR302" s="216"/>
      <c r="WPS302" s="216"/>
      <c r="WPT302" s="216"/>
      <c r="WPU302" s="216"/>
      <c r="WPV302" s="216"/>
      <c r="WPW302" s="216"/>
      <c r="WPX302" s="216"/>
      <c r="WPY302" s="216"/>
      <c r="WPZ302" s="216"/>
      <c r="WQA302" s="216"/>
      <c r="WQB302" s="216"/>
      <c r="WQC302" s="216"/>
      <c r="WQD302" s="216"/>
      <c r="WQE302" s="216"/>
      <c r="WQF302" s="216"/>
      <c r="WQG302" s="216"/>
      <c r="WQH302" s="216"/>
      <c r="WQI302" s="216"/>
      <c r="WQJ302" s="216"/>
      <c r="WQK302" s="216"/>
      <c r="WQL302" s="216"/>
      <c r="WQM302" s="216"/>
      <c r="WQN302" s="216"/>
      <c r="WQO302" s="216"/>
      <c r="WQP302" s="216"/>
      <c r="WQQ302" s="216"/>
      <c r="WQR302" s="216"/>
      <c r="WQS302" s="216"/>
      <c r="WQT302" s="216"/>
      <c r="WQU302" s="216"/>
      <c r="WQV302" s="216"/>
      <c r="WQW302" s="216"/>
      <c r="WQX302" s="216"/>
      <c r="WQY302" s="216"/>
      <c r="WQZ302" s="216"/>
      <c r="WRA302" s="216"/>
      <c r="WRB302" s="216"/>
      <c r="WRC302" s="216"/>
      <c r="WRD302" s="216"/>
      <c r="WRE302" s="216"/>
      <c r="WRF302" s="216"/>
      <c r="WRG302" s="216"/>
      <c r="WRH302" s="216"/>
      <c r="WRI302" s="216"/>
      <c r="WRJ302" s="216"/>
      <c r="WRK302" s="216"/>
      <c r="WRL302" s="216"/>
      <c r="WRM302" s="216"/>
      <c r="WRN302" s="216"/>
      <c r="WRO302" s="216"/>
      <c r="WRP302" s="216"/>
      <c r="WRQ302" s="216"/>
      <c r="WRR302" s="216"/>
      <c r="WRS302" s="216"/>
      <c r="WRT302" s="216"/>
      <c r="WRU302" s="216"/>
      <c r="WRV302" s="216"/>
      <c r="WRW302" s="216"/>
      <c r="WRX302" s="216"/>
      <c r="WRY302" s="216"/>
      <c r="WRZ302" s="216"/>
      <c r="WSA302" s="216"/>
      <c r="WSB302" s="216"/>
      <c r="WSC302" s="216"/>
      <c r="WSD302" s="216"/>
      <c r="WSE302" s="216"/>
      <c r="WSF302" s="216"/>
      <c r="WSG302" s="216"/>
      <c r="WSH302" s="216"/>
      <c r="WSI302" s="216"/>
      <c r="WSJ302" s="216"/>
      <c r="WSK302" s="216"/>
      <c r="WSL302" s="216"/>
      <c r="WSM302" s="216"/>
      <c r="WSN302" s="216"/>
      <c r="WSO302" s="216"/>
      <c r="WSP302" s="216"/>
      <c r="WSQ302" s="216"/>
      <c r="WSR302" s="216"/>
      <c r="WSS302" s="216"/>
      <c r="WST302" s="216"/>
      <c r="WSU302" s="216"/>
      <c r="WSV302" s="216"/>
      <c r="WSW302" s="216"/>
      <c r="WSX302" s="216"/>
      <c r="WSY302" s="216"/>
      <c r="WSZ302" s="216"/>
      <c r="WTA302" s="216"/>
      <c r="WTB302" s="216"/>
      <c r="WTC302" s="216"/>
      <c r="WTD302" s="216"/>
      <c r="WTE302" s="216"/>
      <c r="WTF302" s="216"/>
      <c r="WTG302" s="216"/>
      <c r="WTH302" s="216"/>
      <c r="WTI302" s="216"/>
      <c r="WTJ302" s="216"/>
      <c r="WTK302" s="216"/>
      <c r="WTL302" s="216"/>
      <c r="WTM302" s="216"/>
      <c r="WTN302" s="216"/>
      <c r="WTO302" s="216"/>
      <c r="WTP302" s="216"/>
      <c r="WTQ302" s="216"/>
      <c r="WTR302" s="216"/>
      <c r="WTS302" s="216"/>
      <c r="WTT302" s="216"/>
      <c r="WTU302" s="216"/>
      <c r="WTV302" s="216"/>
      <c r="WTW302" s="216"/>
      <c r="WTX302" s="216"/>
      <c r="WTY302" s="216"/>
      <c r="WTZ302" s="216"/>
      <c r="WUA302" s="216"/>
      <c r="WUB302" s="216"/>
      <c r="WUC302" s="216"/>
      <c r="WUD302" s="216"/>
      <c r="WUE302" s="216"/>
      <c r="WUF302" s="216"/>
      <c r="WUG302" s="216"/>
      <c r="WUH302" s="216"/>
      <c r="WUI302" s="216"/>
      <c r="WUJ302" s="216"/>
      <c r="WUK302" s="216"/>
      <c r="WUL302" s="216"/>
      <c r="WUM302" s="216"/>
      <c r="WUN302" s="216"/>
      <c r="WUO302" s="216"/>
      <c r="WUP302" s="216"/>
      <c r="WUQ302" s="216"/>
      <c r="WUR302" s="216"/>
      <c r="WUS302" s="216"/>
      <c r="WUT302" s="216"/>
      <c r="WUU302" s="216"/>
      <c r="WUV302" s="216"/>
      <c r="WUW302" s="216"/>
      <c r="WUX302" s="216"/>
      <c r="WUY302" s="216"/>
      <c r="WUZ302" s="216"/>
      <c r="WVA302" s="216"/>
      <c r="WVB302" s="216"/>
      <c r="WVC302" s="216"/>
      <c r="WVD302" s="216"/>
      <c r="WVE302" s="216"/>
      <c r="WVF302" s="216"/>
      <c r="WVG302" s="216"/>
      <c r="WVH302" s="216"/>
      <c r="WVI302" s="216"/>
      <c r="WVJ302" s="216"/>
      <c r="WVK302" s="216"/>
      <c r="WVL302" s="216"/>
      <c r="WVM302" s="216"/>
      <c r="WVN302" s="216"/>
      <c r="WVO302" s="216"/>
      <c r="WVP302" s="216"/>
      <c r="WVQ302" s="216"/>
      <c r="WVR302" s="216"/>
      <c r="WVS302" s="216"/>
      <c r="WVT302" s="216"/>
      <c r="WVU302" s="216"/>
      <c r="WVV302" s="216"/>
      <c r="WVW302" s="216"/>
      <c r="WVX302" s="216"/>
      <c r="WVY302" s="216"/>
      <c r="WVZ302" s="216"/>
      <c r="WWA302" s="216"/>
      <c r="WWB302" s="216"/>
      <c r="WWC302" s="216"/>
      <c r="WWD302" s="216"/>
      <c r="WWE302" s="216"/>
      <c r="WWF302" s="216"/>
      <c r="WWG302" s="216"/>
      <c r="WWH302" s="216"/>
      <c r="WWI302" s="216"/>
      <c r="WWJ302" s="216"/>
      <c r="WWK302" s="216"/>
      <c r="WWL302" s="216"/>
      <c r="WWM302" s="216"/>
      <c r="WWN302" s="216"/>
      <c r="WWO302" s="216"/>
      <c r="WWP302" s="216"/>
      <c r="WWQ302" s="216"/>
      <c r="WWR302" s="216"/>
      <c r="WWS302" s="216"/>
      <c r="WWT302" s="216"/>
      <c r="WWU302" s="216"/>
      <c r="WWV302" s="216"/>
      <c r="WWW302" s="216"/>
      <c r="WWX302" s="216"/>
      <c r="WWY302" s="216"/>
      <c r="WWZ302" s="216"/>
      <c r="WXA302" s="216"/>
      <c r="WXB302" s="216"/>
      <c r="WXC302" s="216"/>
      <c r="WXD302" s="216"/>
      <c r="WXE302" s="216"/>
      <c r="WXF302" s="216"/>
      <c r="WXG302" s="216"/>
      <c r="WXH302" s="216"/>
      <c r="WXI302" s="216"/>
      <c r="WXJ302" s="216"/>
      <c r="WXK302" s="216"/>
      <c r="WXL302" s="216"/>
      <c r="WXM302" s="216"/>
      <c r="WXN302" s="216"/>
      <c r="WXO302" s="216"/>
      <c r="WXP302" s="216"/>
      <c r="WXQ302" s="216"/>
      <c r="WXR302" s="216"/>
      <c r="WXS302" s="216"/>
      <c r="WXT302" s="216"/>
      <c r="WXU302" s="216"/>
      <c r="WXV302" s="216"/>
      <c r="WXW302" s="216"/>
      <c r="WXX302" s="216"/>
      <c r="WXY302" s="216"/>
      <c r="WXZ302" s="216"/>
      <c r="WYA302" s="216"/>
      <c r="WYB302" s="216"/>
      <c r="WYC302" s="216"/>
      <c r="WYD302" s="216"/>
      <c r="WYE302" s="216"/>
      <c r="WYF302" s="216"/>
      <c r="WYG302" s="216"/>
      <c r="WYH302" s="216"/>
      <c r="WYI302" s="216"/>
      <c r="WYJ302" s="216"/>
      <c r="WYK302" s="216"/>
      <c r="WYL302" s="216"/>
      <c r="WYM302" s="216"/>
      <c r="WYN302" s="216"/>
      <c r="WYO302" s="216"/>
      <c r="WYP302" s="216"/>
      <c r="WYQ302" s="216"/>
      <c r="WYR302" s="216"/>
      <c r="WYS302" s="216"/>
      <c r="WYT302" s="216"/>
      <c r="WYU302" s="216"/>
      <c r="WYV302" s="216"/>
      <c r="WYW302" s="216"/>
      <c r="WYX302" s="216"/>
      <c r="WYY302" s="216"/>
      <c r="WYZ302" s="216"/>
      <c r="WZA302" s="216"/>
      <c r="WZB302" s="216"/>
      <c r="WZC302" s="216"/>
      <c r="WZD302" s="216"/>
      <c r="WZE302" s="216"/>
      <c r="WZF302" s="216"/>
      <c r="WZG302" s="216"/>
      <c r="WZH302" s="216"/>
      <c r="WZI302" s="216"/>
      <c r="WZJ302" s="216"/>
      <c r="WZK302" s="216"/>
      <c r="WZL302" s="216"/>
      <c r="WZM302" s="216"/>
      <c r="WZN302" s="216"/>
      <c r="WZO302" s="216"/>
      <c r="WZP302" s="216"/>
      <c r="WZQ302" s="216"/>
      <c r="WZR302" s="216"/>
      <c r="WZS302" s="216"/>
      <c r="WZT302" s="216"/>
      <c r="WZU302" s="216"/>
      <c r="WZV302" s="216"/>
      <c r="WZW302" s="216"/>
      <c r="WZX302" s="216"/>
      <c r="WZY302" s="216"/>
      <c r="WZZ302" s="216"/>
      <c r="XAA302" s="216"/>
      <c r="XAB302" s="216"/>
      <c r="XAC302" s="216"/>
      <c r="XAD302" s="216"/>
      <c r="XAE302" s="216"/>
      <c r="XAF302" s="216"/>
      <c r="XAG302" s="216"/>
      <c r="XAH302" s="216"/>
      <c r="XAI302" s="216"/>
      <c r="XAJ302" s="216"/>
      <c r="XAK302" s="216"/>
      <c r="XAL302" s="216"/>
      <c r="XAM302" s="216"/>
      <c r="XAN302" s="216"/>
      <c r="XAO302" s="216"/>
      <c r="XAP302" s="216"/>
      <c r="XAQ302" s="216"/>
      <c r="XAR302" s="216"/>
      <c r="XAS302" s="216"/>
      <c r="XAT302" s="216"/>
      <c r="XAU302" s="216"/>
      <c r="XAV302" s="216"/>
      <c r="XAW302" s="216"/>
      <c r="XAX302" s="216"/>
      <c r="XAY302" s="216"/>
      <c r="XAZ302" s="216"/>
      <c r="XBA302" s="216"/>
      <c r="XBB302" s="216"/>
      <c r="XBC302" s="216"/>
      <c r="XBD302" s="216"/>
      <c r="XBE302" s="216"/>
      <c r="XBF302" s="216"/>
      <c r="XBG302" s="216"/>
      <c r="XBH302" s="216"/>
      <c r="XBI302" s="216"/>
      <c r="XBJ302" s="216"/>
      <c r="XBK302" s="216"/>
      <c r="XBL302" s="216"/>
      <c r="XBM302" s="216"/>
      <c r="XBN302" s="216"/>
      <c r="XBO302" s="216"/>
      <c r="XBP302" s="216"/>
      <c r="XBQ302" s="216"/>
      <c r="XBR302" s="216"/>
      <c r="XBS302" s="216"/>
      <c r="XBT302" s="216"/>
      <c r="XBU302" s="216"/>
      <c r="XBV302" s="216"/>
      <c r="XBW302" s="216"/>
      <c r="XBX302" s="216"/>
      <c r="XBY302" s="216"/>
      <c r="XBZ302" s="216"/>
      <c r="XCA302" s="216"/>
      <c r="XCB302" s="216"/>
      <c r="XCC302" s="216"/>
      <c r="XCD302" s="216"/>
      <c r="XCE302" s="216"/>
      <c r="XCF302" s="216"/>
      <c r="XCG302" s="216"/>
      <c r="XCH302" s="216"/>
      <c r="XCI302" s="216"/>
      <c r="XCJ302" s="216"/>
      <c r="XCK302" s="216"/>
      <c r="XCL302" s="216"/>
      <c r="XCM302" s="216"/>
      <c r="XCN302" s="216"/>
      <c r="XCO302" s="216"/>
      <c r="XCP302" s="216"/>
      <c r="XCQ302" s="216"/>
      <c r="XCR302" s="216"/>
      <c r="XCS302" s="216"/>
      <c r="XCT302" s="216"/>
      <c r="XCU302" s="216"/>
      <c r="XCV302" s="216"/>
      <c r="XCW302" s="216"/>
      <c r="XCX302" s="216"/>
      <c r="XCY302" s="216"/>
      <c r="XCZ302" s="216"/>
      <c r="XDA302" s="216"/>
      <c r="XDB302" s="216"/>
      <c r="XDC302" s="216"/>
      <c r="XDD302" s="216"/>
      <c r="XDE302" s="216"/>
      <c r="XDF302" s="216"/>
      <c r="XDG302" s="216"/>
      <c r="XDH302" s="216"/>
      <c r="XDI302" s="216"/>
      <c r="XDJ302" s="216"/>
      <c r="XDK302" s="216"/>
      <c r="XDL302" s="216"/>
      <c r="XDM302" s="216"/>
      <c r="XDN302" s="216"/>
      <c r="XDO302" s="216"/>
      <c r="XDP302" s="216"/>
      <c r="XDQ302" s="216"/>
      <c r="XDR302" s="216"/>
      <c r="XDS302" s="216"/>
      <c r="XDT302" s="216"/>
      <c r="XDU302" s="216"/>
      <c r="XDV302" s="216"/>
      <c r="XDW302" s="216"/>
      <c r="XDX302" s="216"/>
      <c r="XDY302" s="216"/>
      <c r="XDZ302" s="216"/>
      <c r="XEA302" s="216"/>
      <c r="XEB302" s="216"/>
      <c r="XEC302" s="216"/>
      <c r="XED302" s="216"/>
      <c r="XEE302" s="216"/>
      <c r="XEF302" s="216"/>
      <c r="XEG302" s="216"/>
      <c r="XEH302" s="216"/>
      <c r="XEI302" s="216"/>
      <c r="XEJ302" s="216"/>
      <c r="XEK302" s="216"/>
      <c r="XEL302" s="216"/>
      <c r="XEM302" s="216"/>
      <c r="XEN302" s="216"/>
      <c r="XEO302" s="216"/>
      <c r="XEP302" s="216"/>
      <c r="XEQ302" s="216"/>
      <c r="XER302" s="216"/>
      <c r="XES302" s="216"/>
      <c r="XET302" s="216"/>
      <c r="XEU302" s="216"/>
      <c r="XEV302" s="216"/>
      <c r="XEW302" s="216"/>
      <c r="XEX302" s="216"/>
      <c r="XEY302" s="216"/>
      <c r="XEZ302" s="216"/>
      <c r="XFA302" s="216"/>
      <c r="XFB302" s="216"/>
      <c r="XFC302" s="216"/>
    </row>
    <row r="303" spans="1:16383" s="87" customFormat="1" x14ac:dyDescent="0.2">
      <c r="A303" s="124"/>
      <c r="B303" s="125"/>
      <c r="C303" s="125"/>
      <c r="D303" s="126"/>
      <c r="E303" s="109" t="s">
        <v>14</v>
      </c>
      <c r="F303" s="110">
        <f t="shared" si="16"/>
        <v>2245543</v>
      </c>
      <c r="G303" s="110">
        <f t="shared" si="16"/>
        <v>60500</v>
      </c>
      <c r="H303" s="110">
        <f t="shared" si="16"/>
        <v>1283800</v>
      </c>
      <c r="I303" s="110">
        <f t="shared" si="16"/>
        <v>375000</v>
      </c>
      <c r="J303" s="110">
        <f t="shared" si="16"/>
        <v>126243</v>
      </c>
      <c r="K303" s="110">
        <f t="shared" si="16"/>
        <v>20000</v>
      </c>
      <c r="L303" s="110">
        <f t="shared" si="16"/>
        <v>20000</v>
      </c>
      <c r="M303" s="156"/>
      <c r="P303" s="216"/>
      <c r="Q303" s="216"/>
      <c r="R303" s="216"/>
      <c r="S303" s="216"/>
      <c r="T303" s="216"/>
      <c r="U303" s="216"/>
      <c r="V303" s="216"/>
      <c r="W303" s="216"/>
      <c r="X303" s="216"/>
      <c r="Y303" s="216"/>
      <c r="Z303" s="216"/>
      <c r="AA303" s="216"/>
      <c r="AB303" s="216"/>
      <c r="AC303" s="216"/>
      <c r="AD303" s="216"/>
      <c r="AE303" s="216"/>
      <c r="AF303" s="216"/>
      <c r="AG303" s="216"/>
      <c r="AH303" s="216"/>
      <c r="AI303" s="216"/>
      <c r="AJ303" s="216"/>
      <c r="AK303" s="216"/>
      <c r="AL303" s="216"/>
      <c r="AM303" s="216"/>
      <c r="AN303" s="216"/>
      <c r="AO303" s="216"/>
      <c r="AP303" s="216"/>
      <c r="AQ303" s="216"/>
      <c r="AR303" s="216"/>
      <c r="AS303" s="216"/>
      <c r="AT303" s="216"/>
      <c r="AU303" s="216"/>
      <c r="AV303" s="216"/>
      <c r="AW303" s="216"/>
      <c r="AX303" s="216"/>
      <c r="AY303" s="216"/>
      <c r="AZ303" s="216"/>
      <c r="BA303" s="216"/>
      <c r="BB303" s="216"/>
      <c r="BC303" s="216"/>
      <c r="BD303" s="216"/>
      <c r="BE303" s="216"/>
      <c r="BF303" s="216"/>
      <c r="BG303" s="216"/>
      <c r="BH303" s="216"/>
      <c r="BI303" s="216"/>
      <c r="BJ303" s="216"/>
      <c r="BK303" s="216"/>
      <c r="BL303" s="216"/>
      <c r="BM303" s="216"/>
      <c r="BN303" s="216"/>
      <c r="BO303" s="216"/>
      <c r="BP303" s="216"/>
      <c r="BQ303" s="216"/>
      <c r="BR303" s="216"/>
      <c r="BS303" s="216"/>
      <c r="BT303" s="216"/>
      <c r="BU303" s="216"/>
      <c r="BV303" s="216"/>
      <c r="BW303" s="216"/>
      <c r="BX303" s="216"/>
      <c r="BY303" s="216"/>
      <c r="BZ303" s="216"/>
      <c r="CA303" s="216"/>
      <c r="CB303" s="216"/>
      <c r="CC303" s="216"/>
      <c r="CD303" s="216"/>
      <c r="CE303" s="216"/>
      <c r="CF303" s="216"/>
      <c r="CG303" s="216"/>
      <c r="CH303" s="216"/>
      <c r="CI303" s="216"/>
      <c r="CJ303" s="216"/>
      <c r="CK303" s="216"/>
      <c r="CL303" s="216"/>
      <c r="CM303" s="216"/>
      <c r="CN303" s="216"/>
      <c r="CO303" s="216"/>
      <c r="CP303" s="216"/>
      <c r="CQ303" s="216"/>
      <c r="CR303" s="216"/>
      <c r="CS303" s="216"/>
      <c r="CT303" s="216"/>
      <c r="CU303" s="216"/>
      <c r="CV303" s="216"/>
      <c r="CW303" s="216"/>
      <c r="CX303" s="216"/>
      <c r="CY303" s="216"/>
      <c r="CZ303" s="216"/>
      <c r="DA303" s="216"/>
      <c r="DB303" s="216"/>
      <c r="DC303" s="216"/>
      <c r="DD303" s="216"/>
      <c r="DE303" s="216"/>
      <c r="DF303" s="216"/>
      <c r="DG303" s="216"/>
      <c r="DH303" s="216"/>
      <c r="DI303" s="216"/>
      <c r="DJ303" s="216"/>
      <c r="DK303" s="216"/>
      <c r="DL303" s="216"/>
      <c r="DM303" s="216"/>
      <c r="DN303" s="216"/>
      <c r="DO303" s="216"/>
      <c r="DP303" s="216"/>
      <c r="DQ303" s="216"/>
      <c r="DR303" s="216"/>
      <c r="DS303" s="216"/>
      <c r="DT303" s="216"/>
      <c r="DU303" s="216"/>
      <c r="DV303" s="216"/>
      <c r="DW303" s="216"/>
      <c r="DX303" s="216"/>
      <c r="DY303" s="216"/>
      <c r="DZ303" s="216"/>
      <c r="EA303" s="216"/>
      <c r="EB303" s="216"/>
      <c r="EC303" s="216"/>
      <c r="ED303" s="216"/>
      <c r="EE303" s="216"/>
      <c r="EF303" s="216"/>
      <c r="EG303" s="216"/>
      <c r="EH303" s="216"/>
      <c r="EI303" s="216"/>
      <c r="EJ303" s="216"/>
      <c r="EK303" s="216"/>
      <c r="EL303" s="216"/>
      <c r="EM303" s="216"/>
      <c r="EN303" s="216"/>
      <c r="EO303" s="216"/>
      <c r="EP303" s="216"/>
      <c r="EQ303" s="216"/>
      <c r="ER303" s="216"/>
      <c r="ES303" s="216"/>
      <c r="ET303" s="216"/>
      <c r="EU303" s="216"/>
      <c r="EV303" s="216"/>
      <c r="EW303" s="216"/>
      <c r="EX303" s="216"/>
      <c r="EY303" s="216"/>
      <c r="EZ303" s="216"/>
      <c r="FA303" s="216"/>
      <c r="FB303" s="216"/>
      <c r="FC303" s="216"/>
      <c r="FD303" s="216"/>
      <c r="FE303" s="216"/>
      <c r="FF303" s="216"/>
      <c r="FG303" s="216"/>
      <c r="FH303" s="216"/>
      <c r="FI303" s="216"/>
      <c r="FJ303" s="216"/>
      <c r="FK303" s="216"/>
      <c r="FL303" s="216"/>
      <c r="FM303" s="216"/>
      <c r="FN303" s="216"/>
      <c r="FO303" s="216"/>
      <c r="FP303" s="216"/>
      <c r="FQ303" s="216"/>
      <c r="FR303" s="216"/>
      <c r="FS303" s="216"/>
      <c r="FT303" s="216"/>
      <c r="FU303" s="216"/>
      <c r="FV303" s="216"/>
      <c r="FW303" s="216"/>
      <c r="FX303" s="216"/>
      <c r="FY303" s="216"/>
      <c r="FZ303" s="216"/>
      <c r="GA303" s="216"/>
      <c r="GB303" s="216"/>
      <c r="GC303" s="216"/>
      <c r="GD303" s="216"/>
      <c r="GE303" s="216"/>
      <c r="GF303" s="216"/>
      <c r="GG303" s="216"/>
      <c r="GH303" s="216"/>
      <c r="GI303" s="216"/>
      <c r="GJ303" s="216"/>
      <c r="GK303" s="216"/>
      <c r="GL303" s="216"/>
      <c r="GM303" s="216"/>
      <c r="GN303" s="216"/>
      <c r="GO303" s="216"/>
      <c r="GP303" s="216"/>
      <c r="GQ303" s="216"/>
      <c r="GR303" s="216"/>
      <c r="GS303" s="216"/>
      <c r="GT303" s="216"/>
      <c r="GU303" s="216"/>
      <c r="GV303" s="216"/>
      <c r="GW303" s="216"/>
      <c r="GX303" s="216"/>
      <c r="GY303" s="216"/>
      <c r="GZ303" s="216"/>
      <c r="HA303" s="216"/>
      <c r="HB303" s="216"/>
      <c r="HC303" s="216"/>
      <c r="HD303" s="216"/>
      <c r="HE303" s="216"/>
      <c r="HF303" s="216"/>
      <c r="HG303" s="216"/>
      <c r="HH303" s="216"/>
      <c r="HI303" s="216"/>
      <c r="HJ303" s="216"/>
      <c r="HK303" s="216"/>
      <c r="HL303" s="216"/>
      <c r="HM303" s="216"/>
      <c r="HN303" s="216"/>
      <c r="HO303" s="216"/>
      <c r="HP303" s="216"/>
      <c r="HQ303" s="216"/>
      <c r="HR303" s="216"/>
      <c r="HS303" s="216"/>
      <c r="HT303" s="216"/>
      <c r="HU303" s="216"/>
      <c r="HV303" s="216"/>
      <c r="HW303" s="216"/>
      <c r="HX303" s="216"/>
      <c r="HY303" s="216"/>
      <c r="HZ303" s="216"/>
      <c r="IA303" s="216"/>
      <c r="IB303" s="216"/>
      <c r="IC303" s="216"/>
      <c r="ID303" s="216"/>
      <c r="IE303" s="216"/>
      <c r="IF303" s="216"/>
      <c r="IG303" s="216"/>
      <c r="IH303" s="216"/>
      <c r="II303" s="216"/>
      <c r="IJ303" s="216"/>
      <c r="IK303" s="216"/>
      <c r="IL303" s="216"/>
      <c r="IM303" s="216"/>
      <c r="IN303" s="216"/>
      <c r="IO303" s="216"/>
      <c r="IP303" s="216"/>
      <c r="IQ303" s="216"/>
      <c r="IR303" s="216"/>
      <c r="IS303" s="216"/>
      <c r="IT303" s="216"/>
      <c r="IU303" s="216"/>
      <c r="IV303" s="216"/>
      <c r="IW303" s="216"/>
      <c r="IX303" s="216"/>
      <c r="IY303" s="216"/>
      <c r="IZ303" s="216"/>
      <c r="JA303" s="216"/>
      <c r="JB303" s="216"/>
      <c r="JC303" s="216"/>
      <c r="JD303" s="216"/>
      <c r="JE303" s="216"/>
      <c r="JF303" s="216"/>
      <c r="JG303" s="216"/>
      <c r="JH303" s="216"/>
      <c r="JI303" s="216"/>
      <c r="JJ303" s="216"/>
      <c r="JK303" s="216"/>
      <c r="JL303" s="216"/>
      <c r="JM303" s="216"/>
      <c r="JN303" s="216"/>
      <c r="JO303" s="216"/>
      <c r="JP303" s="216"/>
      <c r="JQ303" s="216"/>
      <c r="JR303" s="216"/>
      <c r="JS303" s="216"/>
      <c r="JT303" s="216"/>
      <c r="JU303" s="216"/>
      <c r="JV303" s="216"/>
      <c r="JW303" s="216"/>
      <c r="JX303" s="216"/>
      <c r="JY303" s="216"/>
      <c r="JZ303" s="216"/>
      <c r="KA303" s="216"/>
      <c r="KB303" s="216"/>
      <c r="KC303" s="216"/>
      <c r="KD303" s="216"/>
      <c r="KE303" s="216"/>
      <c r="KF303" s="216"/>
      <c r="KG303" s="216"/>
      <c r="KH303" s="216"/>
      <c r="KI303" s="216"/>
      <c r="KJ303" s="216"/>
      <c r="KK303" s="216"/>
      <c r="KL303" s="216"/>
      <c r="KM303" s="216"/>
      <c r="KN303" s="216"/>
      <c r="KO303" s="216"/>
      <c r="KP303" s="216"/>
      <c r="KQ303" s="216"/>
      <c r="KR303" s="216"/>
      <c r="KS303" s="216"/>
      <c r="KT303" s="216"/>
      <c r="KU303" s="216"/>
      <c r="KV303" s="216"/>
      <c r="KW303" s="216"/>
      <c r="KX303" s="216"/>
      <c r="KY303" s="216"/>
      <c r="KZ303" s="216"/>
      <c r="LA303" s="216"/>
      <c r="LB303" s="216"/>
      <c r="LC303" s="216"/>
      <c r="LD303" s="216"/>
      <c r="LE303" s="216"/>
      <c r="LF303" s="216"/>
      <c r="LG303" s="216"/>
      <c r="LH303" s="216"/>
      <c r="LI303" s="216"/>
      <c r="LJ303" s="216"/>
      <c r="LK303" s="216"/>
      <c r="LL303" s="216"/>
      <c r="LM303" s="216"/>
      <c r="LN303" s="216"/>
      <c r="LO303" s="216"/>
      <c r="LP303" s="216"/>
      <c r="LQ303" s="216"/>
      <c r="LR303" s="216"/>
      <c r="LS303" s="216"/>
      <c r="LT303" s="216"/>
      <c r="LU303" s="216"/>
      <c r="LV303" s="216"/>
      <c r="LW303" s="216"/>
      <c r="LX303" s="216"/>
      <c r="LY303" s="216"/>
      <c r="LZ303" s="216"/>
      <c r="MA303" s="216"/>
      <c r="MB303" s="216"/>
      <c r="MC303" s="216"/>
      <c r="MD303" s="216"/>
      <c r="ME303" s="216"/>
      <c r="MF303" s="216"/>
      <c r="MG303" s="216"/>
      <c r="MH303" s="216"/>
      <c r="MI303" s="216"/>
      <c r="MJ303" s="216"/>
      <c r="MK303" s="216"/>
      <c r="ML303" s="216"/>
      <c r="MM303" s="216"/>
      <c r="MN303" s="216"/>
      <c r="MO303" s="216"/>
      <c r="MP303" s="216"/>
      <c r="MQ303" s="216"/>
      <c r="MR303" s="216"/>
      <c r="MS303" s="216"/>
      <c r="MT303" s="216"/>
      <c r="MU303" s="216"/>
      <c r="MV303" s="216"/>
      <c r="MW303" s="216"/>
      <c r="MX303" s="216"/>
      <c r="MY303" s="216"/>
      <c r="MZ303" s="216"/>
      <c r="NA303" s="216"/>
      <c r="NB303" s="216"/>
      <c r="NC303" s="216"/>
      <c r="ND303" s="216"/>
      <c r="NE303" s="216"/>
      <c r="NF303" s="216"/>
      <c r="NG303" s="216"/>
      <c r="NH303" s="216"/>
      <c r="NI303" s="216"/>
      <c r="NJ303" s="216"/>
      <c r="NK303" s="216"/>
      <c r="NL303" s="216"/>
      <c r="NM303" s="216"/>
      <c r="NN303" s="216"/>
      <c r="NO303" s="216"/>
      <c r="NP303" s="216"/>
      <c r="NQ303" s="216"/>
      <c r="NR303" s="216"/>
      <c r="NS303" s="216"/>
      <c r="NT303" s="216"/>
      <c r="NU303" s="216"/>
      <c r="NV303" s="216"/>
      <c r="NW303" s="216"/>
      <c r="NX303" s="216"/>
      <c r="NY303" s="216"/>
      <c r="NZ303" s="216"/>
      <c r="OA303" s="216"/>
      <c r="OB303" s="216"/>
      <c r="OC303" s="216"/>
      <c r="OD303" s="216"/>
      <c r="OE303" s="216"/>
      <c r="OF303" s="216"/>
      <c r="OG303" s="216"/>
      <c r="OH303" s="216"/>
      <c r="OI303" s="216"/>
      <c r="OJ303" s="216"/>
      <c r="OK303" s="216"/>
      <c r="OL303" s="216"/>
      <c r="OM303" s="216"/>
      <c r="ON303" s="216"/>
      <c r="OO303" s="216"/>
      <c r="OP303" s="216"/>
      <c r="OQ303" s="216"/>
      <c r="OR303" s="216"/>
      <c r="OS303" s="216"/>
      <c r="OT303" s="216"/>
      <c r="OU303" s="216"/>
      <c r="OV303" s="216"/>
      <c r="OW303" s="216"/>
      <c r="OX303" s="216"/>
      <c r="OY303" s="216"/>
      <c r="OZ303" s="216"/>
      <c r="PA303" s="216"/>
      <c r="PB303" s="216"/>
      <c r="PC303" s="216"/>
      <c r="PD303" s="216"/>
      <c r="PE303" s="216"/>
      <c r="PF303" s="216"/>
      <c r="PG303" s="216"/>
      <c r="PH303" s="216"/>
      <c r="PI303" s="216"/>
      <c r="PJ303" s="216"/>
      <c r="PK303" s="216"/>
      <c r="PL303" s="216"/>
      <c r="PM303" s="216"/>
      <c r="PN303" s="216"/>
      <c r="PO303" s="216"/>
      <c r="PP303" s="216"/>
      <c r="PQ303" s="216"/>
      <c r="PR303" s="216"/>
      <c r="PS303" s="216"/>
      <c r="PT303" s="216"/>
      <c r="PU303" s="216"/>
      <c r="PV303" s="216"/>
      <c r="PW303" s="216"/>
      <c r="PX303" s="216"/>
      <c r="PY303" s="216"/>
      <c r="PZ303" s="216"/>
      <c r="QA303" s="216"/>
      <c r="QB303" s="216"/>
      <c r="QC303" s="216"/>
      <c r="QD303" s="216"/>
      <c r="QE303" s="216"/>
      <c r="QF303" s="216"/>
      <c r="QG303" s="216"/>
      <c r="QH303" s="216"/>
      <c r="QI303" s="216"/>
      <c r="QJ303" s="216"/>
      <c r="QK303" s="216"/>
      <c r="QL303" s="216"/>
      <c r="QM303" s="216"/>
      <c r="QN303" s="216"/>
      <c r="QO303" s="216"/>
      <c r="QP303" s="216"/>
      <c r="QQ303" s="216"/>
      <c r="QR303" s="216"/>
      <c r="QS303" s="216"/>
      <c r="QT303" s="216"/>
      <c r="QU303" s="216"/>
      <c r="QV303" s="216"/>
      <c r="QW303" s="216"/>
      <c r="QX303" s="216"/>
      <c r="QY303" s="216"/>
      <c r="QZ303" s="216"/>
      <c r="RA303" s="216"/>
      <c r="RB303" s="216"/>
      <c r="RC303" s="216"/>
      <c r="RD303" s="216"/>
      <c r="RE303" s="216"/>
      <c r="RF303" s="216"/>
      <c r="RG303" s="216"/>
      <c r="RH303" s="216"/>
      <c r="RI303" s="216"/>
      <c r="RJ303" s="216"/>
      <c r="RK303" s="216"/>
      <c r="RL303" s="216"/>
      <c r="RM303" s="216"/>
      <c r="RN303" s="216"/>
      <c r="RO303" s="216"/>
      <c r="RP303" s="216"/>
      <c r="RQ303" s="216"/>
      <c r="RR303" s="216"/>
      <c r="RS303" s="216"/>
      <c r="RT303" s="216"/>
      <c r="RU303" s="216"/>
      <c r="RV303" s="216"/>
      <c r="RW303" s="216"/>
      <c r="RX303" s="216"/>
      <c r="RY303" s="216"/>
      <c r="RZ303" s="216"/>
      <c r="SA303" s="216"/>
      <c r="SB303" s="216"/>
      <c r="SC303" s="216"/>
      <c r="SD303" s="216"/>
      <c r="SE303" s="216"/>
      <c r="SF303" s="216"/>
      <c r="SG303" s="216"/>
      <c r="SH303" s="216"/>
      <c r="SI303" s="216"/>
      <c r="SJ303" s="216"/>
      <c r="SK303" s="216"/>
      <c r="SL303" s="216"/>
      <c r="SM303" s="216"/>
      <c r="SN303" s="216"/>
      <c r="SO303" s="216"/>
      <c r="SP303" s="216"/>
      <c r="SQ303" s="216"/>
      <c r="SR303" s="216"/>
      <c r="SS303" s="216"/>
      <c r="ST303" s="216"/>
      <c r="SU303" s="216"/>
      <c r="SV303" s="216"/>
      <c r="SW303" s="216"/>
      <c r="SX303" s="216"/>
      <c r="SY303" s="216"/>
      <c r="SZ303" s="216"/>
      <c r="TA303" s="216"/>
      <c r="TB303" s="216"/>
      <c r="TC303" s="216"/>
      <c r="TD303" s="216"/>
      <c r="TE303" s="216"/>
      <c r="TF303" s="216"/>
      <c r="TG303" s="216"/>
      <c r="TH303" s="216"/>
      <c r="TI303" s="216"/>
      <c r="TJ303" s="216"/>
      <c r="TK303" s="216"/>
      <c r="TL303" s="216"/>
      <c r="TM303" s="216"/>
      <c r="TN303" s="216"/>
      <c r="TO303" s="216"/>
      <c r="TP303" s="216"/>
      <c r="TQ303" s="216"/>
      <c r="TR303" s="216"/>
      <c r="TS303" s="216"/>
      <c r="TT303" s="216"/>
      <c r="TU303" s="216"/>
      <c r="TV303" s="216"/>
      <c r="TW303" s="216"/>
      <c r="TX303" s="216"/>
      <c r="TY303" s="216"/>
      <c r="TZ303" s="216"/>
      <c r="UA303" s="216"/>
      <c r="UB303" s="216"/>
      <c r="UC303" s="216"/>
      <c r="UD303" s="216"/>
      <c r="UE303" s="216"/>
      <c r="UF303" s="216"/>
      <c r="UG303" s="216"/>
      <c r="UH303" s="216"/>
      <c r="UI303" s="216"/>
      <c r="UJ303" s="216"/>
      <c r="UK303" s="216"/>
      <c r="UL303" s="216"/>
      <c r="UM303" s="216"/>
      <c r="UN303" s="216"/>
      <c r="UO303" s="216"/>
      <c r="UP303" s="216"/>
      <c r="UQ303" s="216"/>
      <c r="UR303" s="216"/>
      <c r="US303" s="216"/>
      <c r="UT303" s="216"/>
      <c r="UU303" s="216"/>
      <c r="UV303" s="216"/>
      <c r="UW303" s="216"/>
      <c r="UX303" s="216"/>
      <c r="UY303" s="216"/>
      <c r="UZ303" s="216"/>
      <c r="VA303" s="216"/>
      <c r="VB303" s="216"/>
      <c r="VC303" s="216"/>
      <c r="VD303" s="216"/>
      <c r="VE303" s="216"/>
      <c r="VF303" s="216"/>
      <c r="VG303" s="216"/>
      <c r="VH303" s="216"/>
      <c r="VI303" s="216"/>
      <c r="VJ303" s="216"/>
      <c r="VK303" s="216"/>
      <c r="VL303" s="216"/>
      <c r="VM303" s="216"/>
      <c r="VN303" s="216"/>
      <c r="VO303" s="216"/>
      <c r="VP303" s="216"/>
      <c r="VQ303" s="216"/>
      <c r="VR303" s="216"/>
      <c r="VS303" s="216"/>
      <c r="VT303" s="216"/>
      <c r="VU303" s="216"/>
      <c r="VV303" s="216"/>
      <c r="VW303" s="216"/>
      <c r="VX303" s="216"/>
      <c r="VY303" s="216"/>
      <c r="VZ303" s="216"/>
      <c r="WA303" s="216"/>
      <c r="WB303" s="216"/>
      <c r="WC303" s="216"/>
      <c r="WD303" s="216"/>
      <c r="WE303" s="216"/>
      <c r="WF303" s="216"/>
      <c r="WG303" s="216"/>
      <c r="WH303" s="216"/>
      <c r="WI303" s="216"/>
      <c r="WJ303" s="216"/>
      <c r="WK303" s="216"/>
      <c r="WL303" s="216"/>
      <c r="WM303" s="216"/>
      <c r="WN303" s="216"/>
      <c r="WO303" s="216"/>
      <c r="WP303" s="216"/>
      <c r="WQ303" s="216"/>
      <c r="WR303" s="216"/>
      <c r="WS303" s="216"/>
      <c r="WT303" s="216"/>
      <c r="WU303" s="216"/>
      <c r="WV303" s="216"/>
      <c r="WW303" s="216"/>
      <c r="WX303" s="216"/>
      <c r="WY303" s="216"/>
      <c r="WZ303" s="216"/>
      <c r="XA303" s="216"/>
      <c r="XB303" s="216"/>
      <c r="XC303" s="216"/>
      <c r="XD303" s="216"/>
      <c r="XE303" s="216"/>
      <c r="XF303" s="216"/>
      <c r="XG303" s="216"/>
      <c r="XH303" s="216"/>
      <c r="XI303" s="216"/>
      <c r="XJ303" s="216"/>
      <c r="XK303" s="216"/>
      <c r="XL303" s="216"/>
      <c r="XM303" s="216"/>
      <c r="XN303" s="216"/>
      <c r="XO303" s="216"/>
      <c r="XP303" s="216"/>
      <c r="XQ303" s="216"/>
      <c r="XR303" s="216"/>
      <c r="XS303" s="216"/>
      <c r="XT303" s="216"/>
      <c r="XU303" s="216"/>
      <c r="XV303" s="216"/>
      <c r="XW303" s="216"/>
      <c r="XX303" s="216"/>
      <c r="XY303" s="216"/>
      <c r="XZ303" s="216"/>
      <c r="YA303" s="216"/>
      <c r="YB303" s="216"/>
      <c r="YC303" s="216"/>
      <c r="YD303" s="216"/>
      <c r="YE303" s="216"/>
      <c r="YF303" s="216"/>
      <c r="YG303" s="216"/>
      <c r="YH303" s="216"/>
      <c r="YI303" s="216"/>
      <c r="YJ303" s="216"/>
      <c r="YK303" s="216"/>
      <c r="YL303" s="216"/>
      <c r="YM303" s="216"/>
      <c r="YN303" s="216"/>
      <c r="YO303" s="216"/>
      <c r="YP303" s="216"/>
      <c r="YQ303" s="216"/>
      <c r="YR303" s="216"/>
      <c r="YS303" s="216"/>
      <c r="YT303" s="216"/>
      <c r="YU303" s="216"/>
      <c r="YV303" s="216"/>
      <c r="YW303" s="216"/>
      <c r="YX303" s="216"/>
      <c r="YY303" s="216"/>
      <c r="YZ303" s="216"/>
      <c r="ZA303" s="216"/>
      <c r="ZB303" s="216"/>
      <c r="ZC303" s="216"/>
      <c r="ZD303" s="216"/>
      <c r="ZE303" s="216"/>
      <c r="ZF303" s="216"/>
      <c r="ZG303" s="216"/>
      <c r="ZH303" s="216"/>
      <c r="ZI303" s="216"/>
      <c r="ZJ303" s="216"/>
      <c r="ZK303" s="216"/>
      <c r="ZL303" s="216"/>
      <c r="ZM303" s="216"/>
      <c r="ZN303" s="216"/>
      <c r="ZO303" s="216"/>
      <c r="ZP303" s="216"/>
      <c r="ZQ303" s="216"/>
      <c r="ZR303" s="216"/>
      <c r="ZS303" s="216"/>
      <c r="ZT303" s="216"/>
      <c r="ZU303" s="216"/>
      <c r="ZV303" s="216"/>
      <c r="ZW303" s="216"/>
      <c r="ZX303" s="216"/>
      <c r="ZY303" s="216"/>
      <c r="ZZ303" s="216"/>
      <c r="AAA303" s="216"/>
      <c r="AAB303" s="216"/>
      <c r="AAC303" s="216"/>
      <c r="AAD303" s="216"/>
      <c r="AAE303" s="216"/>
      <c r="AAF303" s="216"/>
      <c r="AAG303" s="216"/>
      <c r="AAH303" s="216"/>
      <c r="AAI303" s="216"/>
      <c r="AAJ303" s="216"/>
      <c r="AAK303" s="216"/>
      <c r="AAL303" s="216"/>
      <c r="AAM303" s="216"/>
      <c r="AAN303" s="216"/>
      <c r="AAO303" s="216"/>
      <c r="AAP303" s="216"/>
      <c r="AAQ303" s="216"/>
      <c r="AAR303" s="216"/>
      <c r="AAS303" s="216"/>
      <c r="AAT303" s="216"/>
      <c r="AAU303" s="216"/>
      <c r="AAV303" s="216"/>
      <c r="AAW303" s="216"/>
      <c r="AAX303" s="216"/>
      <c r="AAY303" s="216"/>
      <c r="AAZ303" s="216"/>
      <c r="ABA303" s="216"/>
      <c r="ABB303" s="216"/>
      <c r="ABC303" s="216"/>
      <c r="ABD303" s="216"/>
      <c r="ABE303" s="216"/>
      <c r="ABF303" s="216"/>
      <c r="ABG303" s="216"/>
      <c r="ABH303" s="216"/>
      <c r="ABI303" s="216"/>
      <c r="ABJ303" s="216"/>
      <c r="ABK303" s="216"/>
      <c r="ABL303" s="216"/>
      <c r="ABM303" s="216"/>
      <c r="ABN303" s="216"/>
      <c r="ABO303" s="216"/>
      <c r="ABP303" s="216"/>
      <c r="ABQ303" s="216"/>
      <c r="ABR303" s="216"/>
      <c r="ABS303" s="216"/>
      <c r="ABT303" s="216"/>
      <c r="ABU303" s="216"/>
      <c r="ABV303" s="216"/>
      <c r="ABW303" s="216"/>
      <c r="ABX303" s="216"/>
      <c r="ABY303" s="216"/>
      <c r="ABZ303" s="216"/>
      <c r="ACA303" s="216"/>
      <c r="ACB303" s="216"/>
      <c r="ACC303" s="216"/>
      <c r="ACD303" s="216"/>
      <c r="ACE303" s="216"/>
      <c r="ACF303" s="216"/>
      <c r="ACG303" s="216"/>
      <c r="ACH303" s="216"/>
      <c r="ACI303" s="216"/>
      <c r="ACJ303" s="216"/>
      <c r="ACK303" s="216"/>
      <c r="ACL303" s="216"/>
      <c r="ACM303" s="216"/>
      <c r="ACN303" s="216"/>
      <c r="ACO303" s="216"/>
      <c r="ACP303" s="216"/>
      <c r="ACQ303" s="216"/>
      <c r="ACR303" s="216"/>
      <c r="ACS303" s="216"/>
      <c r="ACT303" s="216"/>
      <c r="ACU303" s="216"/>
      <c r="ACV303" s="216"/>
      <c r="ACW303" s="216"/>
      <c r="ACX303" s="216"/>
      <c r="ACY303" s="216"/>
      <c r="ACZ303" s="216"/>
      <c r="ADA303" s="216"/>
      <c r="ADB303" s="216"/>
      <c r="ADC303" s="216"/>
      <c r="ADD303" s="216"/>
      <c r="ADE303" s="216"/>
      <c r="ADF303" s="216"/>
      <c r="ADG303" s="216"/>
      <c r="ADH303" s="216"/>
      <c r="ADI303" s="216"/>
      <c r="ADJ303" s="216"/>
      <c r="ADK303" s="216"/>
      <c r="ADL303" s="216"/>
      <c r="ADM303" s="216"/>
      <c r="ADN303" s="216"/>
      <c r="ADO303" s="216"/>
      <c r="ADP303" s="216"/>
      <c r="ADQ303" s="216"/>
      <c r="ADR303" s="216"/>
      <c r="ADS303" s="216"/>
      <c r="ADT303" s="216"/>
      <c r="ADU303" s="216"/>
      <c r="ADV303" s="216"/>
      <c r="ADW303" s="216"/>
      <c r="ADX303" s="216"/>
      <c r="ADY303" s="216"/>
      <c r="ADZ303" s="216"/>
      <c r="AEA303" s="216"/>
      <c r="AEB303" s="216"/>
      <c r="AEC303" s="216"/>
      <c r="AED303" s="216"/>
      <c r="AEE303" s="216"/>
      <c r="AEF303" s="216"/>
      <c r="AEG303" s="216"/>
      <c r="AEH303" s="216"/>
      <c r="AEI303" s="216"/>
      <c r="AEJ303" s="216"/>
      <c r="AEK303" s="216"/>
      <c r="AEL303" s="216"/>
      <c r="AEM303" s="216"/>
      <c r="AEN303" s="216"/>
      <c r="AEO303" s="216"/>
      <c r="AEP303" s="216"/>
      <c r="AEQ303" s="216"/>
      <c r="AER303" s="216"/>
      <c r="AES303" s="216"/>
      <c r="AET303" s="216"/>
      <c r="AEU303" s="216"/>
      <c r="AEV303" s="216"/>
      <c r="AEW303" s="216"/>
      <c r="AEX303" s="216"/>
      <c r="AEY303" s="216"/>
      <c r="AEZ303" s="216"/>
      <c r="AFA303" s="216"/>
      <c r="AFB303" s="216"/>
      <c r="AFC303" s="216"/>
      <c r="AFD303" s="216"/>
      <c r="AFE303" s="216"/>
      <c r="AFF303" s="216"/>
      <c r="AFG303" s="216"/>
      <c r="AFH303" s="216"/>
      <c r="AFI303" s="216"/>
      <c r="AFJ303" s="216"/>
      <c r="AFK303" s="216"/>
      <c r="AFL303" s="216"/>
      <c r="AFM303" s="216"/>
      <c r="AFN303" s="216"/>
      <c r="AFO303" s="216"/>
      <c r="AFP303" s="216"/>
      <c r="AFQ303" s="216"/>
      <c r="AFR303" s="216"/>
      <c r="AFS303" s="216"/>
      <c r="AFT303" s="216"/>
      <c r="AFU303" s="216"/>
      <c r="AFV303" s="216"/>
      <c r="AFW303" s="216"/>
      <c r="AFX303" s="216"/>
      <c r="AFY303" s="216"/>
      <c r="AFZ303" s="216"/>
      <c r="AGA303" s="216"/>
      <c r="AGB303" s="216"/>
      <c r="AGC303" s="216"/>
      <c r="AGD303" s="216"/>
      <c r="AGE303" s="216"/>
      <c r="AGF303" s="216"/>
      <c r="AGG303" s="216"/>
      <c r="AGH303" s="216"/>
      <c r="AGI303" s="216"/>
      <c r="AGJ303" s="216"/>
      <c r="AGK303" s="216"/>
      <c r="AGL303" s="216"/>
      <c r="AGM303" s="216"/>
      <c r="AGN303" s="216"/>
      <c r="AGO303" s="216"/>
      <c r="AGP303" s="216"/>
      <c r="AGQ303" s="216"/>
      <c r="AGR303" s="216"/>
      <c r="AGS303" s="216"/>
      <c r="AGT303" s="216"/>
      <c r="AGU303" s="216"/>
      <c r="AGV303" s="216"/>
      <c r="AGW303" s="216"/>
      <c r="AGX303" s="216"/>
      <c r="AGY303" s="216"/>
      <c r="AGZ303" s="216"/>
      <c r="AHA303" s="216"/>
      <c r="AHB303" s="216"/>
      <c r="AHC303" s="216"/>
      <c r="AHD303" s="216"/>
      <c r="AHE303" s="216"/>
      <c r="AHF303" s="216"/>
      <c r="AHG303" s="216"/>
      <c r="AHH303" s="216"/>
      <c r="AHI303" s="216"/>
      <c r="AHJ303" s="216"/>
      <c r="AHK303" s="216"/>
      <c r="AHL303" s="216"/>
      <c r="AHM303" s="216"/>
      <c r="AHN303" s="216"/>
      <c r="AHO303" s="216"/>
      <c r="AHP303" s="216"/>
      <c r="AHQ303" s="216"/>
      <c r="AHR303" s="216"/>
      <c r="AHS303" s="216"/>
      <c r="AHT303" s="216"/>
      <c r="AHU303" s="216"/>
      <c r="AHV303" s="216"/>
      <c r="AHW303" s="216"/>
      <c r="AHX303" s="216"/>
      <c r="AHY303" s="216"/>
      <c r="AHZ303" s="216"/>
      <c r="AIA303" s="216"/>
      <c r="AIB303" s="216"/>
      <c r="AIC303" s="216"/>
      <c r="AID303" s="216"/>
      <c r="AIE303" s="216"/>
      <c r="AIF303" s="216"/>
      <c r="AIG303" s="216"/>
      <c r="AIH303" s="216"/>
      <c r="AII303" s="216"/>
      <c r="AIJ303" s="216"/>
      <c r="AIK303" s="216"/>
      <c r="AIL303" s="216"/>
      <c r="AIM303" s="216"/>
      <c r="AIN303" s="216"/>
      <c r="AIO303" s="216"/>
      <c r="AIP303" s="216"/>
      <c r="AIQ303" s="216"/>
      <c r="AIR303" s="216"/>
      <c r="AIS303" s="216"/>
      <c r="AIT303" s="216"/>
      <c r="AIU303" s="216"/>
      <c r="AIV303" s="216"/>
      <c r="AIW303" s="216"/>
      <c r="AIX303" s="216"/>
      <c r="AIY303" s="216"/>
      <c r="AIZ303" s="216"/>
      <c r="AJA303" s="216"/>
      <c r="AJB303" s="216"/>
      <c r="AJC303" s="216"/>
      <c r="AJD303" s="216"/>
      <c r="AJE303" s="216"/>
      <c r="AJF303" s="216"/>
      <c r="AJG303" s="216"/>
      <c r="AJH303" s="216"/>
      <c r="AJI303" s="216"/>
      <c r="AJJ303" s="216"/>
      <c r="AJK303" s="216"/>
      <c r="AJL303" s="216"/>
      <c r="AJM303" s="216"/>
      <c r="AJN303" s="216"/>
      <c r="AJO303" s="216"/>
      <c r="AJP303" s="216"/>
      <c r="AJQ303" s="216"/>
      <c r="AJR303" s="216"/>
      <c r="AJS303" s="216"/>
      <c r="AJT303" s="216"/>
      <c r="AJU303" s="216"/>
      <c r="AJV303" s="216"/>
      <c r="AJW303" s="216"/>
      <c r="AJX303" s="216"/>
      <c r="AJY303" s="216"/>
      <c r="AJZ303" s="216"/>
      <c r="AKA303" s="216"/>
      <c r="AKB303" s="216"/>
      <c r="AKC303" s="216"/>
      <c r="AKD303" s="216"/>
      <c r="AKE303" s="216"/>
      <c r="AKF303" s="216"/>
      <c r="AKG303" s="216"/>
      <c r="AKH303" s="216"/>
      <c r="AKI303" s="216"/>
      <c r="AKJ303" s="216"/>
      <c r="AKK303" s="216"/>
      <c r="AKL303" s="216"/>
      <c r="AKM303" s="216"/>
      <c r="AKN303" s="216"/>
      <c r="AKO303" s="216"/>
      <c r="AKP303" s="216"/>
      <c r="AKQ303" s="216"/>
      <c r="AKR303" s="216"/>
      <c r="AKS303" s="216"/>
      <c r="AKT303" s="216"/>
      <c r="AKU303" s="216"/>
      <c r="AKV303" s="216"/>
      <c r="AKW303" s="216"/>
      <c r="AKX303" s="216"/>
      <c r="AKY303" s="216"/>
      <c r="AKZ303" s="216"/>
      <c r="ALA303" s="216"/>
      <c r="ALB303" s="216"/>
      <c r="ALC303" s="216"/>
      <c r="ALD303" s="216"/>
      <c r="ALE303" s="216"/>
      <c r="ALF303" s="216"/>
      <c r="ALG303" s="216"/>
      <c r="ALH303" s="216"/>
      <c r="ALI303" s="216"/>
      <c r="ALJ303" s="216"/>
      <c r="ALK303" s="216"/>
      <c r="ALL303" s="216"/>
      <c r="ALM303" s="216"/>
      <c r="ALN303" s="216"/>
      <c r="ALO303" s="216"/>
      <c r="ALP303" s="216"/>
      <c r="ALQ303" s="216"/>
      <c r="ALR303" s="216"/>
      <c r="ALS303" s="216"/>
      <c r="ALT303" s="216"/>
      <c r="ALU303" s="216"/>
      <c r="ALV303" s="216"/>
      <c r="ALW303" s="216"/>
      <c r="ALX303" s="216"/>
      <c r="ALY303" s="216"/>
      <c r="ALZ303" s="216"/>
      <c r="AMA303" s="216"/>
      <c r="AMB303" s="216"/>
      <c r="AMC303" s="216"/>
      <c r="AMD303" s="216"/>
      <c r="AME303" s="216"/>
      <c r="AMF303" s="216"/>
      <c r="AMG303" s="216"/>
      <c r="AMH303" s="216"/>
      <c r="AMI303" s="216"/>
      <c r="AMJ303" s="216"/>
      <c r="AMK303" s="216"/>
      <c r="AML303" s="216"/>
      <c r="AMM303" s="216"/>
      <c r="AMN303" s="216"/>
      <c r="AMO303" s="216"/>
      <c r="AMP303" s="216"/>
      <c r="AMQ303" s="216"/>
      <c r="AMR303" s="216"/>
      <c r="AMS303" s="216"/>
      <c r="AMT303" s="216"/>
      <c r="AMU303" s="216"/>
      <c r="AMV303" s="216"/>
      <c r="AMW303" s="216"/>
      <c r="AMX303" s="216"/>
      <c r="AMY303" s="216"/>
      <c r="AMZ303" s="216"/>
      <c r="ANA303" s="216"/>
      <c r="ANB303" s="216"/>
      <c r="ANC303" s="216"/>
      <c r="AND303" s="216"/>
      <c r="ANE303" s="216"/>
      <c r="ANF303" s="216"/>
      <c r="ANG303" s="216"/>
      <c r="ANH303" s="216"/>
      <c r="ANI303" s="216"/>
      <c r="ANJ303" s="216"/>
      <c r="ANK303" s="216"/>
      <c r="ANL303" s="216"/>
      <c r="ANM303" s="216"/>
      <c r="ANN303" s="216"/>
      <c r="ANO303" s="216"/>
      <c r="ANP303" s="216"/>
      <c r="ANQ303" s="216"/>
      <c r="ANR303" s="216"/>
      <c r="ANS303" s="216"/>
      <c r="ANT303" s="216"/>
      <c r="ANU303" s="216"/>
      <c r="ANV303" s="216"/>
      <c r="ANW303" s="216"/>
      <c r="ANX303" s="216"/>
      <c r="ANY303" s="216"/>
      <c r="ANZ303" s="216"/>
      <c r="AOA303" s="216"/>
      <c r="AOB303" s="216"/>
      <c r="AOC303" s="216"/>
      <c r="AOD303" s="216"/>
      <c r="AOE303" s="216"/>
      <c r="AOF303" s="216"/>
      <c r="AOG303" s="216"/>
      <c r="AOH303" s="216"/>
      <c r="AOI303" s="216"/>
      <c r="AOJ303" s="216"/>
      <c r="AOK303" s="216"/>
      <c r="AOL303" s="216"/>
      <c r="AOM303" s="216"/>
      <c r="AON303" s="216"/>
      <c r="AOO303" s="216"/>
      <c r="AOP303" s="216"/>
      <c r="AOQ303" s="216"/>
      <c r="AOR303" s="216"/>
      <c r="AOS303" s="216"/>
      <c r="AOT303" s="216"/>
      <c r="AOU303" s="216"/>
      <c r="AOV303" s="216"/>
      <c r="AOW303" s="216"/>
      <c r="AOX303" s="216"/>
      <c r="AOY303" s="216"/>
      <c r="AOZ303" s="216"/>
      <c r="APA303" s="216"/>
      <c r="APB303" s="216"/>
      <c r="APC303" s="216"/>
      <c r="APD303" s="216"/>
      <c r="APE303" s="216"/>
      <c r="APF303" s="216"/>
      <c r="APG303" s="216"/>
      <c r="APH303" s="216"/>
      <c r="API303" s="216"/>
      <c r="APJ303" s="216"/>
      <c r="APK303" s="216"/>
      <c r="APL303" s="216"/>
      <c r="APM303" s="216"/>
      <c r="APN303" s="216"/>
      <c r="APO303" s="216"/>
      <c r="APP303" s="216"/>
      <c r="APQ303" s="216"/>
      <c r="APR303" s="216"/>
      <c r="APS303" s="216"/>
      <c r="APT303" s="216"/>
      <c r="APU303" s="216"/>
      <c r="APV303" s="216"/>
      <c r="APW303" s="216"/>
      <c r="APX303" s="216"/>
      <c r="APY303" s="216"/>
      <c r="APZ303" s="216"/>
      <c r="AQA303" s="216"/>
      <c r="AQB303" s="216"/>
      <c r="AQC303" s="216"/>
      <c r="AQD303" s="216"/>
      <c r="AQE303" s="216"/>
      <c r="AQF303" s="216"/>
      <c r="AQG303" s="216"/>
      <c r="AQH303" s="216"/>
      <c r="AQI303" s="216"/>
      <c r="AQJ303" s="216"/>
      <c r="AQK303" s="216"/>
      <c r="AQL303" s="216"/>
      <c r="AQM303" s="216"/>
      <c r="AQN303" s="216"/>
      <c r="AQO303" s="216"/>
      <c r="AQP303" s="216"/>
      <c r="AQQ303" s="216"/>
      <c r="AQR303" s="216"/>
      <c r="AQS303" s="216"/>
      <c r="AQT303" s="216"/>
      <c r="AQU303" s="216"/>
      <c r="AQV303" s="216"/>
      <c r="AQW303" s="216"/>
      <c r="AQX303" s="216"/>
      <c r="AQY303" s="216"/>
      <c r="AQZ303" s="216"/>
      <c r="ARA303" s="216"/>
      <c r="ARB303" s="216"/>
      <c r="ARC303" s="216"/>
      <c r="ARD303" s="216"/>
      <c r="ARE303" s="216"/>
      <c r="ARF303" s="216"/>
      <c r="ARG303" s="216"/>
      <c r="ARH303" s="216"/>
      <c r="ARI303" s="216"/>
      <c r="ARJ303" s="216"/>
      <c r="ARK303" s="216"/>
      <c r="ARL303" s="216"/>
      <c r="ARM303" s="216"/>
      <c r="ARN303" s="216"/>
      <c r="ARO303" s="216"/>
      <c r="ARP303" s="216"/>
      <c r="ARQ303" s="216"/>
      <c r="ARR303" s="216"/>
      <c r="ARS303" s="216"/>
      <c r="ART303" s="216"/>
      <c r="ARU303" s="216"/>
      <c r="ARV303" s="216"/>
      <c r="ARW303" s="216"/>
      <c r="ARX303" s="216"/>
      <c r="ARY303" s="216"/>
      <c r="ARZ303" s="216"/>
      <c r="ASA303" s="216"/>
      <c r="ASB303" s="216"/>
      <c r="ASC303" s="216"/>
      <c r="ASD303" s="216"/>
      <c r="ASE303" s="216"/>
      <c r="ASF303" s="216"/>
      <c r="ASG303" s="216"/>
      <c r="ASH303" s="216"/>
      <c r="ASI303" s="216"/>
      <c r="ASJ303" s="216"/>
      <c r="ASK303" s="216"/>
      <c r="ASL303" s="216"/>
      <c r="ASM303" s="216"/>
      <c r="ASN303" s="216"/>
      <c r="ASO303" s="216"/>
      <c r="ASP303" s="216"/>
      <c r="ASQ303" s="216"/>
      <c r="ASR303" s="216"/>
      <c r="ASS303" s="216"/>
      <c r="AST303" s="216"/>
      <c r="ASU303" s="216"/>
      <c r="ASV303" s="216"/>
      <c r="ASW303" s="216"/>
      <c r="ASX303" s="216"/>
      <c r="ASY303" s="216"/>
      <c r="ASZ303" s="216"/>
      <c r="ATA303" s="216"/>
      <c r="ATB303" s="216"/>
      <c r="ATC303" s="216"/>
      <c r="ATD303" s="216"/>
      <c r="ATE303" s="216"/>
      <c r="ATF303" s="216"/>
      <c r="ATG303" s="216"/>
      <c r="ATH303" s="216"/>
      <c r="ATI303" s="216"/>
      <c r="ATJ303" s="216"/>
      <c r="ATK303" s="216"/>
      <c r="ATL303" s="216"/>
      <c r="ATM303" s="216"/>
      <c r="ATN303" s="216"/>
      <c r="ATO303" s="216"/>
      <c r="ATP303" s="216"/>
      <c r="ATQ303" s="216"/>
      <c r="ATR303" s="216"/>
      <c r="ATS303" s="216"/>
      <c r="ATT303" s="216"/>
      <c r="ATU303" s="216"/>
      <c r="ATV303" s="216"/>
      <c r="ATW303" s="216"/>
      <c r="ATX303" s="216"/>
      <c r="ATY303" s="216"/>
      <c r="ATZ303" s="216"/>
      <c r="AUA303" s="216"/>
      <c r="AUB303" s="216"/>
      <c r="AUC303" s="216"/>
      <c r="AUD303" s="216"/>
      <c r="AUE303" s="216"/>
      <c r="AUF303" s="216"/>
      <c r="AUG303" s="216"/>
      <c r="AUH303" s="216"/>
      <c r="AUI303" s="216"/>
      <c r="AUJ303" s="216"/>
      <c r="AUK303" s="216"/>
      <c r="AUL303" s="216"/>
      <c r="AUM303" s="216"/>
      <c r="AUN303" s="216"/>
      <c r="AUO303" s="216"/>
      <c r="AUP303" s="216"/>
      <c r="AUQ303" s="216"/>
      <c r="AUR303" s="216"/>
      <c r="AUS303" s="216"/>
      <c r="AUT303" s="216"/>
      <c r="AUU303" s="216"/>
      <c r="AUV303" s="216"/>
      <c r="AUW303" s="216"/>
      <c r="AUX303" s="216"/>
      <c r="AUY303" s="216"/>
      <c r="AUZ303" s="216"/>
      <c r="AVA303" s="216"/>
      <c r="AVB303" s="216"/>
      <c r="AVC303" s="216"/>
      <c r="AVD303" s="216"/>
      <c r="AVE303" s="216"/>
      <c r="AVF303" s="216"/>
      <c r="AVG303" s="216"/>
      <c r="AVH303" s="216"/>
      <c r="AVI303" s="216"/>
      <c r="AVJ303" s="216"/>
      <c r="AVK303" s="216"/>
      <c r="AVL303" s="216"/>
      <c r="AVM303" s="216"/>
      <c r="AVN303" s="216"/>
      <c r="AVO303" s="216"/>
      <c r="AVP303" s="216"/>
      <c r="AVQ303" s="216"/>
      <c r="AVR303" s="216"/>
      <c r="AVS303" s="216"/>
      <c r="AVT303" s="216"/>
      <c r="AVU303" s="216"/>
      <c r="AVV303" s="216"/>
      <c r="AVW303" s="216"/>
      <c r="AVX303" s="216"/>
      <c r="AVY303" s="216"/>
      <c r="AVZ303" s="216"/>
      <c r="AWA303" s="216"/>
      <c r="AWB303" s="216"/>
      <c r="AWC303" s="216"/>
      <c r="AWD303" s="216"/>
      <c r="AWE303" s="216"/>
      <c r="AWF303" s="216"/>
      <c r="AWG303" s="216"/>
      <c r="AWH303" s="216"/>
      <c r="AWI303" s="216"/>
      <c r="AWJ303" s="216"/>
      <c r="AWK303" s="216"/>
      <c r="AWL303" s="216"/>
      <c r="AWM303" s="216"/>
      <c r="AWN303" s="216"/>
      <c r="AWO303" s="216"/>
      <c r="AWP303" s="216"/>
      <c r="AWQ303" s="216"/>
      <c r="AWR303" s="216"/>
      <c r="AWS303" s="216"/>
      <c r="AWT303" s="216"/>
      <c r="AWU303" s="216"/>
      <c r="AWV303" s="216"/>
      <c r="AWW303" s="216"/>
      <c r="AWX303" s="216"/>
      <c r="AWY303" s="216"/>
      <c r="AWZ303" s="216"/>
      <c r="AXA303" s="216"/>
      <c r="AXB303" s="216"/>
      <c r="AXC303" s="216"/>
      <c r="AXD303" s="216"/>
      <c r="AXE303" s="216"/>
      <c r="AXF303" s="216"/>
      <c r="AXG303" s="216"/>
      <c r="AXH303" s="216"/>
      <c r="AXI303" s="216"/>
      <c r="AXJ303" s="216"/>
      <c r="AXK303" s="216"/>
      <c r="AXL303" s="216"/>
      <c r="AXM303" s="216"/>
      <c r="AXN303" s="216"/>
      <c r="AXO303" s="216"/>
      <c r="AXP303" s="216"/>
      <c r="AXQ303" s="216"/>
      <c r="AXR303" s="216"/>
      <c r="AXS303" s="216"/>
      <c r="AXT303" s="216"/>
      <c r="AXU303" s="216"/>
      <c r="AXV303" s="216"/>
      <c r="AXW303" s="216"/>
      <c r="AXX303" s="216"/>
      <c r="AXY303" s="216"/>
      <c r="AXZ303" s="216"/>
      <c r="AYA303" s="216"/>
      <c r="AYB303" s="216"/>
      <c r="AYC303" s="216"/>
      <c r="AYD303" s="216"/>
      <c r="AYE303" s="216"/>
      <c r="AYF303" s="216"/>
      <c r="AYG303" s="216"/>
      <c r="AYH303" s="216"/>
      <c r="AYI303" s="216"/>
      <c r="AYJ303" s="216"/>
      <c r="AYK303" s="216"/>
      <c r="AYL303" s="216"/>
      <c r="AYM303" s="216"/>
      <c r="AYN303" s="216"/>
      <c r="AYO303" s="216"/>
      <c r="AYP303" s="216"/>
      <c r="AYQ303" s="216"/>
      <c r="AYR303" s="216"/>
      <c r="AYS303" s="216"/>
      <c r="AYT303" s="216"/>
      <c r="AYU303" s="216"/>
      <c r="AYV303" s="216"/>
      <c r="AYW303" s="216"/>
      <c r="AYX303" s="216"/>
      <c r="AYY303" s="216"/>
      <c r="AYZ303" s="216"/>
      <c r="AZA303" s="216"/>
      <c r="AZB303" s="216"/>
      <c r="AZC303" s="216"/>
      <c r="AZD303" s="216"/>
      <c r="AZE303" s="216"/>
      <c r="AZF303" s="216"/>
      <c r="AZG303" s="216"/>
      <c r="AZH303" s="216"/>
      <c r="AZI303" s="216"/>
      <c r="AZJ303" s="216"/>
      <c r="AZK303" s="216"/>
      <c r="AZL303" s="216"/>
      <c r="AZM303" s="216"/>
      <c r="AZN303" s="216"/>
      <c r="AZO303" s="216"/>
      <c r="AZP303" s="216"/>
      <c r="AZQ303" s="216"/>
      <c r="AZR303" s="216"/>
      <c r="AZS303" s="216"/>
      <c r="AZT303" s="216"/>
      <c r="AZU303" s="216"/>
      <c r="AZV303" s="216"/>
      <c r="AZW303" s="216"/>
      <c r="AZX303" s="216"/>
      <c r="AZY303" s="216"/>
      <c r="AZZ303" s="216"/>
      <c r="BAA303" s="216"/>
      <c r="BAB303" s="216"/>
      <c r="BAC303" s="216"/>
      <c r="BAD303" s="216"/>
      <c r="BAE303" s="216"/>
      <c r="BAF303" s="216"/>
      <c r="BAG303" s="216"/>
      <c r="BAH303" s="216"/>
      <c r="BAI303" s="216"/>
      <c r="BAJ303" s="216"/>
      <c r="BAK303" s="216"/>
      <c r="BAL303" s="216"/>
      <c r="BAM303" s="216"/>
      <c r="BAN303" s="216"/>
      <c r="BAO303" s="216"/>
      <c r="BAP303" s="216"/>
      <c r="BAQ303" s="216"/>
      <c r="BAR303" s="216"/>
      <c r="BAS303" s="216"/>
      <c r="BAT303" s="216"/>
      <c r="BAU303" s="216"/>
      <c r="BAV303" s="216"/>
      <c r="BAW303" s="216"/>
      <c r="BAX303" s="216"/>
      <c r="BAY303" s="216"/>
      <c r="BAZ303" s="216"/>
      <c r="BBA303" s="216"/>
      <c r="BBB303" s="216"/>
      <c r="BBC303" s="216"/>
      <c r="BBD303" s="216"/>
      <c r="BBE303" s="216"/>
      <c r="BBF303" s="216"/>
      <c r="BBG303" s="216"/>
      <c r="BBH303" s="216"/>
      <c r="BBI303" s="216"/>
      <c r="BBJ303" s="216"/>
      <c r="BBK303" s="216"/>
      <c r="BBL303" s="216"/>
      <c r="BBM303" s="216"/>
      <c r="BBN303" s="216"/>
      <c r="BBO303" s="216"/>
      <c r="BBP303" s="216"/>
      <c r="BBQ303" s="216"/>
      <c r="BBR303" s="216"/>
      <c r="BBS303" s="216"/>
      <c r="BBT303" s="216"/>
      <c r="BBU303" s="216"/>
      <c r="BBV303" s="216"/>
      <c r="BBW303" s="216"/>
      <c r="BBX303" s="216"/>
      <c r="BBY303" s="216"/>
      <c r="BBZ303" s="216"/>
      <c r="BCA303" s="216"/>
      <c r="BCB303" s="216"/>
      <c r="BCC303" s="216"/>
      <c r="BCD303" s="216"/>
      <c r="BCE303" s="216"/>
      <c r="BCF303" s="216"/>
      <c r="BCG303" s="216"/>
      <c r="BCH303" s="216"/>
      <c r="BCI303" s="216"/>
      <c r="BCJ303" s="216"/>
      <c r="BCK303" s="216"/>
      <c r="BCL303" s="216"/>
      <c r="BCM303" s="216"/>
      <c r="BCN303" s="216"/>
      <c r="BCO303" s="216"/>
      <c r="BCP303" s="216"/>
      <c r="BCQ303" s="216"/>
      <c r="BCR303" s="216"/>
      <c r="BCS303" s="216"/>
      <c r="BCT303" s="216"/>
      <c r="BCU303" s="216"/>
      <c r="BCV303" s="216"/>
      <c r="BCW303" s="216"/>
      <c r="BCX303" s="216"/>
      <c r="BCY303" s="216"/>
      <c r="BCZ303" s="216"/>
      <c r="BDA303" s="216"/>
      <c r="BDB303" s="216"/>
      <c r="BDC303" s="216"/>
      <c r="BDD303" s="216"/>
      <c r="BDE303" s="216"/>
      <c r="BDF303" s="216"/>
      <c r="BDG303" s="216"/>
      <c r="BDH303" s="216"/>
      <c r="BDI303" s="216"/>
      <c r="BDJ303" s="216"/>
      <c r="BDK303" s="216"/>
      <c r="BDL303" s="216"/>
      <c r="BDM303" s="216"/>
      <c r="BDN303" s="216"/>
      <c r="BDO303" s="216"/>
      <c r="BDP303" s="216"/>
      <c r="BDQ303" s="216"/>
      <c r="BDR303" s="216"/>
      <c r="BDS303" s="216"/>
      <c r="BDT303" s="216"/>
      <c r="BDU303" s="216"/>
      <c r="BDV303" s="216"/>
      <c r="BDW303" s="216"/>
      <c r="BDX303" s="216"/>
      <c r="BDY303" s="216"/>
      <c r="BDZ303" s="216"/>
      <c r="BEA303" s="216"/>
      <c r="BEB303" s="216"/>
      <c r="BEC303" s="216"/>
      <c r="BED303" s="216"/>
      <c r="BEE303" s="216"/>
      <c r="BEF303" s="216"/>
      <c r="BEG303" s="216"/>
      <c r="BEH303" s="216"/>
      <c r="BEI303" s="216"/>
      <c r="BEJ303" s="216"/>
      <c r="BEK303" s="216"/>
      <c r="BEL303" s="216"/>
      <c r="BEM303" s="216"/>
      <c r="BEN303" s="216"/>
      <c r="BEO303" s="216"/>
      <c r="BEP303" s="216"/>
      <c r="BEQ303" s="216"/>
      <c r="BER303" s="216"/>
      <c r="BES303" s="216"/>
      <c r="BET303" s="216"/>
      <c r="BEU303" s="216"/>
      <c r="BEV303" s="216"/>
      <c r="BEW303" s="216"/>
      <c r="BEX303" s="216"/>
      <c r="BEY303" s="216"/>
      <c r="BEZ303" s="216"/>
      <c r="BFA303" s="216"/>
      <c r="BFB303" s="216"/>
      <c r="BFC303" s="216"/>
      <c r="BFD303" s="216"/>
      <c r="BFE303" s="216"/>
      <c r="BFF303" s="216"/>
      <c r="BFG303" s="216"/>
      <c r="BFH303" s="216"/>
      <c r="BFI303" s="216"/>
      <c r="BFJ303" s="216"/>
      <c r="BFK303" s="216"/>
      <c r="BFL303" s="216"/>
      <c r="BFM303" s="216"/>
      <c r="BFN303" s="216"/>
      <c r="BFO303" s="216"/>
      <c r="BFP303" s="216"/>
      <c r="BFQ303" s="216"/>
      <c r="BFR303" s="216"/>
      <c r="BFS303" s="216"/>
      <c r="BFT303" s="216"/>
      <c r="BFU303" s="216"/>
      <c r="BFV303" s="216"/>
      <c r="BFW303" s="216"/>
      <c r="BFX303" s="216"/>
      <c r="BFY303" s="216"/>
      <c r="BFZ303" s="216"/>
      <c r="BGA303" s="216"/>
      <c r="BGB303" s="216"/>
      <c r="BGC303" s="216"/>
      <c r="BGD303" s="216"/>
      <c r="BGE303" s="216"/>
      <c r="BGF303" s="216"/>
      <c r="BGG303" s="216"/>
      <c r="BGH303" s="216"/>
      <c r="BGI303" s="216"/>
      <c r="BGJ303" s="216"/>
      <c r="BGK303" s="216"/>
      <c r="BGL303" s="216"/>
      <c r="BGM303" s="216"/>
      <c r="BGN303" s="216"/>
      <c r="BGO303" s="216"/>
      <c r="BGP303" s="216"/>
      <c r="BGQ303" s="216"/>
      <c r="BGR303" s="216"/>
      <c r="BGS303" s="216"/>
      <c r="BGT303" s="216"/>
      <c r="BGU303" s="216"/>
      <c r="BGV303" s="216"/>
      <c r="BGW303" s="216"/>
      <c r="BGX303" s="216"/>
      <c r="BGY303" s="216"/>
      <c r="BGZ303" s="216"/>
      <c r="BHA303" s="216"/>
      <c r="BHB303" s="216"/>
      <c r="BHC303" s="216"/>
      <c r="BHD303" s="216"/>
      <c r="BHE303" s="216"/>
      <c r="BHF303" s="216"/>
      <c r="BHG303" s="216"/>
      <c r="BHH303" s="216"/>
      <c r="BHI303" s="216"/>
      <c r="BHJ303" s="216"/>
      <c r="BHK303" s="216"/>
      <c r="BHL303" s="216"/>
      <c r="BHM303" s="216"/>
      <c r="BHN303" s="216"/>
      <c r="BHO303" s="216"/>
      <c r="BHP303" s="216"/>
      <c r="BHQ303" s="216"/>
      <c r="BHR303" s="216"/>
      <c r="BHS303" s="216"/>
      <c r="BHT303" s="216"/>
      <c r="BHU303" s="216"/>
      <c r="BHV303" s="216"/>
      <c r="BHW303" s="216"/>
      <c r="BHX303" s="216"/>
      <c r="BHY303" s="216"/>
      <c r="BHZ303" s="216"/>
      <c r="BIA303" s="216"/>
      <c r="BIB303" s="216"/>
      <c r="BIC303" s="216"/>
      <c r="BID303" s="216"/>
      <c r="BIE303" s="216"/>
      <c r="BIF303" s="216"/>
      <c r="BIG303" s="216"/>
      <c r="BIH303" s="216"/>
      <c r="BII303" s="216"/>
      <c r="BIJ303" s="216"/>
      <c r="BIK303" s="216"/>
      <c r="BIL303" s="216"/>
      <c r="BIM303" s="216"/>
      <c r="BIN303" s="216"/>
      <c r="BIO303" s="216"/>
      <c r="BIP303" s="216"/>
      <c r="BIQ303" s="216"/>
      <c r="BIR303" s="216"/>
      <c r="BIS303" s="216"/>
      <c r="BIT303" s="216"/>
      <c r="BIU303" s="216"/>
      <c r="BIV303" s="216"/>
      <c r="BIW303" s="216"/>
      <c r="BIX303" s="216"/>
      <c r="BIY303" s="216"/>
      <c r="BIZ303" s="216"/>
      <c r="BJA303" s="216"/>
      <c r="BJB303" s="216"/>
      <c r="BJC303" s="216"/>
      <c r="BJD303" s="216"/>
      <c r="BJE303" s="216"/>
      <c r="BJF303" s="216"/>
      <c r="BJG303" s="216"/>
      <c r="BJH303" s="216"/>
      <c r="BJI303" s="216"/>
      <c r="BJJ303" s="216"/>
      <c r="BJK303" s="216"/>
      <c r="BJL303" s="216"/>
      <c r="BJM303" s="216"/>
      <c r="BJN303" s="216"/>
      <c r="BJO303" s="216"/>
      <c r="BJP303" s="216"/>
      <c r="BJQ303" s="216"/>
      <c r="BJR303" s="216"/>
      <c r="BJS303" s="216"/>
      <c r="BJT303" s="216"/>
      <c r="BJU303" s="216"/>
      <c r="BJV303" s="216"/>
      <c r="BJW303" s="216"/>
      <c r="BJX303" s="216"/>
      <c r="BJY303" s="216"/>
      <c r="BJZ303" s="216"/>
      <c r="BKA303" s="216"/>
      <c r="BKB303" s="216"/>
      <c r="BKC303" s="216"/>
      <c r="BKD303" s="216"/>
      <c r="BKE303" s="216"/>
      <c r="BKF303" s="216"/>
      <c r="BKG303" s="216"/>
      <c r="BKH303" s="216"/>
      <c r="BKI303" s="216"/>
      <c r="BKJ303" s="216"/>
      <c r="BKK303" s="216"/>
      <c r="BKL303" s="216"/>
      <c r="BKM303" s="216"/>
      <c r="BKN303" s="216"/>
      <c r="BKO303" s="216"/>
      <c r="BKP303" s="216"/>
      <c r="BKQ303" s="216"/>
      <c r="BKR303" s="216"/>
      <c r="BKS303" s="216"/>
      <c r="BKT303" s="216"/>
      <c r="BKU303" s="216"/>
      <c r="BKV303" s="216"/>
      <c r="BKW303" s="216"/>
      <c r="BKX303" s="216"/>
      <c r="BKY303" s="216"/>
      <c r="BKZ303" s="216"/>
      <c r="BLA303" s="216"/>
      <c r="BLB303" s="216"/>
      <c r="BLC303" s="216"/>
      <c r="BLD303" s="216"/>
      <c r="BLE303" s="216"/>
      <c r="BLF303" s="216"/>
      <c r="BLG303" s="216"/>
      <c r="BLH303" s="216"/>
      <c r="BLI303" s="216"/>
      <c r="BLJ303" s="216"/>
      <c r="BLK303" s="216"/>
      <c r="BLL303" s="216"/>
      <c r="BLM303" s="216"/>
      <c r="BLN303" s="216"/>
      <c r="BLO303" s="216"/>
      <c r="BLP303" s="216"/>
      <c r="BLQ303" s="216"/>
      <c r="BLR303" s="216"/>
      <c r="BLS303" s="216"/>
      <c r="BLT303" s="216"/>
      <c r="BLU303" s="216"/>
      <c r="BLV303" s="216"/>
      <c r="BLW303" s="216"/>
      <c r="BLX303" s="216"/>
      <c r="BLY303" s="216"/>
      <c r="BLZ303" s="216"/>
      <c r="BMA303" s="216"/>
      <c r="BMB303" s="216"/>
      <c r="BMC303" s="216"/>
      <c r="BMD303" s="216"/>
      <c r="BME303" s="216"/>
      <c r="BMF303" s="216"/>
      <c r="BMG303" s="216"/>
      <c r="BMH303" s="216"/>
      <c r="BMI303" s="216"/>
      <c r="BMJ303" s="216"/>
      <c r="BMK303" s="216"/>
      <c r="BML303" s="216"/>
      <c r="BMM303" s="216"/>
      <c r="BMN303" s="216"/>
      <c r="BMO303" s="216"/>
      <c r="BMP303" s="216"/>
      <c r="BMQ303" s="216"/>
      <c r="BMR303" s="216"/>
      <c r="BMS303" s="216"/>
      <c r="BMT303" s="216"/>
      <c r="BMU303" s="216"/>
      <c r="BMV303" s="216"/>
      <c r="BMW303" s="216"/>
      <c r="BMX303" s="216"/>
      <c r="BMY303" s="216"/>
      <c r="BMZ303" s="216"/>
      <c r="BNA303" s="216"/>
      <c r="BNB303" s="216"/>
      <c r="BNC303" s="216"/>
      <c r="BND303" s="216"/>
      <c r="BNE303" s="216"/>
      <c r="BNF303" s="216"/>
      <c r="BNG303" s="216"/>
      <c r="BNH303" s="216"/>
      <c r="BNI303" s="216"/>
      <c r="BNJ303" s="216"/>
      <c r="BNK303" s="216"/>
      <c r="BNL303" s="216"/>
      <c r="BNM303" s="216"/>
      <c r="BNN303" s="216"/>
      <c r="BNO303" s="216"/>
      <c r="BNP303" s="216"/>
      <c r="BNQ303" s="216"/>
      <c r="BNR303" s="216"/>
      <c r="BNS303" s="216"/>
      <c r="BNT303" s="216"/>
      <c r="BNU303" s="216"/>
      <c r="BNV303" s="216"/>
      <c r="BNW303" s="216"/>
      <c r="BNX303" s="216"/>
      <c r="BNY303" s="216"/>
      <c r="BNZ303" s="216"/>
      <c r="BOA303" s="216"/>
      <c r="BOB303" s="216"/>
      <c r="BOC303" s="216"/>
      <c r="BOD303" s="216"/>
      <c r="BOE303" s="216"/>
      <c r="BOF303" s="216"/>
      <c r="BOG303" s="216"/>
      <c r="BOH303" s="216"/>
      <c r="BOI303" s="216"/>
      <c r="BOJ303" s="216"/>
      <c r="BOK303" s="216"/>
      <c r="BOL303" s="216"/>
      <c r="BOM303" s="216"/>
      <c r="BON303" s="216"/>
      <c r="BOO303" s="216"/>
      <c r="BOP303" s="216"/>
      <c r="BOQ303" s="216"/>
      <c r="BOR303" s="216"/>
      <c r="BOS303" s="216"/>
      <c r="BOT303" s="216"/>
      <c r="BOU303" s="216"/>
      <c r="BOV303" s="216"/>
      <c r="BOW303" s="216"/>
      <c r="BOX303" s="216"/>
      <c r="BOY303" s="216"/>
      <c r="BOZ303" s="216"/>
      <c r="BPA303" s="216"/>
      <c r="BPB303" s="216"/>
      <c r="BPC303" s="216"/>
      <c r="BPD303" s="216"/>
      <c r="BPE303" s="216"/>
      <c r="BPF303" s="216"/>
      <c r="BPG303" s="216"/>
      <c r="BPH303" s="216"/>
      <c r="BPI303" s="216"/>
      <c r="BPJ303" s="216"/>
      <c r="BPK303" s="216"/>
      <c r="BPL303" s="216"/>
      <c r="BPM303" s="216"/>
      <c r="BPN303" s="216"/>
      <c r="BPO303" s="216"/>
      <c r="BPP303" s="216"/>
      <c r="BPQ303" s="216"/>
      <c r="BPR303" s="216"/>
      <c r="BPS303" s="216"/>
      <c r="BPT303" s="216"/>
      <c r="BPU303" s="216"/>
      <c r="BPV303" s="216"/>
      <c r="BPW303" s="216"/>
      <c r="BPX303" s="216"/>
      <c r="BPY303" s="216"/>
      <c r="BPZ303" s="216"/>
      <c r="BQA303" s="216"/>
      <c r="BQB303" s="216"/>
      <c r="BQC303" s="216"/>
      <c r="BQD303" s="216"/>
      <c r="BQE303" s="216"/>
      <c r="BQF303" s="216"/>
      <c r="BQG303" s="216"/>
      <c r="BQH303" s="216"/>
      <c r="BQI303" s="216"/>
      <c r="BQJ303" s="216"/>
      <c r="BQK303" s="216"/>
      <c r="BQL303" s="216"/>
      <c r="BQM303" s="216"/>
      <c r="BQN303" s="216"/>
      <c r="BQO303" s="216"/>
      <c r="BQP303" s="216"/>
      <c r="BQQ303" s="216"/>
      <c r="BQR303" s="216"/>
      <c r="BQS303" s="216"/>
      <c r="BQT303" s="216"/>
      <c r="BQU303" s="216"/>
      <c r="BQV303" s="216"/>
      <c r="BQW303" s="216"/>
      <c r="BQX303" s="216"/>
      <c r="BQY303" s="216"/>
      <c r="BQZ303" s="216"/>
      <c r="BRA303" s="216"/>
      <c r="BRB303" s="216"/>
      <c r="BRC303" s="216"/>
      <c r="BRD303" s="216"/>
      <c r="BRE303" s="216"/>
      <c r="BRF303" s="216"/>
      <c r="BRG303" s="216"/>
      <c r="BRH303" s="216"/>
      <c r="BRI303" s="216"/>
      <c r="BRJ303" s="216"/>
      <c r="BRK303" s="216"/>
      <c r="BRL303" s="216"/>
      <c r="BRM303" s="216"/>
      <c r="BRN303" s="216"/>
      <c r="BRO303" s="216"/>
      <c r="BRP303" s="216"/>
      <c r="BRQ303" s="216"/>
      <c r="BRR303" s="216"/>
      <c r="BRS303" s="216"/>
      <c r="BRT303" s="216"/>
      <c r="BRU303" s="216"/>
      <c r="BRV303" s="216"/>
      <c r="BRW303" s="216"/>
      <c r="BRX303" s="216"/>
      <c r="BRY303" s="216"/>
      <c r="BRZ303" s="216"/>
      <c r="BSA303" s="216"/>
      <c r="BSB303" s="216"/>
      <c r="BSC303" s="216"/>
      <c r="BSD303" s="216"/>
      <c r="BSE303" s="216"/>
      <c r="BSF303" s="216"/>
      <c r="BSG303" s="216"/>
      <c r="BSH303" s="216"/>
      <c r="BSI303" s="216"/>
      <c r="BSJ303" s="216"/>
      <c r="BSK303" s="216"/>
      <c r="BSL303" s="216"/>
      <c r="BSM303" s="216"/>
      <c r="BSN303" s="216"/>
      <c r="BSO303" s="216"/>
      <c r="BSP303" s="216"/>
      <c r="BSQ303" s="216"/>
      <c r="BSR303" s="216"/>
      <c r="BSS303" s="216"/>
      <c r="BST303" s="216"/>
      <c r="BSU303" s="216"/>
      <c r="BSV303" s="216"/>
      <c r="BSW303" s="216"/>
      <c r="BSX303" s="216"/>
      <c r="BSY303" s="216"/>
      <c r="BSZ303" s="216"/>
      <c r="BTA303" s="216"/>
      <c r="BTB303" s="216"/>
      <c r="BTC303" s="216"/>
      <c r="BTD303" s="216"/>
      <c r="BTE303" s="216"/>
      <c r="BTF303" s="216"/>
      <c r="BTG303" s="216"/>
      <c r="BTH303" s="216"/>
      <c r="BTI303" s="216"/>
      <c r="BTJ303" s="216"/>
      <c r="BTK303" s="216"/>
      <c r="BTL303" s="216"/>
      <c r="BTM303" s="216"/>
      <c r="BTN303" s="216"/>
      <c r="BTO303" s="216"/>
      <c r="BTP303" s="216"/>
      <c r="BTQ303" s="216"/>
      <c r="BTR303" s="216"/>
      <c r="BTS303" s="216"/>
      <c r="BTT303" s="216"/>
      <c r="BTU303" s="216"/>
      <c r="BTV303" s="216"/>
      <c r="BTW303" s="216"/>
      <c r="BTX303" s="216"/>
      <c r="BTY303" s="216"/>
      <c r="BTZ303" s="216"/>
      <c r="BUA303" s="216"/>
      <c r="BUB303" s="216"/>
      <c r="BUC303" s="216"/>
      <c r="BUD303" s="216"/>
      <c r="BUE303" s="216"/>
      <c r="BUF303" s="216"/>
      <c r="BUG303" s="216"/>
      <c r="BUH303" s="216"/>
      <c r="BUI303" s="216"/>
      <c r="BUJ303" s="216"/>
      <c r="BUK303" s="216"/>
      <c r="BUL303" s="216"/>
      <c r="BUM303" s="216"/>
      <c r="BUN303" s="216"/>
      <c r="BUO303" s="216"/>
      <c r="BUP303" s="216"/>
      <c r="BUQ303" s="216"/>
      <c r="BUR303" s="216"/>
      <c r="BUS303" s="216"/>
      <c r="BUT303" s="216"/>
      <c r="BUU303" s="216"/>
      <c r="BUV303" s="216"/>
      <c r="BUW303" s="216"/>
      <c r="BUX303" s="216"/>
      <c r="BUY303" s="216"/>
      <c r="BUZ303" s="216"/>
      <c r="BVA303" s="216"/>
      <c r="BVB303" s="216"/>
      <c r="BVC303" s="216"/>
      <c r="BVD303" s="216"/>
      <c r="BVE303" s="216"/>
      <c r="BVF303" s="216"/>
      <c r="BVG303" s="216"/>
      <c r="BVH303" s="216"/>
      <c r="BVI303" s="216"/>
      <c r="BVJ303" s="216"/>
      <c r="BVK303" s="216"/>
      <c r="BVL303" s="216"/>
      <c r="BVM303" s="216"/>
      <c r="BVN303" s="216"/>
      <c r="BVO303" s="216"/>
      <c r="BVP303" s="216"/>
      <c r="BVQ303" s="216"/>
      <c r="BVR303" s="216"/>
      <c r="BVS303" s="216"/>
      <c r="BVT303" s="216"/>
      <c r="BVU303" s="216"/>
      <c r="BVV303" s="216"/>
      <c r="BVW303" s="216"/>
      <c r="BVX303" s="216"/>
      <c r="BVY303" s="216"/>
      <c r="BVZ303" s="216"/>
      <c r="BWA303" s="216"/>
      <c r="BWB303" s="216"/>
      <c r="BWC303" s="216"/>
      <c r="BWD303" s="216"/>
      <c r="BWE303" s="216"/>
      <c r="BWF303" s="216"/>
      <c r="BWG303" s="216"/>
      <c r="BWH303" s="216"/>
      <c r="BWI303" s="216"/>
      <c r="BWJ303" s="216"/>
      <c r="BWK303" s="216"/>
      <c r="BWL303" s="216"/>
      <c r="BWM303" s="216"/>
      <c r="BWN303" s="216"/>
      <c r="BWO303" s="216"/>
      <c r="BWP303" s="216"/>
      <c r="BWQ303" s="216"/>
      <c r="BWR303" s="216"/>
      <c r="BWS303" s="216"/>
      <c r="BWT303" s="216"/>
      <c r="BWU303" s="216"/>
      <c r="BWV303" s="216"/>
      <c r="BWW303" s="216"/>
      <c r="BWX303" s="216"/>
      <c r="BWY303" s="216"/>
      <c r="BWZ303" s="216"/>
      <c r="BXA303" s="216"/>
      <c r="BXB303" s="216"/>
      <c r="BXC303" s="216"/>
      <c r="BXD303" s="216"/>
      <c r="BXE303" s="216"/>
      <c r="BXF303" s="216"/>
      <c r="BXG303" s="216"/>
      <c r="BXH303" s="216"/>
      <c r="BXI303" s="216"/>
      <c r="BXJ303" s="216"/>
      <c r="BXK303" s="216"/>
      <c r="BXL303" s="216"/>
      <c r="BXM303" s="216"/>
      <c r="BXN303" s="216"/>
      <c r="BXO303" s="216"/>
      <c r="BXP303" s="216"/>
      <c r="BXQ303" s="216"/>
      <c r="BXR303" s="216"/>
      <c r="BXS303" s="216"/>
      <c r="BXT303" s="216"/>
      <c r="BXU303" s="216"/>
      <c r="BXV303" s="216"/>
      <c r="BXW303" s="216"/>
      <c r="BXX303" s="216"/>
      <c r="BXY303" s="216"/>
      <c r="BXZ303" s="216"/>
      <c r="BYA303" s="216"/>
      <c r="BYB303" s="216"/>
      <c r="BYC303" s="216"/>
      <c r="BYD303" s="216"/>
      <c r="BYE303" s="216"/>
      <c r="BYF303" s="216"/>
      <c r="BYG303" s="216"/>
      <c r="BYH303" s="216"/>
      <c r="BYI303" s="216"/>
      <c r="BYJ303" s="216"/>
      <c r="BYK303" s="216"/>
      <c r="BYL303" s="216"/>
      <c r="BYM303" s="216"/>
      <c r="BYN303" s="216"/>
      <c r="BYO303" s="216"/>
      <c r="BYP303" s="216"/>
      <c r="BYQ303" s="216"/>
      <c r="BYR303" s="216"/>
      <c r="BYS303" s="216"/>
      <c r="BYT303" s="216"/>
      <c r="BYU303" s="216"/>
      <c r="BYV303" s="216"/>
      <c r="BYW303" s="216"/>
      <c r="BYX303" s="216"/>
      <c r="BYY303" s="216"/>
      <c r="BYZ303" s="216"/>
      <c r="BZA303" s="216"/>
      <c r="BZB303" s="216"/>
      <c r="BZC303" s="216"/>
      <c r="BZD303" s="216"/>
      <c r="BZE303" s="216"/>
      <c r="BZF303" s="216"/>
      <c r="BZG303" s="216"/>
      <c r="BZH303" s="216"/>
      <c r="BZI303" s="216"/>
      <c r="BZJ303" s="216"/>
      <c r="BZK303" s="216"/>
      <c r="BZL303" s="216"/>
      <c r="BZM303" s="216"/>
      <c r="BZN303" s="216"/>
      <c r="BZO303" s="216"/>
      <c r="BZP303" s="216"/>
      <c r="BZQ303" s="216"/>
      <c r="BZR303" s="216"/>
      <c r="BZS303" s="216"/>
      <c r="BZT303" s="216"/>
      <c r="BZU303" s="216"/>
      <c r="BZV303" s="216"/>
      <c r="BZW303" s="216"/>
      <c r="BZX303" s="216"/>
      <c r="BZY303" s="216"/>
      <c r="BZZ303" s="216"/>
      <c r="CAA303" s="216"/>
      <c r="CAB303" s="216"/>
      <c r="CAC303" s="216"/>
      <c r="CAD303" s="216"/>
      <c r="CAE303" s="216"/>
      <c r="CAF303" s="216"/>
      <c r="CAG303" s="216"/>
      <c r="CAH303" s="216"/>
      <c r="CAI303" s="216"/>
      <c r="CAJ303" s="216"/>
      <c r="CAK303" s="216"/>
      <c r="CAL303" s="216"/>
      <c r="CAM303" s="216"/>
      <c r="CAN303" s="216"/>
      <c r="CAO303" s="216"/>
      <c r="CAP303" s="216"/>
      <c r="CAQ303" s="216"/>
      <c r="CAR303" s="216"/>
      <c r="CAS303" s="216"/>
      <c r="CAT303" s="216"/>
      <c r="CAU303" s="216"/>
      <c r="CAV303" s="216"/>
      <c r="CAW303" s="216"/>
      <c r="CAX303" s="216"/>
      <c r="CAY303" s="216"/>
      <c r="CAZ303" s="216"/>
      <c r="CBA303" s="216"/>
      <c r="CBB303" s="216"/>
      <c r="CBC303" s="216"/>
      <c r="CBD303" s="216"/>
      <c r="CBE303" s="216"/>
      <c r="CBF303" s="216"/>
      <c r="CBG303" s="216"/>
      <c r="CBH303" s="216"/>
      <c r="CBI303" s="216"/>
      <c r="CBJ303" s="216"/>
      <c r="CBK303" s="216"/>
      <c r="CBL303" s="216"/>
      <c r="CBM303" s="216"/>
      <c r="CBN303" s="216"/>
      <c r="CBO303" s="216"/>
      <c r="CBP303" s="216"/>
      <c r="CBQ303" s="216"/>
      <c r="CBR303" s="216"/>
      <c r="CBS303" s="216"/>
      <c r="CBT303" s="216"/>
      <c r="CBU303" s="216"/>
      <c r="CBV303" s="216"/>
      <c r="CBW303" s="216"/>
      <c r="CBX303" s="216"/>
      <c r="CBY303" s="216"/>
      <c r="CBZ303" s="216"/>
      <c r="CCA303" s="216"/>
      <c r="CCB303" s="216"/>
      <c r="CCC303" s="216"/>
      <c r="CCD303" s="216"/>
      <c r="CCE303" s="216"/>
      <c r="CCF303" s="216"/>
      <c r="CCG303" s="216"/>
      <c r="CCH303" s="216"/>
      <c r="CCI303" s="216"/>
      <c r="CCJ303" s="216"/>
      <c r="CCK303" s="216"/>
      <c r="CCL303" s="216"/>
      <c r="CCM303" s="216"/>
      <c r="CCN303" s="216"/>
      <c r="CCO303" s="216"/>
      <c r="CCP303" s="216"/>
      <c r="CCQ303" s="216"/>
      <c r="CCR303" s="216"/>
      <c r="CCS303" s="216"/>
      <c r="CCT303" s="216"/>
      <c r="CCU303" s="216"/>
      <c r="CCV303" s="216"/>
      <c r="CCW303" s="216"/>
      <c r="CCX303" s="216"/>
      <c r="CCY303" s="216"/>
      <c r="CCZ303" s="216"/>
      <c r="CDA303" s="216"/>
      <c r="CDB303" s="216"/>
      <c r="CDC303" s="216"/>
      <c r="CDD303" s="216"/>
      <c r="CDE303" s="216"/>
      <c r="CDF303" s="216"/>
      <c r="CDG303" s="216"/>
      <c r="CDH303" s="216"/>
      <c r="CDI303" s="216"/>
      <c r="CDJ303" s="216"/>
      <c r="CDK303" s="216"/>
      <c r="CDL303" s="216"/>
      <c r="CDM303" s="216"/>
      <c r="CDN303" s="216"/>
      <c r="CDO303" s="216"/>
      <c r="CDP303" s="216"/>
      <c r="CDQ303" s="216"/>
      <c r="CDR303" s="216"/>
      <c r="CDS303" s="216"/>
      <c r="CDT303" s="216"/>
      <c r="CDU303" s="216"/>
      <c r="CDV303" s="216"/>
      <c r="CDW303" s="216"/>
      <c r="CDX303" s="216"/>
      <c r="CDY303" s="216"/>
      <c r="CDZ303" s="216"/>
      <c r="CEA303" s="216"/>
      <c r="CEB303" s="216"/>
      <c r="CEC303" s="216"/>
      <c r="CED303" s="216"/>
      <c r="CEE303" s="216"/>
      <c r="CEF303" s="216"/>
      <c r="CEG303" s="216"/>
      <c r="CEH303" s="216"/>
      <c r="CEI303" s="216"/>
      <c r="CEJ303" s="216"/>
      <c r="CEK303" s="216"/>
      <c r="CEL303" s="216"/>
      <c r="CEM303" s="216"/>
      <c r="CEN303" s="216"/>
      <c r="CEO303" s="216"/>
      <c r="CEP303" s="216"/>
      <c r="CEQ303" s="216"/>
      <c r="CER303" s="216"/>
      <c r="CES303" s="216"/>
      <c r="CET303" s="216"/>
      <c r="CEU303" s="216"/>
      <c r="CEV303" s="216"/>
      <c r="CEW303" s="216"/>
      <c r="CEX303" s="216"/>
      <c r="CEY303" s="216"/>
      <c r="CEZ303" s="216"/>
      <c r="CFA303" s="216"/>
      <c r="CFB303" s="216"/>
      <c r="CFC303" s="216"/>
      <c r="CFD303" s="216"/>
      <c r="CFE303" s="216"/>
      <c r="CFF303" s="216"/>
      <c r="CFG303" s="216"/>
      <c r="CFH303" s="216"/>
      <c r="CFI303" s="216"/>
      <c r="CFJ303" s="216"/>
      <c r="CFK303" s="216"/>
      <c r="CFL303" s="216"/>
      <c r="CFM303" s="216"/>
      <c r="CFN303" s="216"/>
      <c r="CFO303" s="216"/>
      <c r="CFP303" s="216"/>
      <c r="CFQ303" s="216"/>
      <c r="CFR303" s="216"/>
      <c r="CFS303" s="216"/>
      <c r="CFT303" s="216"/>
      <c r="CFU303" s="216"/>
      <c r="CFV303" s="216"/>
      <c r="CFW303" s="216"/>
      <c r="CFX303" s="216"/>
      <c r="CFY303" s="216"/>
      <c r="CFZ303" s="216"/>
      <c r="CGA303" s="216"/>
      <c r="CGB303" s="216"/>
      <c r="CGC303" s="216"/>
      <c r="CGD303" s="216"/>
      <c r="CGE303" s="216"/>
      <c r="CGF303" s="216"/>
      <c r="CGG303" s="216"/>
      <c r="CGH303" s="216"/>
      <c r="CGI303" s="216"/>
      <c r="CGJ303" s="216"/>
      <c r="CGK303" s="216"/>
      <c r="CGL303" s="216"/>
      <c r="CGM303" s="216"/>
      <c r="CGN303" s="216"/>
      <c r="CGO303" s="216"/>
      <c r="CGP303" s="216"/>
      <c r="CGQ303" s="216"/>
      <c r="CGR303" s="216"/>
      <c r="CGS303" s="216"/>
      <c r="CGT303" s="216"/>
      <c r="CGU303" s="216"/>
      <c r="CGV303" s="216"/>
      <c r="CGW303" s="216"/>
      <c r="CGX303" s="216"/>
      <c r="CGY303" s="216"/>
      <c r="CGZ303" s="216"/>
      <c r="CHA303" s="216"/>
      <c r="CHB303" s="216"/>
      <c r="CHC303" s="216"/>
      <c r="CHD303" s="216"/>
      <c r="CHE303" s="216"/>
      <c r="CHF303" s="216"/>
      <c r="CHG303" s="216"/>
      <c r="CHH303" s="216"/>
      <c r="CHI303" s="216"/>
      <c r="CHJ303" s="216"/>
      <c r="CHK303" s="216"/>
      <c r="CHL303" s="216"/>
      <c r="CHM303" s="216"/>
      <c r="CHN303" s="216"/>
      <c r="CHO303" s="216"/>
      <c r="CHP303" s="216"/>
      <c r="CHQ303" s="216"/>
      <c r="CHR303" s="216"/>
      <c r="CHS303" s="216"/>
      <c r="CHT303" s="216"/>
      <c r="CHU303" s="216"/>
      <c r="CHV303" s="216"/>
      <c r="CHW303" s="216"/>
      <c r="CHX303" s="216"/>
      <c r="CHY303" s="216"/>
      <c r="CHZ303" s="216"/>
      <c r="CIA303" s="216"/>
      <c r="CIB303" s="216"/>
      <c r="CIC303" s="216"/>
      <c r="CID303" s="216"/>
      <c r="CIE303" s="216"/>
      <c r="CIF303" s="216"/>
      <c r="CIG303" s="216"/>
      <c r="CIH303" s="216"/>
      <c r="CII303" s="216"/>
      <c r="CIJ303" s="216"/>
      <c r="CIK303" s="216"/>
      <c r="CIL303" s="216"/>
      <c r="CIM303" s="216"/>
      <c r="CIN303" s="216"/>
      <c r="CIO303" s="216"/>
      <c r="CIP303" s="216"/>
      <c r="CIQ303" s="216"/>
      <c r="CIR303" s="216"/>
      <c r="CIS303" s="216"/>
      <c r="CIT303" s="216"/>
      <c r="CIU303" s="216"/>
      <c r="CIV303" s="216"/>
      <c r="CIW303" s="216"/>
      <c r="CIX303" s="216"/>
      <c r="CIY303" s="216"/>
      <c r="CIZ303" s="216"/>
      <c r="CJA303" s="216"/>
      <c r="CJB303" s="216"/>
      <c r="CJC303" s="216"/>
      <c r="CJD303" s="216"/>
      <c r="CJE303" s="216"/>
      <c r="CJF303" s="216"/>
      <c r="CJG303" s="216"/>
      <c r="CJH303" s="216"/>
      <c r="CJI303" s="216"/>
      <c r="CJJ303" s="216"/>
      <c r="CJK303" s="216"/>
      <c r="CJL303" s="216"/>
      <c r="CJM303" s="216"/>
      <c r="CJN303" s="216"/>
      <c r="CJO303" s="216"/>
      <c r="CJP303" s="216"/>
      <c r="CJQ303" s="216"/>
      <c r="CJR303" s="216"/>
      <c r="CJS303" s="216"/>
      <c r="CJT303" s="216"/>
      <c r="CJU303" s="216"/>
      <c r="CJV303" s="216"/>
      <c r="CJW303" s="216"/>
      <c r="CJX303" s="216"/>
      <c r="CJY303" s="216"/>
      <c r="CJZ303" s="216"/>
      <c r="CKA303" s="216"/>
      <c r="CKB303" s="216"/>
      <c r="CKC303" s="216"/>
      <c r="CKD303" s="216"/>
      <c r="CKE303" s="216"/>
      <c r="CKF303" s="216"/>
      <c r="CKG303" s="216"/>
      <c r="CKH303" s="216"/>
      <c r="CKI303" s="216"/>
      <c r="CKJ303" s="216"/>
      <c r="CKK303" s="216"/>
      <c r="CKL303" s="216"/>
      <c r="CKM303" s="216"/>
      <c r="CKN303" s="216"/>
      <c r="CKO303" s="216"/>
      <c r="CKP303" s="216"/>
      <c r="CKQ303" s="216"/>
      <c r="CKR303" s="216"/>
      <c r="CKS303" s="216"/>
      <c r="CKT303" s="216"/>
      <c r="CKU303" s="216"/>
      <c r="CKV303" s="216"/>
      <c r="CKW303" s="216"/>
      <c r="CKX303" s="216"/>
      <c r="CKY303" s="216"/>
      <c r="CKZ303" s="216"/>
      <c r="CLA303" s="216"/>
      <c r="CLB303" s="216"/>
      <c r="CLC303" s="216"/>
      <c r="CLD303" s="216"/>
      <c r="CLE303" s="216"/>
      <c r="CLF303" s="216"/>
      <c r="CLG303" s="216"/>
      <c r="CLH303" s="216"/>
      <c r="CLI303" s="216"/>
      <c r="CLJ303" s="216"/>
      <c r="CLK303" s="216"/>
      <c r="CLL303" s="216"/>
      <c r="CLM303" s="216"/>
      <c r="CLN303" s="216"/>
      <c r="CLO303" s="216"/>
      <c r="CLP303" s="216"/>
      <c r="CLQ303" s="216"/>
      <c r="CLR303" s="216"/>
      <c r="CLS303" s="216"/>
      <c r="CLT303" s="216"/>
      <c r="CLU303" s="216"/>
      <c r="CLV303" s="216"/>
      <c r="CLW303" s="216"/>
      <c r="CLX303" s="216"/>
      <c r="CLY303" s="216"/>
      <c r="CLZ303" s="216"/>
      <c r="CMA303" s="216"/>
      <c r="CMB303" s="216"/>
      <c r="CMC303" s="216"/>
      <c r="CMD303" s="216"/>
      <c r="CME303" s="216"/>
      <c r="CMF303" s="216"/>
      <c r="CMG303" s="216"/>
      <c r="CMH303" s="216"/>
      <c r="CMI303" s="216"/>
      <c r="CMJ303" s="216"/>
      <c r="CMK303" s="216"/>
      <c r="CML303" s="216"/>
      <c r="CMM303" s="216"/>
      <c r="CMN303" s="216"/>
      <c r="CMO303" s="216"/>
      <c r="CMP303" s="216"/>
      <c r="CMQ303" s="216"/>
      <c r="CMR303" s="216"/>
      <c r="CMS303" s="216"/>
      <c r="CMT303" s="216"/>
      <c r="CMU303" s="216"/>
      <c r="CMV303" s="216"/>
      <c r="CMW303" s="216"/>
      <c r="CMX303" s="216"/>
      <c r="CMY303" s="216"/>
      <c r="CMZ303" s="216"/>
      <c r="CNA303" s="216"/>
      <c r="CNB303" s="216"/>
      <c r="CNC303" s="216"/>
      <c r="CND303" s="216"/>
      <c r="CNE303" s="216"/>
      <c r="CNF303" s="216"/>
      <c r="CNG303" s="216"/>
      <c r="CNH303" s="216"/>
      <c r="CNI303" s="216"/>
      <c r="CNJ303" s="216"/>
      <c r="CNK303" s="216"/>
      <c r="CNL303" s="216"/>
      <c r="CNM303" s="216"/>
      <c r="CNN303" s="216"/>
      <c r="CNO303" s="216"/>
      <c r="CNP303" s="216"/>
      <c r="CNQ303" s="216"/>
      <c r="CNR303" s="216"/>
      <c r="CNS303" s="216"/>
      <c r="CNT303" s="216"/>
      <c r="CNU303" s="216"/>
      <c r="CNV303" s="216"/>
      <c r="CNW303" s="216"/>
      <c r="CNX303" s="216"/>
      <c r="CNY303" s="216"/>
      <c r="CNZ303" s="216"/>
      <c r="COA303" s="216"/>
      <c r="COB303" s="216"/>
      <c r="COC303" s="216"/>
      <c r="COD303" s="216"/>
      <c r="COE303" s="216"/>
      <c r="COF303" s="216"/>
      <c r="COG303" s="216"/>
      <c r="COH303" s="216"/>
      <c r="COI303" s="216"/>
      <c r="COJ303" s="216"/>
      <c r="COK303" s="216"/>
      <c r="COL303" s="216"/>
      <c r="COM303" s="216"/>
      <c r="CON303" s="216"/>
      <c r="COO303" s="216"/>
      <c r="COP303" s="216"/>
      <c r="COQ303" s="216"/>
      <c r="COR303" s="216"/>
      <c r="COS303" s="216"/>
      <c r="COT303" s="216"/>
      <c r="COU303" s="216"/>
      <c r="COV303" s="216"/>
      <c r="COW303" s="216"/>
      <c r="COX303" s="216"/>
      <c r="COY303" s="216"/>
      <c r="COZ303" s="216"/>
      <c r="CPA303" s="216"/>
      <c r="CPB303" s="216"/>
      <c r="CPC303" s="216"/>
      <c r="CPD303" s="216"/>
      <c r="CPE303" s="216"/>
      <c r="CPF303" s="216"/>
      <c r="CPG303" s="216"/>
      <c r="CPH303" s="216"/>
      <c r="CPI303" s="216"/>
      <c r="CPJ303" s="216"/>
      <c r="CPK303" s="216"/>
      <c r="CPL303" s="216"/>
      <c r="CPM303" s="216"/>
      <c r="CPN303" s="216"/>
      <c r="CPO303" s="216"/>
      <c r="CPP303" s="216"/>
      <c r="CPQ303" s="216"/>
      <c r="CPR303" s="216"/>
      <c r="CPS303" s="216"/>
      <c r="CPT303" s="216"/>
      <c r="CPU303" s="216"/>
      <c r="CPV303" s="216"/>
      <c r="CPW303" s="216"/>
      <c r="CPX303" s="216"/>
      <c r="CPY303" s="216"/>
      <c r="CPZ303" s="216"/>
      <c r="CQA303" s="216"/>
      <c r="CQB303" s="216"/>
      <c r="CQC303" s="216"/>
      <c r="CQD303" s="216"/>
      <c r="CQE303" s="216"/>
      <c r="CQF303" s="216"/>
      <c r="CQG303" s="216"/>
      <c r="CQH303" s="216"/>
      <c r="CQI303" s="216"/>
      <c r="CQJ303" s="216"/>
      <c r="CQK303" s="216"/>
      <c r="CQL303" s="216"/>
      <c r="CQM303" s="216"/>
      <c r="CQN303" s="216"/>
      <c r="CQO303" s="216"/>
      <c r="CQP303" s="216"/>
      <c r="CQQ303" s="216"/>
      <c r="CQR303" s="216"/>
      <c r="CQS303" s="216"/>
      <c r="CQT303" s="216"/>
      <c r="CQU303" s="216"/>
      <c r="CQV303" s="216"/>
      <c r="CQW303" s="216"/>
      <c r="CQX303" s="216"/>
      <c r="CQY303" s="216"/>
      <c r="CQZ303" s="216"/>
      <c r="CRA303" s="216"/>
      <c r="CRB303" s="216"/>
      <c r="CRC303" s="216"/>
      <c r="CRD303" s="216"/>
      <c r="CRE303" s="216"/>
      <c r="CRF303" s="216"/>
      <c r="CRG303" s="216"/>
      <c r="CRH303" s="216"/>
      <c r="CRI303" s="216"/>
      <c r="CRJ303" s="216"/>
      <c r="CRK303" s="216"/>
      <c r="CRL303" s="216"/>
      <c r="CRM303" s="216"/>
      <c r="CRN303" s="216"/>
      <c r="CRO303" s="216"/>
      <c r="CRP303" s="216"/>
      <c r="CRQ303" s="216"/>
      <c r="CRR303" s="216"/>
      <c r="CRS303" s="216"/>
      <c r="CRT303" s="216"/>
      <c r="CRU303" s="216"/>
      <c r="CRV303" s="216"/>
      <c r="CRW303" s="216"/>
      <c r="CRX303" s="216"/>
      <c r="CRY303" s="216"/>
      <c r="CRZ303" s="216"/>
      <c r="CSA303" s="216"/>
      <c r="CSB303" s="216"/>
      <c r="CSC303" s="216"/>
      <c r="CSD303" s="216"/>
      <c r="CSE303" s="216"/>
      <c r="CSF303" s="216"/>
      <c r="CSG303" s="216"/>
      <c r="CSH303" s="216"/>
      <c r="CSI303" s="216"/>
      <c r="CSJ303" s="216"/>
      <c r="CSK303" s="216"/>
      <c r="CSL303" s="216"/>
      <c r="CSM303" s="216"/>
      <c r="CSN303" s="216"/>
      <c r="CSO303" s="216"/>
      <c r="CSP303" s="216"/>
      <c r="CSQ303" s="216"/>
      <c r="CSR303" s="216"/>
      <c r="CSS303" s="216"/>
      <c r="CST303" s="216"/>
      <c r="CSU303" s="216"/>
      <c r="CSV303" s="216"/>
      <c r="CSW303" s="216"/>
      <c r="CSX303" s="216"/>
      <c r="CSY303" s="216"/>
      <c r="CSZ303" s="216"/>
      <c r="CTA303" s="216"/>
      <c r="CTB303" s="216"/>
      <c r="CTC303" s="216"/>
      <c r="CTD303" s="216"/>
      <c r="CTE303" s="216"/>
      <c r="CTF303" s="216"/>
      <c r="CTG303" s="216"/>
      <c r="CTH303" s="216"/>
      <c r="CTI303" s="216"/>
      <c r="CTJ303" s="216"/>
      <c r="CTK303" s="216"/>
      <c r="CTL303" s="216"/>
      <c r="CTM303" s="216"/>
      <c r="CTN303" s="216"/>
      <c r="CTO303" s="216"/>
      <c r="CTP303" s="216"/>
      <c r="CTQ303" s="216"/>
      <c r="CTR303" s="216"/>
      <c r="CTS303" s="216"/>
      <c r="CTT303" s="216"/>
      <c r="CTU303" s="216"/>
      <c r="CTV303" s="216"/>
      <c r="CTW303" s="216"/>
      <c r="CTX303" s="216"/>
      <c r="CTY303" s="216"/>
      <c r="CTZ303" s="216"/>
      <c r="CUA303" s="216"/>
      <c r="CUB303" s="216"/>
      <c r="CUC303" s="216"/>
      <c r="CUD303" s="216"/>
      <c r="CUE303" s="216"/>
      <c r="CUF303" s="216"/>
      <c r="CUG303" s="216"/>
      <c r="CUH303" s="216"/>
      <c r="CUI303" s="216"/>
      <c r="CUJ303" s="216"/>
      <c r="CUK303" s="216"/>
      <c r="CUL303" s="216"/>
      <c r="CUM303" s="216"/>
      <c r="CUN303" s="216"/>
      <c r="CUO303" s="216"/>
      <c r="CUP303" s="216"/>
      <c r="CUQ303" s="216"/>
      <c r="CUR303" s="216"/>
      <c r="CUS303" s="216"/>
      <c r="CUT303" s="216"/>
      <c r="CUU303" s="216"/>
      <c r="CUV303" s="216"/>
      <c r="CUW303" s="216"/>
      <c r="CUX303" s="216"/>
      <c r="CUY303" s="216"/>
      <c r="CUZ303" s="216"/>
      <c r="CVA303" s="216"/>
      <c r="CVB303" s="216"/>
      <c r="CVC303" s="216"/>
      <c r="CVD303" s="216"/>
      <c r="CVE303" s="216"/>
      <c r="CVF303" s="216"/>
      <c r="CVG303" s="216"/>
      <c r="CVH303" s="216"/>
      <c r="CVI303" s="216"/>
      <c r="CVJ303" s="216"/>
      <c r="CVK303" s="216"/>
      <c r="CVL303" s="216"/>
      <c r="CVM303" s="216"/>
      <c r="CVN303" s="216"/>
      <c r="CVO303" s="216"/>
      <c r="CVP303" s="216"/>
      <c r="CVQ303" s="216"/>
      <c r="CVR303" s="216"/>
      <c r="CVS303" s="216"/>
      <c r="CVT303" s="216"/>
      <c r="CVU303" s="216"/>
      <c r="CVV303" s="216"/>
      <c r="CVW303" s="216"/>
      <c r="CVX303" s="216"/>
      <c r="CVY303" s="216"/>
      <c r="CVZ303" s="216"/>
      <c r="CWA303" s="216"/>
      <c r="CWB303" s="216"/>
      <c r="CWC303" s="216"/>
      <c r="CWD303" s="216"/>
      <c r="CWE303" s="216"/>
      <c r="CWF303" s="216"/>
      <c r="CWG303" s="216"/>
      <c r="CWH303" s="216"/>
      <c r="CWI303" s="216"/>
      <c r="CWJ303" s="216"/>
      <c r="CWK303" s="216"/>
      <c r="CWL303" s="216"/>
      <c r="CWM303" s="216"/>
      <c r="CWN303" s="216"/>
      <c r="CWO303" s="216"/>
      <c r="CWP303" s="216"/>
      <c r="CWQ303" s="216"/>
      <c r="CWR303" s="216"/>
      <c r="CWS303" s="216"/>
      <c r="CWT303" s="216"/>
      <c r="CWU303" s="216"/>
      <c r="CWV303" s="216"/>
      <c r="CWW303" s="216"/>
      <c r="CWX303" s="216"/>
      <c r="CWY303" s="216"/>
      <c r="CWZ303" s="216"/>
      <c r="CXA303" s="216"/>
      <c r="CXB303" s="216"/>
      <c r="CXC303" s="216"/>
      <c r="CXD303" s="216"/>
      <c r="CXE303" s="216"/>
      <c r="CXF303" s="216"/>
      <c r="CXG303" s="216"/>
      <c r="CXH303" s="216"/>
      <c r="CXI303" s="216"/>
      <c r="CXJ303" s="216"/>
      <c r="CXK303" s="216"/>
      <c r="CXL303" s="216"/>
      <c r="CXM303" s="216"/>
      <c r="CXN303" s="216"/>
      <c r="CXO303" s="216"/>
      <c r="CXP303" s="216"/>
      <c r="CXQ303" s="216"/>
      <c r="CXR303" s="216"/>
      <c r="CXS303" s="216"/>
      <c r="CXT303" s="216"/>
      <c r="CXU303" s="216"/>
      <c r="CXV303" s="216"/>
      <c r="CXW303" s="216"/>
      <c r="CXX303" s="216"/>
      <c r="CXY303" s="216"/>
      <c r="CXZ303" s="216"/>
      <c r="CYA303" s="216"/>
      <c r="CYB303" s="216"/>
      <c r="CYC303" s="216"/>
      <c r="CYD303" s="216"/>
      <c r="CYE303" s="216"/>
      <c r="CYF303" s="216"/>
      <c r="CYG303" s="216"/>
      <c r="CYH303" s="216"/>
      <c r="CYI303" s="216"/>
      <c r="CYJ303" s="216"/>
      <c r="CYK303" s="216"/>
      <c r="CYL303" s="216"/>
      <c r="CYM303" s="216"/>
      <c r="CYN303" s="216"/>
      <c r="CYO303" s="216"/>
      <c r="CYP303" s="216"/>
      <c r="CYQ303" s="216"/>
      <c r="CYR303" s="216"/>
      <c r="CYS303" s="216"/>
      <c r="CYT303" s="216"/>
      <c r="CYU303" s="216"/>
      <c r="CYV303" s="216"/>
      <c r="CYW303" s="216"/>
      <c r="CYX303" s="216"/>
      <c r="CYY303" s="216"/>
      <c r="CYZ303" s="216"/>
      <c r="CZA303" s="216"/>
      <c r="CZB303" s="216"/>
      <c r="CZC303" s="216"/>
      <c r="CZD303" s="216"/>
      <c r="CZE303" s="216"/>
      <c r="CZF303" s="216"/>
      <c r="CZG303" s="216"/>
      <c r="CZH303" s="216"/>
      <c r="CZI303" s="216"/>
      <c r="CZJ303" s="216"/>
      <c r="CZK303" s="216"/>
      <c r="CZL303" s="216"/>
      <c r="CZM303" s="216"/>
      <c r="CZN303" s="216"/>
      <c r="CZO303" s="216"/>
      <c r="CZP303" s="216"/>
      <c r="CZQ303" s="216"/>
      <c r="CZR303" s="216"/>
      <c r="CZS303" s="216"/>
      <c r="CZT303" s="216"/>
      <c r="CZU303" s="216"/>
      <c r="CZV303" s="216"/>
      <c r="CZW303" s="216"/>
      <c r="CZX303" s="216"/>
      <c r="CZY303" s="216"/>
      <c r="CZZ303" s="216"/>
      <c r="DAA303" s="216"/>
      <c r="DAB303" s="216"/>
      <c r="DAC303" s="216"/>
      <c r="DAD303" s="216"/>
      <c r="DAE303" s="216"/>
      <c r="DAF303" s="216"/>
      <c r="DAG303" s="216"/>
      <c r="DAH303" s="216"/>
      <c r="DAI303" s="216"/>
      <c r="DAJ303" s="216"/>
      <c r="DAK303" s="216"/>
      <c r="DAL303" s="216"/>
      <c r="DAM303" s="216"/>
      <c r="DAN303" s="216"/>
      <c r="DAO303" s="216"/>
      <c r="DAP303" s="216"/>
      <c r="DAQ303" s="216"/>
      <c r="DAR303" s="216"/>
      <c r="DAS303" s="216"/>
      <c r="DAT303" s="216"/>
      <c r="DAU303" s="216"/>
      <c r="DAV303" s="216"/>
      <c r="DAW303" s="216"/>
      <c r="DAX303" s="216"/>
      <c r="DAY303" s="216"/>
      <c r="DAZ303" s="216"/>
      <c r="DBA303" s="216"/>
      <c r="DBB303" s="216"/>
      <c r="DBC303" s="216"/>
      <c r="DBD303" s="216"/>
      <c r="DBE303" s="216"/>
      <c r="DBF303" s="216"/>
      <c r="DBG303" s="216"/>
      <c r="DBH303" s="216"/>
      <c r="DBI303" s="216"/>
      <c r="DBJ303" s="216"/>
      <c r="DBK303" s="216"/>
      <c r="DBL303" s="216"/>
      <c r="DBM303" s="216"/>
      <c r="DBN303" s="216"/>
      <c r="DBO303" s="216"/>
      <c r="DBP303" s="216"/>
      <c r="DBQ303" s="216"/>
      <c r="DBR303" s="216"/>
      <c r="DBS303" s="216"/>
      <c r="DBT303" s="216"/>
      <c r="DBU303" s="216"/>
      <c r="DBV303" s="216"/>
      <c r="DBW303" s="216"/>
      <c r="DBX303" s="216"/>
      <c r="DBY303" s="216"/>
      <c r="DBZ303" s="216"/>
      <c r="DCA303" s="216"/>
      <c r="DCB303" s="216"/>
      <c r="DCC303" s="216"/>
      <c r="DCD303" s="216"/>
      <c r="DCE303" s="216"/>
      <c r="DCF303" s="216"/>
      <c r="DCG303" s="216"/>
      <c r="DCH303" s="216"/>
      <c r="DCI303" s="216"/>
      <c r="DCJ303" s="216"/>
      <c r="DCK303" s="216"/>
      <c r="DCL303" s="216"/>
      <c r="DCM303" s="216"/>
      <c r="DCN303" s="216"/>
      <c r="DCO303" s="216"/>
      <c r="DCP303" s="216"/>
      <c r="DCQ303" s="216"/>
      <c r="DCR303" s="216"/>
      <c r="DCS303" s="216"/>
      <c r="DCT303" s="216"/>
      <c r="DCU303" s="216"/>
      <c r="DCV303" s="216"/>
      <c r="DCW303" s="216"/>
      <c r="DCX303" s="216"/>
      <c r="DCY303" s="216"/>
      <c r="DCZ303" s="216"/>
      <c r="DDA303" s="216"/>
      <c r="DDB303" s="216"/>
      <c r="DDC303" s="216"/>
      <c r="DDD303" s="216"/>
      <c r="DDE303" s="216"/>
      <c r="DDF303" s="216"/>
      <c r="DDG303" s="216"/>
      <c r="DDH303" s="216"/>
      <c r="DDI303" s="216"/>
      <c r="DDJ303" s="216"/>
      <c r="DDK303" s="216"/>
      <c r="DDL303" s="216"/>
      <c r="DDM303" s="216"/>
      <c r="DDN303" s="216"/>
      <c r="DDO303" s="216"/>
      <c r="DDP303" s="216"/>
      <c r="DDQ303" s="216"/>
      <c r="DDR303" s="216"/>
      <c r="DDS303" s="216"/>
      <c r="DDT303" s="216"/>
      <c r="DDU303" s="216"/>
      <c r="DDV303" s="216"/>
      <c r="DDW303" s="216"/>
      <c r="DDX303" s="216"/>
      <c r="DDY303" s="216"/>
      <c r="DDZ303" s="216"/>
      <c r="DEA303" s="216"/>
      <c r="DEB303" s="216"/>
      <c r="DEC303" s="216"/>
      <c r="DED303" s="216"/>
      <c r="DEE303" s="216"/>
      <c r="DEF303" s="216"/>
      <c r="DEG303" s="216"/>
      <c r="DEH303" s="216"/>
      <c r="DEI303" s="216"/>
      <c r="DEJ303" s="216"/>
      <c r="DEK303" s="216"/>
      <c r="DEL303" s="216"/>
      <c r="DEM303" s="216"/>
      <c r="DEN303" s="216"/>
      <c r="DEO303" s="216"/>
      <c r="DEP303" s="216"/>
      <c r="DEQ303" s="216"/>
      <c r="DER303" s="216"/>
      <c r="DES303" s="216"/>
      <c r="DET303" s="216"/>
      <c r="DEU303" s="216"/>
      <c r="DEV303" s="216"/>
      <c r="DEW303" s="216"/>
      <c r="DEX303" s="216"/>
      <c r="DEY303" s="216"/>
      <c r="DEZ303" s="216"/>
      <c r="DFA303" s="216"/>
      <c r="DFB303" s="216"/>
      <c r="DFC303" s="216"/>
      <c r="DFD303" s="216"/>
      <c r="DFE303" s="216"/>
      <c r="DFF303" s="216"/>
      <c r="DFG303" s="216"/>
      <c r="DFH303" s="216"/>
      <c r="DFI303" s="216"/>
      <c r="DFJ303" s="216"/>
      <c r="DFK303" s="216"/>
      <c r="DFL303" s="216"/>
      <c r="DFM303" s="216"/>
      <c r="DFN303" s="216"/>
      <c r="DFO303" s="216"/>
      <c r="DFP303" s="216"/>
      <c r="DFQ303" s="216"/>
      <c r="DFR303" s="216"/>
      <c r="DFS303" s="216"/>
      <c r="DFT303" s="216"/>
      <c r="DFU303" s="216"/>
      <c r="DFV303" s="216"/>
      <c r="DFW303" s="216"/>
      <c r="DFX303" s="216"/>
      <c r="DFY303" s="216"/>
      <c r="DFZ303" s="216"/>
      <c r="DGA303" s="216"/>
      <c r="DGB303" s="216"/>
      <c r="DGC303" s="216"/>
      <c r="DGD303" s="216"/>
      <c r="DGE303" s="216"/>
      <c r="DGF303" s="216"/>
      <c r="DGG303" s="216"/>
      <c r="DGH303" s="216"/>
      <c r="DGI303" s="216"/>
      <c r="DGJ303" s="216"/>
      <c r="DGK303" s="216"/>
      <c r="DGL303" s="216"/>
      <c r="DGM303" s="216"/>
      <c r="DGN303" s="216"/>
      <c r="DGO303" s="216"/>
      <c r="DGP303" s="216"/>
      <c r="DGQ303" s="216"/>
      <c r="DGR303" s="216"/>
      <c r="DGS303" s="216"/>
      <c r="DGT303" s="216"/>
      <c r="DGU303" s="216"/>
      <c r="DGV303" s="216"/>
      <c r="DGW303" s="216"/>
      <c r="DGX303" s="216"/>
      <c r="DGY303" s="216"/>
      <c r="DGZ303" s="216"/>
      <c r="DHA303" s="216"/>
      <c r="DHB303" s="216"/>
      <c r="DHC303" s="216"/>
      <c r="DHD303" s="216"/>
      <c r="DHE303" s="216"/>
      <c r="DHF303" s="216"/>
      <c r="DHG303" s="216"/>
      <c r="DHH303" s="216"/>
      <c r="DHI303" s="216"/>
      <c r="DHJ303" s="216"/>
      <c r="DHK303" s="216"/>
      <c r="DHL303" s="216"/>
      <c r="DHM303" s="216"/>
      <c r="DHN303" s="216"/>
      <c r="DHO303" s="216"/>
      <c r="DHP303" s="216"/>
      <c r="DHQ303" s="216"/>
      <c r="DHR303" s="216"/>
      <c r="DHS303" s="216"/>
      <c r="DHT303" s="216"/>
      <c r="DHU303" s="216"/>
      <c r="DHV303" s="216"/>
      <c r="DHW303" s="216"/>
      <c r="DHX303" s="216"/>
      <c r="DHY303" s="216"/>
      <c r="DHZ303" s="216"/>
      <c r="DIA303" s="216"/>
      <c r="DIB303" s="216"/>
      <c r="DIC303" s="216"/>
      <c r="DID303" s="216"/>
      <c r="DIE303" s="216"/>
      <c r="DIF303" s="216"/>
      <c r="DIG303" s="216"/>
      <c r="DIH303" s="216"/>
      <c r="DII303" s="216"/>
      <c r="DIJ303" s="216"/>
      <c r="DIK303" s="216"/>
      <c r="DIL303" s="216"/>
      <c r="DIM303" s="216"/>
      <c r="DIN303" s="216"/>
      <c r="DIO303" s="216"/>
      <c r="DIP303" s="216"/>
      <c r="DIQ303" s="216"/>
      <c r="DIR303" s="216"/>
      <c r="DIS303" s="216"/>
      <c r="DIT303" s="216"/>
      <c r="DIU303" s="216"/>
      <c r="DIV303" s="216"/>
      <c r="DIW303" s="216"/>
      <c r="DIX303" s="216"/>
      <c r="DIY303" s="216"/>
      <c r="DIZ303" s="216"/>
      <c r="DJA303" s="216"/>
      <c r="DJB303" s="216"/>
      <c r="DJC303" s="216"/>
      <c r="DJD303" s="216"/>
      <c r="DJE303" s="216"/>
      <c r="DJF303" s="216"/>
      <c r="DJG303" s="216"/>
      <c r="DJH303" s="216"/>
      <c r="DJI303" s="216"/>
      <c r="DJJ303" s="216"/>
      <c r="DJK303" s="216"/>
      <c r="DJL303" s="216"/>
      <c r="DJM303" s="216"/>
      <c r="DJN303" s="216"/>
      <c r="DJO303" s="216"/>
      <c r="DJP303" s="216"/>
      <c r="DJQ303" s="216"/>
      <c r="DJR303" s="216"/>
      <c r="DJS303" s="216"/>
      <c r="DJT303" s="216"/>
      <c r="DJU303" s="216"/>
      <c r="DJV303" s="216"/>
      <c r="DJW303" s="216"/>
      <c r="DJX303" s="216"/>
      <c r="DJY303" s="216"/>
      <c r="DJZ303" s="216"/>
      <c r="DKA303" s="216"/>
      <c r="DKB303" s="216"/>
      <c r="DKC303" s="216"/>
      <c r="DKD303" s="216"/>
      <c r="DKE303" s="216"/>
      <c r="DKF303" s="216"/>
      <c r="DKG303" s="216"/>
      <c r="DKH303" s="216"/>
      <c r="DKI303" s="216"/>
      <c r="DKJ303" s="216"/>
      <c r="DKK303" s="216"/>
      <c r="DKL303" s="216"/>
      <c r="DKM303" s="216"/>
      <c r="DKN303" s="216"/>
      <c r="DKO303" s="216"/>
      <c r="DKP303" s="216"/>
      <c r="DKQ303" s="216"/>
      <c r="DKR303" s="216"/>
      <c r="DKS303" s="216"/>
      <c r="DKT303" s="216"/>
      <c r="DKU303" s="216"/>
      <c r="DKV303" s="216"/>
      <c r="DKW303" s="216"/>
      <c r="DKX303" s="216"/>
      <c r="DKY303" s="216"/>
      <c r="DKZ303" s="216"/>
      <c r="DLA303" s="216"/>
      <c r="DLB303" s="216"/>
      <c r="DLC303" s="216"/>
      <c r="DLD303" s="216"/>
      <c r="DLE303" s="216"/>
      <c r="DLF303" s="216"/>
      <c r="DLG303" s="216"/>
      <c r="DLH303" s="216"/>
      <c r="DLI303" s="216"/>
      <c r="DLJ303" s="216"/>
      <c r="DLK303" s="216"/>
      <c r="DLL303" s="216"/>
      <c r="DLM303" s="216"/>
      <c r="DLN303" s="216"/>
      <c r="DLO303" s="216"/>
      <c r="DLP303" s="216"/>
      <c r="DLQ303" s="216"/>
      <c r="DLR303" s="216"/>
      <c r="DLS303" s="216"/>
      <c r="DLT303" s="216"/>
      <c r="DLU303" s="216"/>
      <c r="DLV303" s="216"/>
      <c r="DLW303" s="216"/>
      <c r="DLX303" s="216"/>
      <c r="DLY303" s="216"/>
      <c r="DLZ303" s="216"/>
      <c r="DMA303" s="216"/>
      <c r="DMB303" s="216"/>
      <c r="DMC303" s="216"/>
      <c r="DMD303" s="216"/>
      <c r="DME303" s="216"/>
      <c r="DMF303" s="216"/>
      <c r="DMG303" s="216"/>
      <c r="DMH303" s="216"/>
      <c r="DMI303" s="216"/>
      <c r="DMJ303" s="216"/>
      <c r="DMK303" s="216"/>
      <c r="DML303" s="216"/>
      <c r="DMM303" s="216"/>
      <c r="DMN303" s="216"/>
      <c r="DMO303" s="216"/>
      <c r="DMP303" s="216"/>
      <c r="DMQ303" s="216"/>
      <c r="DMR303" s="216"/>
      <c r="DMS303" s="216"/>
      <c r="DMT303" s="216"/>
      <c r="DMU303" s="216"/>
      <c r="DMV303" s="216"/>
      <c r="DMW303" s="216"/>
      <c r="DMX303" s="216"/>
      <c r="DMY303" s="216"/>
      <c r="DMZ303" s="216"/>
      <c r="DNA303" s="216"/>
      <c r="DNB303" s="216"/>
      <c r="DNC303" s="216"/>
      <c r="DND303" s="216"/>
      <c r="DNE303" s="216"/>
      <c r="DNF303" s="216"/>
      <c r="DNG303" s="216"/>
      <c r="DNH303" s="216"/>
      <c r="DNI303" s="216"/>
      <c r="DNJ303" s="216"/>
      <c r="DNK303" s="216"/>
      <c r="DNL303" s="216"/>
      <c r="DNM303" s="216"/>
      <c r="DNN303" s="216"/>
      <c r="DNO303" s="216"/>
      <c r="DNP303" s="216"/>
      <c r="DNQ303" s="216"/>
      <c r="DNR303" s="216"/>
      <c r="DNS303" s="216"/>
      <c r="DNT303" s="216"/>
      <c r="DNU303" s="216"/>
      <c r="DNV303" s="216"/>
      <c r="DNW303" s="216"/>
      <c r="DNX303" s="216"/>
      <c r="DNY303" s="216"/>
      <c r="DNZ303" s="216"/>
      <c r="DOA303" s="216"/>
      <c r="DOB303" s="216"/>
      <c r="DOC303" s="216"/>
      <c r="DOD303" s="216"/>
      <c r="DOE303" s="216"/>
      <c r="DOF303" s="216"/>
      <c r="DOG303" s="216"/>
      <c r="DOH303" s="216"/>
      <c r="DOI303" s="216"/>
      <c r="DOJ303" s="216"/>
      <c r="DOK303" s="216"/>
      <c r="DOL303" s="216"/>
      <c r="DOM303" s="216"/>
      <c r="DON303" s="216"/>
      <c r="DOO303" s="216"/>
      <c r="DOP303" s="216"/>
      <c r="DOQ303" s="216"/>
      <c r="DOR303" s="216"/>
      <c r="DOS303" s="216"/>
      <c r="DOT303" s="216"/>
      <c r="DOU303" s="216"/>
      <c r="DOV303" s="216"/>
      <c r="DOW303" s="216"/>
      <c r="DOX303" s="216"/>
      <c r="DOY303" s="216"/>
      <c r="DOZ303" s="216"/>
      <c r="DPA303" s="216"/>
      <c r="DPB303" s="216"/>
      <c r="DPC303" s="216"/>
      <c r="DPD303" s="216"/>
      <c r="DPE303" s="216"/>
      <c r="DPF303" s="216"/>
      <c r="DPG303" s="216"/>
      <c r="DPH303" s="216"/>
      <c r="DPI303" s="216"/>
      <c r="DPJ303" s="216"/>
      <c r="DPK303" s="216"/>
      <c r="DPL303" s="216"/>
      <c r="DPM303" s="216"/>
      <c r="DPN303" s="216"/>
      <c r="DPO303" s="216"/>
      <c r="DPP303" s="216"/>
      <c r="DPQ303" s="216"/>
      <c r="DPR303" s="216"/>
      <c r="DPS303" s="216"/>
      <c r="DPT303" s="216"/>
      <c r="DPU303" s="216"/>
      <c r="DPV303" s="216"/>
      <c r="DPW303" s="216"/>
      <c r="DPX303" s="216"/>
      <c r="DPY303" s="216"/>
      <c r="DPZ303" s="216"/>
      <c r="DQA303" s="216"/>
      <c r="DQB303" s="216"/>
      <c r="DQC303" s="216"/>
      <c r="DQD303" s="216"/>
      <c r="DQE303" s="216"/>
      <c r="DQF303" s="216"/>
      <c r="DQG303" s="216"/>
      <c r="DQH303" s="216"/>
      <c r="DQI303" s="216"/>
      <c r="DQJ303" s="216"/>
      <c r="DQK303" s="216"/>
      <c r="DQL303" s="216"/>
      <c r="DQM303" s="216"/>
      <c r="DQN303" s="216"/>
      <c r="DQO303" s="216"/>
      <c r="DQP303" s="216"/>
      <c r="DQQ303" s="216"/>
      <c r="DQR303" s="216"/>
      <c r="DQS303" s="216"/>
      <c r="DQT303" s="216"/>
      <c r="DQU303" s="216"/>
      <c r="DQV303" s="216"/>
      <c r="DQW303" s="216"/>
      <c r="DQX303" s="216"/>
      <c r="DQY303" s="216"/>
      <c r="DQZ303" s="216"/>
      <c r="DRA303" s="216"/>
      <c r="DRB303" s="216"/>
      <c r="DRC303" s="216"/>
      <c r="DRD303" s="216"/>
      <c r="DRE303" s="216"/>
      <c r="DRF303" s="216"/>
      <c r="DRG303" s="216"/>
      <c r="DRH303" s="216"/>
      <c r="DRI303" s="216"/>
      <c r="DRJ303" s="216"/>
      <c r="DRK303" s="216"/>
      <c r="DRL303" s="216"/>
      <c r="DRM303" s="216"/>
      <c r="DRN303" s="216"/>
      <c r="DRO303" s="216"/>
      <c r="DRP303" s="216"/>
      <c r="DRQ303" s="216"/>
      <c r="DRR303" s="216"/>
      <c r="DRS303" s="216"/>
      <c r="DRT303" s="216"/>
      <c r="DRU303" s="216"/>
      <c r="DRV303" s="216"/>
      <c r="DRW303" s="216"/>
      <c r="DRX303" s="216"/>
      <c r="DRY303" s="216"/>
      <c r="DRZ303" s="216"/>
      <c r="DSA303" s="216"/>
      <c r="DSB303" s="216"/>
      <c r="DSC303" s="216"/>
      <c r="DSD303" s="216"/>
      <c r="DSE303" s="216"/>
      <c r="DSF303" s="216"/>
      <c r="DSG303" s="216"/>
      <c r="DSH303" s="216"/>
      <c r="DSI303" s="216"/>
      <c r="DSJ303" s="216"/>
      <c r="DSK303" s="216"/>
      <c r="DSL303" s="216"/>
      <c r="DSM303" s="216"/>
      <c r="DSN303" s="216"/>
      <c r="DSO303" s="216"/>
      <c r="DSP303" s="216"/>
      <c r="DSQ303" s="216"/>
      <c r="DSR303" s="216"/>
      <c r="DSS303" s="216"/>
      <c r="DST303" s="216"/>
      <c r="DSU303" s="216"/>
      <c r="DSV303" s="216"/>
      <c r="DSW303" s="216"/>
      <c r="DSX303" s="216"/>
      <c r="DSY303" s="216"/>
      <c r="DSZ303" s="216"/>
      <c r="DTA303" s="216"/>
      <c r="DTB303" s="216"/>
      <c r="DTC303" s="216"/>
      <c r="DTD303" s="216"/>
      <c r="DTE303" s="216"/>
      <c r="DTF303" s="216"/>
      <c r="DTG303" s="216"/>
      <c r="DTH303" s="216"/>
      <c r="DTI303" s="216"/>
      <c r="DTJ303" s="216"/>
      <c r="DTK303" s="216"/>
      <c r="DTL303" s="216"/>
      <c r="DTM303" s="216"/>
      <c r="DTN303" s="216"/>
      <c r="DTO303" s="216"/>
      <c r="DTP303" s="216"/>
      <c r="DTQ303" s="216"/>
      <c r="DTR303" s="216"/>
      <c r="DTS303" s="216"/>
      <c r="DTT303" s="216"/>
      <c r="DTU303" s="216"/>
      <c r="DTV303" s="216"/>
      <c r="DTW303" s="216"/>
      <c r="DTX303" s="216"/>
      <c r="DTY303" s="216"/>
      <c r="DTZ303" s="216"/>
      <c r="DUA303" s="216"/>
      <c r="DUB303" s="216"/>
      <c r="DUC303" s="216"/>
      <c r="DUD303" s="216"/>
      <c r="DUE303" s="216"/>
      <c r="DUF303" s="216"/>
      <c r="DUG303" s="216"/>
      <c r="DUH303" s="216"/>
      <c r="DUI303" s="216"/>
      <c r="DUJ303" s="216"/>
      <c r="DUK303" s="216"/>
      <c r="DUL303" s="216"/>
      <c r="DUM303" s="216"/>
      <c r="DUN303" s="216"/>
      <c r="DUO303" s="216"/>
      <c r="DUP303" s="216"/>
      <c r="DUQ303" s="216"/>
      <c r="DUR303" s="216"/>
      <c r="DUS303" s="216"/>
      <c r="DUT303" s="216"/>
      <c r="DUU303" s="216"/>
      <c r="DUV303" s="216"/>
      <c r="DUW303" s="216"/>
      <c r="DUX303" s="216"/>
      <c r="DUY303" s="216"/>
      <c r="DUZ303" s="216"/>
      <c r="DVA303" s="216"/>
      <c r="DVB303" s="216"/>
      <c r="DVC303" s="216"/>
      <c r="DVD303" s="216"/>
      <c r="DVE303" s="216"/>
      <c r="DVF303" s="216"/>
      <c r="DVG303" s="216"/>
      <c r="DVH303" s="216"/>
      <c r="DVI303" s="216"/>
      <c r="DVJ303" s="216"/>
      <c r="DVK303" s="216"/>
      <c r="DVL303" s="216"/>
      <c r="DVM303" s="216"/>
      <c r="DVN303" s="216"/>
      <c r="DVO303" s="216"/>
      <c r="DVP303" s="216"/>
      <c r="DVQ303" s="216"/>
      <c r="DVR303" s="216"/>
      <c r="DVS303" s="216"/>
      <c r="DVT303" s="216"/>
      <c r="DVU303" s="216"/>
      <c r="DVV303" s="216"/>
      <c r="DVW303" s="216"/>
      <c r="DVX303" s="216"/>
      <c r="DVY303" s="216"/>
      <c r="DVZ303" s="216"/>
      <c r="DWA303" s="216"/>
      <c r="DWB303" s="216"/>
      <c r="DWC303" s="216"/>
      <c r="DWD303" s="216"/>
      <c r="DWE303" s="216"/>
      <c r="DWF303" s="216"/>
      <c r="DWG303" s="216"/>
      <c r="DWH303" s="216"/>
      <c r="DWI303" s="216"/>
      <c r="DWJ303" s="216"/>
      <c r="DWK303" s="216"/>
      <c r="DWL303" s="216"/>
      <c r="DWM303" s="216"/>
      <c r="DWN303" s="216"/>
      <c r="DWO303" s="216"/>
      <c r="DWP303" s="216"/>
      <c r="DWQ303" s="216"/>
      <c r="DWR303" s="216"/>
      <c r="DWS303" s="216"/>
      <c r="DWT303" s="216"/>
      <c r="DWU303" s="216"/>
      <c r="DWV303" s="216"/>
      <c r="DWW303" s="216"/>
      <c r="DWX303" s="216"/>
      <c r="DWY303" s="216"/>
      <c r="DWZ303" s="216"/>
      <c r="DXA303" s="216"/>
      <c r="DXB303" s="216"/>
      <c r="DXC303" s="216"/>
      <c r="DXD303" s="216"/>
      <c r="DXE303" s="216"/>
      <c r="DXF303" s="216"/>
      <c r="DXG303" s="216"/>
      <c r="DXH303" s="216"/>
      <c r="DXI303" s="216"/>
      <c r="DXJ303" s="216"/>
      <c r="DXK303" s="216"/>
      <c r="DXL303" s="216"/>
      <c r="DXM303" s="216"/>
      <c r="DXN303" s="216"/>
      <c r="DXO303" s="216"/>
      <c r="DXP303" s="216"/>
      <c r="DXQ303" s="216"/>
      <c r="DXR303" s="216"/>
      <c r="DXS303" s="216"/>
      <c r="DXT303" s="216"/>
      <c r="DXU303" s="216"/>
      <c r="DXV303" s="216"/>
      <c r="DXW303" s="216"/>
      <c r="DXX303" s="216"/>
      <c r="DXY303" s="216"/>
      <c r="DXZ303" s="216"/>
      <c r="DYA303" s="216"/>
      <c r="DYB303" s="216"/>
      <c r="DYC303" s="216"/>
      <c r="DYD303" s="216"/>
      <c r="DYE303" s="216"/>
      <c r="DYF303" s="216"/>
      <c r="DYG303" s="216"/>
      <c r="DYH303" s="216"/>
      <c r="DYI303" s="216"/>
      <c r="DYJ303" s="216"/>
      <c r="DYK303" s="216"/>
      <c r="DYL303" s="216"/>
      <c r="DYM303" s="216"/>
      <c r="DYN303" s="216"/>
      <c r="DYO303" s="216"/>
      <c r="DYP303" s="216"/>
      <c r="DYQ303" s="216"/>
      <c r="DYR303" s="216"/>
      <c r="DYS303" s="216"/>
      <c r="DYT303" s="216"/>
      <c r="DYU303" s="216"/>
      <c r="DYV303" s="216"/>
      <c r="DYW303" s="216"/>
      <c r="DYX303" s="216"/>
      <c r="DYY303" s="216"/>
      <c r="DYZ303" s="216"/>
      <c r="DZA303" s="216"/>
      <c r="DZB303" s="216"/>
      <c r="DZC303" s="216"/>
      <c r="DZD303" s="216"/>
      <c r="DZE303" s="216"/>
      <c r="DZF303" s="216"/>
      <c r="DZG303" s="216"/>
      <c r="DZH303" s="216"/>
      <c r="DZI303" s="216"/>
      <c r="DZJ303" s="216"/>
      <c r="DZK303" s="216"/>
      <c r="DZL303" s="216"/>
      <c r="DZM303" s="216"/>
      <c r="DZN303" s="216"/>
      <c r="DZO303" s="216"/>
      <c r="DZP303" s="216"/>
      <c r="DZQ303" s="216"/>
      <c r="DZR303" s="216"/>
      <c r="DZS303" s="216"/>
      <c r="DZT303" s="216"/>
      <c r="DZU303" s="216"/>
      <c r="DZV303" s="216"/>
      <c r="DZW303" s="216"/>
      <c r="DZX303" s="216"/>
      <c r="DZY303" s="216"/>
      <c r="DZZ303" s="216"/>
      <c r="EAA303" s="216"/>
      <c r="EAB303" s="216"/>
      <c r="EAC303" s="216"/>
      <c r="EAD303" s="216"/>
      <c r="EAE303" s="216"/>
      <c r="EAF303" s="216"/>
      <c r="EAG303" s="216"/>
      <c r="EAH303" s="216"/>
      <c r="EAI303" s="216"/>
      <c r="EAJ303" s="216"/>
      <c r="EAK303" s="216"/>
      <c r="EAL303" s="216"/>
      <c r="EAM303" s="216"/>
      <c r="EAN303" s="216"/>
      <c r="EAO303" s="216"/>
      <c r="EAP303" s="216"/>
      <c r="EAQ303" s="216"/>
      <c r="EAR303" s="216"/>
      <c r="EAS303" s="216"/>
      <c r="EAT303" s="216"/>
      <c r="EAU303" s="216"/>
      <c r="EAV303" s="216"/>
      <c r="EAW303" s="216"/>
      <c r="EAX303" s="216"/>
      <c r="EAY303" s="216"/>
      <c r="EAZ303" s="216"/>
      <c r="EBA303" s="216"/>
      <c r="EBB303" s="216"/>
      <c r="EBC303" s="216"/>
      <c r="EBD303" s="216"/>
      <c r="EBE303" s="216"/>
      <c r="EBF303" s="216"/>
      <c r="EBG303" s="216"/>
      <c r="EBH303" s="216"/>
      <c r="EBI303" s="216"/>
      <c r="EBJ303" s="216"/>
      <c r="EBK303" s="216"/>
      <c r="EBL303" s="216"/>
      <c r="EBM303" s="216"/>
      <c r="EBN303" s="216"/>
      <c r="EBO303" s="216"/>
      <c r="EBP303" s="216"/>
      <c r="EBQ303" s="216"/>
      <c r="EBR303" s="216"/>
      <c r="EBS303" s="216"/>
      <c r="EBT303" s="216"/>
      <c r="EBU303" s="216"/>
      <c r="EBV303" s="216"/>
      <c r="EBW303" s="216"/>
      <c r="EBX303" s="216"/>
      <c r="EBY303" s="216"/>
      <c r="EBZ303" s="216"/>
      <c r="ECA303" s="216"/>
      <c r="ECB303" s="216"/>
      <c r="ECC303" s="216"/>
      <c r="ECD303" s="216"/>
      <c r="ECE303" s="216"/>
      <c r="ECF303" s="216"/>
      <c r="ECG303" s="216"/>
      <c r="ECH303" s="216"/>
      <c r="ECI303" s="216"/>
      <c r="ECJ303" s="216"/>
      <c r="ECK303" s="216"/>
      <c r="ECL303" s="216"/>
      <c r="ECM303" s="216"/>
      <c r="ECN303" s="216"/>
      <c r="ECO303" s="216"/>
      <c r="ECP303" s="216"/>
      <c r="ECQ303" s="216"/>
      <c r="ECR303" s="216"/>
      <c r="ECS303" s="216"/>
      <c r="ECT303" s="216"/>
      <c r="ECU303" s="216"/>
      <c r="ECV303" s="216"/>
      <c r="ECW303" s="216"/>
      <c r="ECX303" s="216"/>
      <c r="ECY303" s="216"/>
      <c r="ECZ303" s="216"/>
      <c r="EDA303" s="216"/>
      <c r="EDB303" s="216"/>
      <c r="EDC303" s="216"/>
      <c r="EDD303" s="216"/>
      <c r="EDE303" s="216"/>
      <c r="EDF303" s="216"/>
      <c r="EDG303" s="216"/>
      <c r="EDH303" s="216"/>
      <c r="EDI303" s="216"/>
      <c r="EDJ303" s="216"/>
      <c r="EDK303" s="216"/>
      <c r="EDL303" s="216"/>
      <c r="EDM303" s="216"/>
      <c r="EDN303" s="216"/>
      <c r="EDO303" s="216"/>
      <c r="EDP303" s="216"/>
      <c r="EDQ303" s="216"/>
      <c r="EDR303" s="216"/>
      <c r="EDS303" s="216"/>
      <c r="EDT303" s="216"/>
      <c r="EDU303" s="216"/>
      <c r="EDV303" s="216"/>
      <c r="EDW303" s="216"/>
      <c r="EDX303" s="216"/>
      <c r="EDY303" s="216"/>
      <c r="EDZ303" s="216"/>
      <c r="EEA303" s="216"/>
      <c r="EEB303" s="216"/>
      <c r="EEC303" s="216"/>
      <c r="EED303" s="216"/>
      <c r="EEE303" s="216"/>
      <c r="EEF303" s="216"/>
      <c r="EEG303" s="216"/>
      <c r="EEH303" s="216"/>
      <c r="EEI303" s="216"/>
      <c r="EEJ303" s="216"/>
      <c r="EEK303" s="216"/>
      <c r="EEL303" s="216"/>
      <c r="EEM303" s="216"/>
      <c r="EEN303" s="216"/>
      <c r="EEO303" s="216"/>
      <c r="EEP303" s="216"/>
      <c r="EEQ303" s="216"/>
      <c r="EER303" s="216"/>
      <c r="EES303" s="216"/>
      <c r="EET303" s="216"/>
      <c r="EEU303" s="216"/>
      <c r="EEV303" s="216"/>
      <c r="EEW303" s="216"/>
      <c r="EEX303" s="216"/>
      <c r="EEY303" s="216"/>
      <c r="EEZ303" s="216"/>
      <c r="EFA303" s="216"/>
      <c r="EFB303" s="216"/>
      <c r="EFC303" s="216"/>
      <c r="EFD303" s="216"/>
      <c r="EFE303" s="216"/>
      <c r="EFF303" s="216"/>
      <c r="EFG303" s="216"/>
      <c r="EFH303" s="216"/>
      <c r="EFI303" s="216"/>
      <c r="EFJ303" s="216"/>
      <c r="EFK303" s="216"/>
      <c r="EFL303" s="216"/>
      <c r="EFM303" s="216"/>
      <c r="EFN303" s="216"/>
      <c r="EFO303" s="216"/>
      <c r="EFP303" s="216"/>
      <c r="EFQ303" s="216"/>
      <c r="EFR303" s="216"/>
      <c r="EFS303" s="216"/>
      <c r="EFT303" s="216"/>
      <c r="EFU303" s="216"/>
      <c r="EFV303" s="216"/>
      <c r="EFW303" s="216"/>
      <c r="EFX303" s="216"/>
      <c r="EFY303" s="216"/>
      <c r="EFZ303" s="216"/>
      <c r="EGA303" s="216"/>
      <c r="EGB303" s="216"/>
      <c r="EGC303" s="216"/>
      <c r="EGD303" s="216"/>
      <c r="EGE303" s="216"/>
      <c r="EGF303" s="216"/>
      <c r="EGG303" s="216"/>
      <c r="EGH303" s="216"/>
      <c r="EGI303" s="216"/>
      <c r="EGJ303" s="216"/>
      <c r="EGK303" s="216"/>
      <c r="EGL303" s="216"/>
      <c r="EGM303" s="216"/>
      <c r="EGN303" s="216"/>
      <c r="EGO303" s="216"/>
      <c r="EGP303" s="216"/>
      <c r="EGQ303" s="216"/>
      <c r="EGR303" s="216"/>
      <c r="EGS303" s="216"/>
      <c r="EGT303" s="216"/>
      <c r="EGU303" s="216"/>
      <c r="EGV303" s="216"/>
      <c r="EGW303" s="216"/>
      <c r="EGX303" s="216"/>
      <c r="EGY303" s="216"/>
      <c r="EGZ303" s="216"/>
      <c r="EHA303" s="216"/>
      <c r="EHB303" s="216"/>
      <c r="EHC303" s="216"/>
      <c r="EHD303" s="216"/>
      <c r="EHE303" s="216"/>
      <c r="EHF303" s="216"/>
      <c r="EHG303" s="216"/>
      <c r="EHH303" s="216"/>
      <c r="EHI303" s="216"/>
      <c r="EHJ303" s="216"/>
      <c r="EHK303" s="216"/>
      <c r="EHL303" s="216"/>
      <c r="EHM303" s="216"/>
      <c r="EHN303" s="216"/>
      <c r="EHO303" s="216"/>
      <c r="EHP303" s="216"/>
      <c r="EHQ303" s="216"/>
      <c r="EHR303" s="216"/>
      <c r="EHS303" s="216"/>
      <c r="EHT303" s="216"/>
      <c r="EHU303" s="216"/>
      <c r="EHV303" s="216"/>
      <c r="EHW303" s="216"/>
      <c r="EHX303" s="216"/>
      <c r="EHY303" s="216"/>
      <c r="EHZ303" s="216"/>
      <c r="EIA303" s="216"/>
      <c r="EIB303" s="216"/>
      <c r="EIC303" s="216"/>
      <c r="EID303" s="216"/>
      <c r="EIE303" s="216"/>
      <c r="EIF303" s="216"/>
      <c r="EIG303" s="216"/>
      <c r="EIH303" s="216"/>
      <c r="EII303" s="216"/>
      <c r="EIJ303" s="216"/>
      <c r="EIK303" s="216"/>
      <c r="EIL303" s="216"/>
      <c r="EIM303" s="216"/>
      <c r="EIN303" s="216"/>
      <c r="EIO303" s="216"/>
      <c r="EIP303" s="216"/>
      <c r="EIQ303" s="216"/>
      <c r="EIR303" s="216"/>
      <c r="EIS303" s="216"/>
      <c r="EIT303" s="216"/>
      <c r="EIU303" s="216"/>
      <c r="EIV303" s="216"/>
      <c r="EIW303" s="216"/>
      <c r="EIX303" s="216"/>
      <c r="EIY303" s="216"/>
      <c r="EIZ303" s="216"/>
      <c r="EJA303" s="216"/>
      <c r="EJB303" s="216"/>
      <c r="EJC303" s="216"/>
      <c r="EJD303" s="216"/>
      <c r="EJE303" s="216"/>
      <c r="EJF303" s="216"/>
      <c r="EJG303" s="216"/>
      <c r="EJH303" s="216"/>
      <c r="EJI303" s="216"/>
      <c r="EJJ303" s="216"/>
      <c r="EJK303" s="216"/>
      <c r="EJL303" s="216"/>
      <c r="EJM303" s="216"/>
      <c r="EJN303" s="216"/>
      <c r="EJO303" s="216"/>
      <c r="EJP303" s="216"/>
      <c r="EJQ303" s="216"/>
      <c r="EJR303" s="216"/>
      <c r="EJS303" s="216"/>
      <c r="EJT303" s="216"/>
      <c r="EJU303" s="216"/>
      <c r="EJV303" s="216"/>
      <c r="EJW303" s="216"/>
      <c r="EJX303" s="216"/>
      <c r="EJY303" s="216"/>
      <c r="EJZ303" s="216"/>
      <c r="EKA303" s="216"/>
      <c r="EKB303" s="216"/>
      <c r="EKC303" s="216"/>
      <c r="EKD303" s="216"/>
      <c r="EKE303" s="216"/>
      <c r="EKF303" s="216"/>
      <c r="EKG303" s="216"/>
      <c r="EKH303" s="216"/>
      <c r="EKI303" s="216"/>
      <c r="EKJ303" s="216"/>
      <c r="EKK303" s="216"/>
      <c r="EKL303" s="216"/>
      <c r="EKM303" s="216"/>
      <c r="EKN303" s="216"/>
      <c r="EKO303" s="216"/>
      <c r="EKP303" s="216"/>
      <c r="EKQ303" s="216"/>
      <c r="EKR303" s="216"/>
      <c r="EKS303" s="216"/>
      <c r="EKT303" s="216"/>
      <c r="EKU303" s="216"/>
      <c r="EKV303" s="216"/>
      <c r="EKW303" s="216"/>
      <c r="EKX303" s="216"/>
      <c r="EKY303" s="216"/>
      <c r="EKZ303" s="216"/>
      <c r="ELA303" s="216"/>
      <c r="ELB303" s="216"/>
      <c r="ELC303" s="216"/>
      <c r="ELD303" s="216"/>
      <c r="ELE303" s="216"/>
      <c r="ELF303" s="216"/>
      <c r="ELG303" s="216"/>
      <c r="ELH303" s="216"/>
      <c r="ELI303" s="216"/>
      <c r="ELJ303" s="216"/>
      <c r="ELK303" s="216"/>
      <c r="ELL303" s="216"/>
      <c r="ELM303" s="216"/>
      <c r="ELN303" s="216"/>
      <c r="ELO303" s="216"/>
      <c r="ELP303" s="216"/>
      <c r="ELQ303" s="216"/>
      <c r="ELR303" s="216"/>
      <c r="ELS303" s="216"/>
      <c r="ELT303" s="216"/>
      <c r="ELU303" s="216"/>
      <c r="ELV303" s="216"/>
      <c r="ELW303" s="216"/>
      <c r="ELX303" s="216"/>
      <c r="ELY303" s="216"/>
      <c r="ELZ303" s="216"/>
      <c r="EMA303" s="216"/>
      <c r="EMB303" s="216"/>
      <c r="EMC303" s="216"/>
      <c r="EMD303" s="216"/>
      <c r="EME303" s="216"/>
      <c r="EMF303" s="216"/>
      <c r="EMG303" s="216"/>
      <c r="EMH303" s="216"/>
      <c r="EMI303" s="216"/>
      <c r="EMJ303" s="216"/>
      <c r="EMK303" s="216"/>
      <c r="EML303" s="216"/>
      <c r="EMM303" s="216"/>
      <c r="EMN303" s="216"/>
      <c r="EMO303" s="216"/>
      <c r="EMP303" s="216"/>
      <c r="EMQ303" s="216"/>
      <c r="EMR303" s="216"/>
      <c r="EMS303" s="216"/>
      <c r="EMT303" s="216"/>
      <c r="EMU303" s="216"/>
      <c r="EMV303" s="216"/>
      <c r="EMW303" s="216"/>
      <c r="EMX303" s="216"/>
      <c r="EMY303" s="216"/>
      <c r="EMZ303" s="216"/>
      <c r="ENA303" s="216"/>
      <c r="ENB303" s="216"/>
      <c r="ENC303" s="216"/>
      <c r="END303" s="216"/>
      <c r="ENE303" s="216"/>
      <c r="ENF303" s="216"/>
      <c r="ENG303" s="216"/>
      <c r="ENH303" s="216"/>
      <c r="ENI303" s="216"/>
      <c r="ENJ303" s="216"/>
      <c r="ENK303" s="216"/>
      <c r="ENL303" s="216"/>
      <c r="ENM303" s="216"/>
      <c r="ENN303" s="216"/>
      <c r="ENO303" s="216"/>
      <c r="ENP303" s="216"/>
      <c r="ENQ303" s="216"/>
      <c r="ENR303" s="216"/>
      <c r="ENS303" s="216"/>
      <c r="ENT303" s="216"/>
      <c r="ENU303" s="216"/>
      <c r="ENV303" s="216"/>
      <c r="ENW303" s="216"/>
      <c r="ENX303" s="216"/>
      <c r="ENY303" s="216"/>
      <c r="ENZ303" s="216"/>
      <c r="EOA303" s="216"/>
      <c r="EOB303" s="216"/>
      <c r="EOC303" s="216"/>
      <c r="EOD303" s="216"/>
      <c r="EOE303" s="216"/>
      <c r="EOF303" s="216"/>
      <c r="EOG303" s="216"/>
      <c r="EOH303" s="216"/>
      <c r="EOI303" s="216"/>
      <c r="EOJ303" s="216"/>
      <c r="EOK303" s="216"/>
      <c r="EOL303" s="216"/>
      <c r="EOM303" s="216"/>
      <c r="EON303" s="216"/>
      <c r="EOO303" s="216"/>
      <c r="EOP303" s="216"/>
      <c r="EOQ303" s="216"/>
      <c r="EOR303" s="216"/>
      <c r="EOS303" s="216"/>
      <c r="EOT303" s="216"/>
      <c r="EOU303" s="216"/>
      <c r="EOV303" s="216"/>
      <c r="EOW303" s="216"/>
      <c r="EOX303" s="216"/>
      <c r="EOY303" s="216"/>
      <c r="EOZ303" s="216"/>
      <c r="EPA303" s="216"/>
      <c r="EPB303" s="216"/>
      <c r="EPC303" s="216"/>
      <c r="EPD303" s="216"/>
      <c r="EPE303" s="216"/>
      <c r="EPF303" s="216"/>
      <c r="EPG303" s="216"/>
      <c r="EPH303" s="216"/>
      <c r="EPI303" s="216"/>
      <c r="EPJ303" s="216"/>
      <c r="EPK303" s="216"/>
      <c r="EPL303" s="216"/>
      <c r="EPM303" s="216"/>
      <c r="EPN303" s="216"/>
      <c r="EPO303" s="216"/>
      <c r="EPP303" s="216"/>
      <c r="EPQ303" s="216"/>
      <c r="EPR303" s="216"/>
      <c r="EPS303" s="216"/>
      <c r="EPT303" s="216"/>
      <c r="EPU303" s="216"/>
      <c r="EPV303" s="216"/>
      <c r="EPW303" s="216"/>
      <c r="EPX303" s="216"/>
      <c r="EPY303" s="216"/>
      <c r="EPZ303" s="216"/>
      <c r="EQA303" s="216"/>
      <c r="EQB303" s="216"/>
      <c r="EQC303" s="216"/>
      <c r="EQD303" s="216"/>
      <c r="EQE303" s="216"/>
      <c r="EQF303" s="216"/>
      <c r="EQG303" s="216"/>
      <c r="EQH303" s="216"/>
      <c r="EQI303" s="216"/>
      <c r="EQJ303" s="216"/>
      <c r="EQK303" s="216"/>
      <c r="EQL303" s="216"/>
      <c r="EQM303" s="216"/>
      <c r="EQN303" s="216"/>
      <c r="EQO303" s="216"/>
      <c r="EQP303" s="216"/>
      <c r="EQQ303" s="216"/>
      <c r="EQR303" s="216"/>
      <c r="EQS303" s="216"/>
      <c r="EQT303" s="216"/>
      <c r="EQU303" s="216"/>
      <c r="EQV303" s="216"/>
      <c r="EQW303" s="216"/>
      <c r="EQX303" s="216"/>
      <c r="EQY303" s="216"/>
      <c r="EQZ303" s="216"/>
      <c r="ERA303" s="216"/>
      <c r="ERB303" s="216"/>
      <c r="ERC303" s="216"/>
      <c r="ERD303" s="216"/>
      <c r="ERE303" s="216"/>
      <c r="ERF303" s="216"/>
      <c r="ERG303" s="216"/>
      <c r="ERH303" s="216"/>
      <c r="ERI303" s="216"/>
      <c r="ERJ303" s="216"/>
      <c r="ERK303" s="216"/>
      <c r="ERL303" s="216"/>
      <c r="ERM303" s="216"/>
      <c r="ERN303" s="216"/>
      <c r="ERO303" s="216"/>
      <c r="ERP303" s="216"/>
      <c r="ERQ303" s="216"/>
      <c r="ERR303" s="216"/>
      <c r="ERS303" s="216"/>
      <c r="ERT303" s="216"/>
      <c r="ERU303" s="216"/>
      <c r="ERV303" s="216"/>
      <c r="ERW303" s="216"/>
      <c r="ERX303" s="216"/>
      <c r="ERY303" s="216"/>
      <c r="ERZ303" s="216"/>
      <c r="ESA303" s="216"/>
      <c r="ESB303" s="216"/>
      <c r="ESC303" s="216"/>
      <c r="ESD303" s="216"/>
      <c r="ESE303" s="216"/>
      <c r="ESF303" s="216"/>
      <c r="ESG303" s="216"/>
      <c r="ESH303" s="216"/>
      <c r="ESI303" s="216"/>
      <c r="ESJ303" s="216"/>
      <c r="ESK303" s="216"/>
      <c r="ESL303" s="216"/>
      <c r="ESM303" s="216"/>
      <c r="ESN303" s="216"/>
      <c r="ESO303" s="216"/>
      <c r="ESP303" s="216"/>
      <c r="ESQ303" s="216"/>
      <c r="ESR303" s="216"/>
      <c r="ESS303" s="216"/>
      <c r="EST303" s="216"/>
      <c r="ESU303" s="216"/>
      <c r="ESV303" s="216"/>
      <c r="ESW303" s="216"/>
      <c r="ESX303" s="216"/>
      <c r="ESY303" s="216"/>
      <c r="ESZ303" s="216"/>
      <c r="ETA303" s="216"/>
      <c r="ETB303" s="216"/>
      <c r="ETC303" s="216"/>
      <c r="ETD303" s="216"/>
      <c r="ETE303" s="216"/>
      <c r="ETF303" s="216"/>
      <c r="ETG303" s="216"/>
      <c r="ETH303" s="216"/>
      <c r="ETI303" s="216"/>
      <c r="ETJ303" s="216"/>
      <c r="ETK303" s="216"/>
      <c r="ETL303" s="216"/>
      <c r="ETM303" s="216"/>
      <c r="ETN303" s="216"/>
      <c r="ETO303" s="216"/>
      <c r="ETP303" s="216"/>
      <c r="ETQ303" s="216"/>
      <c r="ETR303" s="216"/>
      <c r="ETS303" s="216"/>
      <c r="ETT303" s="216"/>
      <c r="ETU303" s="216"/>
      <c r="ETV303" s="216"/>
      <c r="ETW303" s="216"/>
      <c r="ETX303" s="216"/>
      <c r="ETY303" s="216"/>
      <c r="ETZ303" s="216"/>
      <c r="EUA303" s="216"/>
      <c r="EUB303" s="216"/>
      <c r="EUC303" s="216"/>
      <c r="EUD303" s="216"/>
      <c r="EUE303" s="216"/>
      <c r="EUF303" s="216"/>
      <c r="EUG303" s="216"/>
      <c r="EUH303" s="216"/>
      <c r="EUI303" s="216"/>
      <c r="EUJ303" s="216"/>
      <c r="EUK303" s="216"/>
      <c r="EUL303" s="216"/>
      <c r="EUM303" s="216"/>
      <c r="EUN303" s="216"/>
      <c r="EUO303" s="216"/>
      <c r="EUP303" s="216"/>
      <c r="EUQ303" s="216"/>
      <c r="EUR303" s="216"/>
      <c r="EUS303" s="216"/>
      <c r="EUT303" s="216"/>
      <c r="EUU303" s="216"/>
      <c r="EUV303" s="216"/>
      <c r="EUW303" s="216"/>
      <c r="EUX303" s="216"/>
      <c r="EUY303" s="216"/>
      <c r="EUZ303" s="216"/>
      <c r="EVA303" s="216"/>
      <c r="EVB303" s="216"/>
      <c r="EVC303" s="216"/>
      <c r="EVD303" s="216"/>
      <c r="EVE303" s="216"/>
      <c r="EVF303" s="216"/>
      <c r="EVG303" s="216"/>
      <c r="EVH303" s="216"/>
      <c r="EVI303" s="216"/>
      <c r="EVJ303" s="216"/>
      <c r="EVK303" s="216"/>
      <c r="EVL303" s="216"/>
      <c r="EVM303" s="216"/>
      <c r="EVN303" s="216"/>
      <c r="EVO303" s="216"/>
      <c r="EVP303" s="216"/>
      <c r="EVQ303" s="216"/>
      <c r="EVR303" s="216"/>
      <c r="EVS303" s="216"/>
      <c r="EVT303" s="216"/>
      <c r="EVU303" s="216"/>
      <c r="EVV303" s="216"/>
      <c r="EVW303" s="216"/>
      <c r="EVX303" s="216"/>
      <c r="EVY303" s="216"/>
      <c r="EVZ303" s="216"/>
      <c r="EWA303" s="216"/>
      <c r="EWB303" s="216"/>
      <c r="EWC303" s="216"/>
      <c r="EWD303" s="216"/>
      <c r="EWE303" s="216"/>
      <c r="EWF303" s="216"/>
      <c r="EWG303" s="216"/>
      <c r="EWH303" s="216"/>
      <c r="EWI303" s="216"/>
      <c r="EWJ303" s="216"/>
      <c r="EWK303" s="216"/>
      <c r="EWL303" s="216"/>
      <c r="EWM303" s="216"/>
      <c r="EWN303" s="216"/>
      <c r="EWO303" s="216"/>
      <c r="EWP303" s="216"/>
      <c r="EWQ303" s="216"/>
      <c r="EWR303" s="216"/>
      <c r="EWS303" s="216"/>
      <c r="EWT303" s="216"/>
      <c r="EWU303" s="216"/>
      <c r="EWV303" s="216"/>
      <c r="EWW303" s="216"/>
      <c r="EWX303" s="216"/>
      <c r="EWY303" s="216"/>
      <c r="EWZ303" s="216"/>
      <c r="EXA303" s="216"/>
      <c r="EXB303" s="216"/>
      <c r="EXC303" s="216"/>
      <c r="EXD303" s="216"/>
      <c r="EXE303" s="216"/>
      <c r="EXF303" s="216"/>
      <c r="EXG303" s="216"/>
      <c r="EXH303" s="216"/>
      <c r="EXI303" s="216"/>
      <c r="EXJ303" s="216"/>
      <c r="EXK303" s="216"/>
      <c r="EXL303" s="216"/>
      <c r="EXM303" s="216"/>
      <c r="EXN303" s="216"/>
      <c r="EXO303" s="216"/>
      <c r="EXP303" s="216"/>
      <c r="EXQ303" s="216"/>
      <c r="EXR303" s="216"/>
      <c r="EXS303" s="216"/>
      <c r="EXT303" s="216"/>
      <c r="EXU303" s="216"/>
      <c r="EXV303" s="216"/>
      <c r="EXW303" s="216"/>
      <c r="EXX303" s="216"/>
      <c r="EXY303" s="216"/>
      <c r="EXZ303" s="216"/>
      <c r="EYA303" s="216"/>
      <c r="EYB303" s="216"/>
      <c r="EYC303" s="216"/>
      <c r="EYD303" s="216"/>
      <c r="EYE303" s="216"/>
      <c r="EYF303" s="216"/>
      <c r="EYG303" s="216"/>
      <c r="EYH303" s="216"/>
      <c r="EYI303" s="216"/>
      <c r="EYJ303" s="216"/>
      <c r="EYK303" s="216"/>
      <c r="EYL303" s="216"/>
      <c r="EYM303" s="216"/>
      <c r="EYN303" s="216"/>
      <c r="EYO303" s="216"/>
      <c r="EYP303" s="216"/>
      <c r="EYQ303" s="216"/>
      <c r="EYR303" s="216"/>
      <c r="EYS303" s="216"/>
      <c r="EYT303" s="216"/>
      <c r="EYU303" s="216"/>
      <c r="EYV303" s="216"/>
      <c r="EYW303" s="216"/>
      <c r="EYX303" s="216"/>
      <c r="EYY303" s="216"/>
      <c r="EYZ303" s="216"/>
      <c r="EZA303" s="216"/>
      <c r="EZB303" s="216"/>
      <c r="EZC303" s="216"/>
      <c r="EZD303" s="216"/>
      <c r="EZE303" s="216"/>
      <c r="EZF303" s="216"/>
      <c r="EZG303" s="216"/>
      <c r="EZH303" s="216"/>
      <c r="EZI303" s="216"/>
      <c r="EZJ303" s="216"/>
      <c r="EZK303" s="216"/>
      <c r="EZL303" s="216"/>
      <c r="EZM303" s="216"/>
      <c r="EZN303" s="216"/>
      <c r="EZO303" s="216"/>
      <c r="EZP303" s="216"/>
      <c r="EZQ303" s="216"/>
      <c r="EZR303" s="216"/>
      <c r="EZS303" s="216"/>
      <c r="EZT303" s="216"/>
      <c r="EZU303" s="216"/>
      <c r="EZV303" s="216"/>
      <c r="EZW303" s="216"/>
      <c r="EZX303" s="216"/>
      <c r="EZY303" s="216"/>
      <c r="EZZ303" s="216"/>
      <c r="FAA303" s="216"/>
      <c r="FAB303" s="216"/>
      <c r="FAC303" s="216"/>
      <c r="FAD303" s="216"/>
      <c r="FAE303" s="216"/>
      <c r="FAF303" s="216"/>
      <c r="FAG303" s="216"/>
      <c r="FAH303" s="216"/>
      <c r="FAI303" s="216"/>
      <c r="FAJ303" s="216"/>
      <c r="FAK303" s="216"/>
      <c r="FAL303" s="216"/>
      <c r="FAM303" s="216"/>
      <c r="FAN303" s="216"/>
      <c r="FAO303" s="216"/>
      <c r="FAP303" s="216"/>
      <c r="FAQ303" s="216"/>
      <c r="FAR303" s="216"/>
      <c r="FAS303" s="216"/>
      <c r="FAT303" s="216"/>
      <c r="FAU303" s="216"/>
      <c r="FAV303" s="216"/>
      <c r="FAW303" s="216"/>
      <c r="FAX303" s="216"/>
      <c r="FAY303" s="216"/>
      <c r="FAZ303" s="216"/>
      <c r="FBA303" s="216"/>
      <c r="FBB303" s="216"/>
      <c r="FBC303" s="216"/>
      <c r="FBD303" s="216"/>
      <c r="FBE303" s="216"/>
      <c r="FBF303" s="216"/>
      <c r="FBG303" s="216"/>
      <c r="FBH303" s="216"/>
      <c r="FBI303" s="216"/>
      <c r="FBJ303" s="216"/>
      <c r="FBK303" s="216"/>
      <c r="FBL303" s="216"/>
      <c r="FBM303" s="216"/>
      <c r="FBN303" s="216"/>
      <c r="FBO303" s="216"/>
      <c r="FBP303" s="216"/>
      <c r="FBQ303" s="216"/>
      <c r="FBR303" s="216"/>
      <c r="FBS303" s="216"/>
      <c r="FBT303" s="216"/>
      <c r="FBU303" s="216"/>
      <c r="FBV303" s="216"/>
      <c r="FBW303" s="216"/>
      <c r="FBX303" s="216"/>
      <c r="FBY303" s="216"/>
      <c r="FBZ303" s="216"/>
      <c r="FCA303" s="216"/>
      <c r="FCB303" s="216"/>
      <c r="FCC303" s="216"/>
      <c r="FCD303" s="216"/>
      <c r="FCE303" s="216"/>
      <c r="FCF303" s="216"/>
      <c r="FCG303" s="216"/>
      <c r="FCH303" s="216"/>
      <c r="FCI303" s="216"/>
      <c r="FCJ303" s="216"/>
      <c r="FCK303" s="216"/>
      <c r="FCL303" s="216"/>
      <c r="FCM303" s="216"/>
      <c r="FCN303" s="216"/>
      <c r="FCO303" s="216"/>
      <c r="FCP303" s="216"/>
      <c r="FCQ303" s="216"/>
      <c r="FCR303" s="216"/>
      <c r="FCS303" s="216"/>
      <c r="FCT303" s="216"/>
      <c r="FCU303" s="216"/>
      <c r="FCV303" s="216"/>
      <c r="FCW303" s="216"/>
      <c r="FCX303" s="216"/>
      <c r="FCY303" s="216"/>
      <c r="FCZ303" s="216"/>
      <c r="FDA303" s="216"/>
      <c r="FDB303" s="216"/>
      <c r="FDC303" s="216"/>
      <c r="FDD303" s="216"/>
      <c r="FDE303" s="216"/>
      <c r="FDF303" s="216"/>
      <c r="FDG303" s="216"/>
      <c r="FDH303" s="216"/>
      <c r="FDI303" s="216"/>
      <c r="FDJ303" s="216"/>
      <c r="FDK303" s="216"/>
      <c r="FDL303" s="216"/>
      <c r="FDM303" s="216"/>
      <c r="FDN303" s="216"/>
      <c r="FDO303" s="216"/>
      <c r="FDP303" s="216"/>
      <c r="FDQ303" s="216"/>
      <c r="FDR303" s="216"/>
      <c r="FDS303" s="216"/>
      <c r="FDT303" s="216"/>
      <c r="FDU303" s="216"/>
      <c r="FDV303" s="216"/>
      <c r="FDW303" s="216"/>
      <c r="FDX303" s="216"/>
      <c r="FDY303" s="216"/>
      <c r="FDZ303" s="216"/>
      <c r="FEA303" s="216"/>
      <c r="FEB303" s="216"/>
      <c r="FEC303" s="216"/>
      <c r="FED303" s="216"/>
      <c r="FEE303" s="216"/>
      <c r="FEF303" s="216"/>
      <c r="FEG303" s="216"/>
      <c r="FEH303" s="216"/>
      <c r="FEI303" s="216"/>
      <c r="FEJ303" s="216"/>
      <c r="FEK303" s="216"/>
      <c r="FEL303" s="216"/>
      <c r="FEM303" s="216"/>
      <c r="FEN303" s="216"/>
      <c r="FEO303" s="216"/>
      <c r="FEP303" s="216"/>
      <c r="FEQ303" s="216"/>
      <c r="FER303" s="216"/>
      <c r="FES303" s="216"/>
      <c r="FET303" s="216"/>
      <c r="FEU303" s="216"/>
      <c r="FEV303" s="216"/>
      <c r="FEW303" s="216"/>
      <c r="FEX303" s="216"/>
      <c r="FEY303" s="216"/>
      <c r="FEZ303" s="216"/>
      <c r="FFA303" s="216"/>
      <c r="FFB303" s="216"/>
      <c r="FFC303" s="216"/>
      <c r="FFD303" s="216"/>
      <c r="FFE303" s="216"/>
      <c r="FFF303" s="216"/>
      <c r="FFG303" s="216"/>
      <c r="FFH303" s="216"/>
      <c r="FFI303" s="216"/>
      <c r="FFJ303" s="216"/>
      <c r="FFK303" s="216"/>
      <c r="FFL303" s="216"/>
      <c r="FFM303" s="216"/>
      <c r="FFN303" s="216"/>
      <c r="FFO303" s="216"/>
      <c r="FFP303" s="216"/>
      <c r="FFQ303" s="216"/>
      <c r="FFR303" s="216"/>
      <c r="FFS303" s="216"/>
      <c r="FFT303" s="216"/>
      <c r="FFU303" s="216"/>
      <c r="FFV303" s="216"/>
      <c r="FFW303" s="216"/>
      <c r="FFX303" s="216"/>
      <c r="FFY303" s="216"/>
      <c r="FFZ303" s="216"/>
      <c r="FGA303" s="216"/>
      <c r="FGB303" s="216"/>
      <c r="FGC303" s="216"/>
      <c r="FGD303" s="216"/>
      <c r="FGE303" s="216"/>
      <c r="FGF303" s="216"/>
      <c r="FGG303" s="216"/>
      <c r="FGH303" s="216"/>
      <c r="FGI303" s="216"/>
      <c r="FGJ303" s="216"/>
      <c r="FGK303" s="216"/>
      <c r="FGL303" s="216"/>
      <c r="FGM303" s="216"/>
      <c r="FGN303" s="216"/>
      <c r="FGO303" s="216"/>
      <c r="FGP303" s="216"/>
      <c r="FGQ303" s="216"/>
      <c r="FGR303" s="216"/>
      <c r="FGS303" s="216"/>
      <c r="FGT303" s="216"/>
      <c r="FGU303" s="216"/>
      <c r="FGV303" s="216"/>
      <c r="FGW303" s="216"/>
      <c r="FGX303" s="216"/>
      <c r="FGY303" s="216"/>
      <c r="FGZ303" s="216"/>
      <c r="FHA303" s="216"/>
      <c r="FHB303" s="216"/>
      <c r="FHC303" s="216"/>
      <c r="FHD303" s="216"/>
      <c r="FHE303" s="216"/>
      <c r="FHF303" s="216"/>
      <c r="FHG303" s="216"/>
      <c r="FHH303" s="216"/>
      <c r="FHI303" s="216"/>
      <c r="FHJ303" s="216"/>
      <c r="FHK303" s="216"/>
      <c r="FHL303" s="216"/>
      <c r="FHM303" s="216"/>
      <c r="FHN303" s="216"/>
      <c r="FHO303" s="216"/>
      <c r="FHP303" s="216"/>
      <c r="FHQ303" s="216"/>
      <c r="FHR303" s="216"/>
      <c r="FHS303" s="216"/>
      <c r="FHT303" s="216"/>
      <c r="FHU303" s="216"/>
      <c r="FHV303" s="216"/>
      <c r="FHW303" s="216"/>
      <c r="FHX303" s="216"/>
      <c r="FHY303" s="216"/>
      <c r="FHZ303" s="216"/>
      <c r="FIA303" s="216"/>
      <c r="FIB303" s="216"/>
      <c r="FIC303" s="216"/>
      <c r="FID303" s="216"/>
      <c r="FIE303" s="216"/>
      <c r="FIF303" s="216"/>
      <c r="FIG303" s="216"/>
      <c r="FIH303" s="216"/>
      <c r="FII303" s="216"/>
      <c r="FIJ303" s="216"/>
      <c r="FIK303" s="216"/>
      <c r="FIL303" s="216"/>
      <c r="FIM303" s="216"/>
      <c r="FIN303" s="216"/>
      <c r="FIO303" s="216"/>
      <c r="FIP303" s="216"/>
      <c r="FIQ303" s="216"/>
      <c r="FIR303" s="216"/>
      <c r="FIS303" s="216"/>
      <c r="FIT303" s="216"/>
      <c r="FIU303" s="216"/>
      <c r="FIV303" s="216"/>
      <c r="FIW303" s="216"/>
      <c r="FIX303" s="216"/>
      <c r="FIY303" s="216"/>
      <c r="FIZ303" s="216"/>
      <c r="FJA303" s="216"/>
      <c r="FJB303" s="216"/>
      <c r="FJC303" s="216"/>
      <c r="FJD303" s="216"/>
      <c r="FJE303" s="216"/>
      <c r="FJF303" s="216"/>
      <c r="FJG303" s="216"/>
      <c r="FJH303" s="216"/>
      <c r="FJI303" s="216"/>
      <c r="FJJ303" s="216"/>
      <c r="FJK303" s="216"/>
      <c r="FJL303" s="216"/>
      <c r="FJM303" s="216"/>
      <c r="FJN303" s="216"/>
      <c r="FJO303" s="216"/>
      <c r="FJP303" s="216"/>
      <c r="FJQ303" s="216"/>
      <c r="FJR303" s="216"/>
      <c r="FJS303" s="216"/>
      <c r="FJT303" s="216"/>
      <c r="FJU303" s="216"/>
      <c r="FJV303" s="216"/>
      <c r="FJW303" s="216"/>
      <c r="FJX303" s="216"/>
      <c r="FJY303" s="216"/>
      <c r="FJZ303" s="216"/>
      <c r="FKA303" s="216"/>
      <c r="FKB303" s="216"/>
      <c r="FKC303" s="216"/>
      <c r="FKD303" s="216"/>
      <c r="FKE303" s="216"/>
      <c r="FKF303" s="216"/>
      <c r="FKG303" s="216"/>
      <c r="FKH303" s="216"/>
      <c r="FKI303" s="216"/>
      <c r="FKJ303" s="216"/>
      <c r="FKK303" s="216"/>
      <c r="FKL303" s="216"/>
      <c r="FKM303" s="216"/>
      <c r="FKN303" s="216"/>
      <c r="FKO303" s="216"/>
      <c r="FKP303" s="216"/>
      <c r="FKQ303" s="216"/>
      <c r="FKR303" s="216"/>
      <c r="FKS303" s="216"/>
      <c r="FKT303" s="216"/>
      <c r="FKU303" s="216"/>
      <c r="FKV303" s="216"/>
      <c r="FKW303" s="216"/>
      <c r="FKX303" s="216"/>
      <c r="FKY303" s="216"/>
      <c r="FKZ303" s="216"/>
      <c r="FLA303" s="216"/>
      <c r="FLB303" s="216"/>
      <c r="FLC303" s="216"/>
      <c r="FLD303" s="216"/>
      <c r="FLE303" s="216"/>
      <c r="FLF303" s="216"/>
      <c r="FLG303" s="216"/>
      <c r="FLH303" s="216"/>
      <c r="FLI303" s="216"/>
      <c r="FLJ303" s="216"/>
      <c r="FLK303" s="216"/>
      <c r="FLL303" s="216"/>
      <c r="FLM303" s="216"/>
      <c r="FLN303" s="216"/>
      <c r="FLO303" s="216"/>
      <c r="FLP303" s="216"/>
      <c r="FLQ303" s="216"/>
      <c r="FLR303" s="216"/>
      <c r="FLS303" s="216"/>
      <c r="FLT303" s="216"/>
      <c r="FLU303" s="216"/>
      <c r="FLV303" s="216"/>
      <c r="FLW303" s="216"/>
      <c r="FLX303" s="216"/>
      <c r="FLY303" s="216"/>
      <c r="FLZ303" s="216"/>
      <c r="FMA303" s="216"/>
      <c r="FMB303" s="216"/>
      <c r="FMC303" s="216"/>
      <c r="FMD303" s="216"/>
      <c r="FME303" s="216"/>
      <c r="FMF303" s="216"/>
      <c r="FMG303" s="216"/>
      <c r="FMH303" s="216"/>
      <c r="FMI303" s="216"/>
      <c r="FMJ303" s="216"/>
      <c r="FMK303" s="216"/>
      <c r="FML303" s="216"/>
      <c r="FMM303" s="216"/>
      <c r="FMN303" s="216"/>
      <c r="FMO303" s="216"/>
      <c r="FMP303" s="216"/>
      <c r="FMQ303" s="216"/>
      <c r="FMR303" s="216"/>
      <c r="FMS303" s="216"/>
      <c r="FMT303" s="216"/>
      <c r="FMU303" s="216"/>
      <c r="FMV303" s="216"/>
      <c r="FMW303" s="216"/>
      <c r="FMX303" s="216"/>
      <c r="FMY303" s="216"/>
      <c r="FMZ303" s="216"/>
      <c r="FNA303" s="216"/>
      <c r="FNB303" s="216"/>
      <c r="FNC303" s="216"/>
      <c r="FND303" s="216"/>
      <c r="FNE303" s="216"/>
      <c r="FNF303" s="216"/>
      <c r="FNG303" s="216"/>
      <c r="FNH303" s="216"/>
      <c r="FNI303" s="216"/>
      <c r="FNJ303" s="216"/>
      <c r="FNK303" s="216"/>
      <c r="FNL303" s="216"/>
      <c r="FNM303" s="216"/>
      <c r="FNN303" s="216"/>
      <c r="FNO303" s="216"/>
      <c r="FNP303" s="216"/>
      <c r="FNQ303" s="216"/>
      <c r="FNR303" s="216"/>
      <c r="FNS303" s="216"/>
      <c r="FNT303" s="216"/>
      <c r="FNU303" s="216"/>
      <c r="FNV303" s="216"/>
      <c r="FNW303" s="216"/>
      <c r="FNX303" s="216"/>
      <c r="FNY303" s="216"/>
      <c r="FNZ303" s="216"/>
      <c r="FOA303" s="216"/>
      <c r="FOB303" s="216"/>
      <c r="FOC303" s="216"/>
      <c r="FOD303" s="216"/>
      <c r="FOE303" s="216"/>
      <c r="FOF303" s="216"/>
      <c r="FOG303" s="216"/>
      <c r="FOH303" s="216"/>
      <c r="FOI303" s="216"/>
      <c r="FOJ303" s="216"/>
      <c r="FOK303" s="216"/>
      <c r="FOL303" s="216"/>
      <c r="FOM303" s="216"/>
      <c r="FON303" s="216"/>
      <c r="FOO303" s="216"/>
      <c r="FOP303" s="216"/>
      <c r="FOQ303" s="216"/>
      <c r="FOR303" s="216"/>
      <c r="FOS303" s="216"/>
      <c r="FOT303" s="216"/>
      <c r="FOU303" s="216"/>
      <c r="FOV303" s="216"/>
      <c r="FOW303" s="216"/>
      <c r="FOX303" s="216"/>
      <c r="FOY303" s="216"/>
      <c r="FOZ303" s="216"/>
      <c r="FPA303" s="216"/>
      <c r="FPB303" s="216"/>
      <c r="FPC303" s="216"/>
      <c r="FPD303" s="216"/>
      <c r="FPE303" s="216"/>
      <c r="FPF303" s="216"/>
      <c r="FPG303" s="216"/>
      <c r="FPH303" s="216"/>
      <c r="FPI303" s="216"/>
      <c r="FPJ303" s="216"/>
      <c r="FPK303" s="216"/>
      <c r="FPL303" s="216"/>
      <c r="FPM303" s="216"/>
      <c r="FPN303" s="216"/>
      <c r="FPO303" s="216"/>
      <c r="FPP303" s="216"/>
      <c r="FPQ303" s="216"/>
      <c r="FPR303" s="216"/>
      <c r="FPS303" s="216"/>
      <c r="FPT303" s="216"/>
      <c r="FPU303" s="216"/>
      <c r="FPV303" s="216"/>
      <c r="FPW303" s="216"/>
      <c r="FPX303" s="216"/>
      <c r="FPY303" s="216"/>
      <c r="FPZ303" s="216"/>
      <c r="FQA303" s="216"/>
      <c r="FQB303" s="216"/>
      <c r="FQC303" s="216"/>
      <c r="FQD303" s="216"/>
      <c r="FQE303" s="216"/>
      <c r="FQF303" s="216"/>
      <c r="FQG303" s="216"/>
      <c r="FQH303" s="216"/>
      <c r="FQI303" s="216"/>
      <c r="FQJ303" s="216"/>
      <c r="FQK303" s="216"/>
      <c r="FQL303" s="216"/>
      <c r="FQM303" s="216"/>
      <c r="FQN303" s="216"/>
      <c r="FQO303" s="216"/>
      <c r="FQP303" s="216"/>
      <c r="FQQ303" s="216"/>
      <c r="FQR303" s="216"/>
      <c r="FQS303" s="216"/>
      <c r="FQT303" s="216"/>
      <c r="FQU303" s="216"/>
      <c r="FQV303" s="216"/>
      <c r="FQW303" s="216"/>
      <c r="FQX303" s="216"/>
      <c r="FQY303" s="216"/>
      <c r="FQZ303" s="216"/>
      <c r="FRA303" s="216"/>
      <c r="FRB303" s="216"/>
      <c r="FRC303" s="216"/>
      <c r="FRD303" s="216"/>
      <c r="FRE303" s="216"/>
      <c r="FRF303" s="216"/>
      <c r="FRG303" s="216"/>
      <c r="FRH303" s="216"/>
      <c r="FRI303" s="216"/>
      <c r="FRJ303" s="216"/>
      <c r="FRK303" s="216"/>
      <c r="FRL303" s="216"/>
      <c r="FRM303" s="216"/>
      <c r="FRN303" s="216"/>
      <c r="FRO303" s="216"/>
      <c r="FRP303" s="216"/>
      <c r="FRQ303" s="216"/>
      <c r="FRR303" s="216"/>
      <c r="FRS303" s="216"/>
      <c r="FRT303" s="216"/>
      <c r="FRU303" s="216"/>
      <c r="FRV303" s="216"/>
      <c r="FRW303" s="216"/>
      <c r="FRX303" s="216"/>
      <c r="FRY303" s="216"/>
      <c r="FRZ303" s="216"/>
      <c r="FSA303" s="216"/>
      <c r="FSB303" s="216"/>
      <c r="FSC303" s="216"/>
      <c r="FSD303" s="216"/>
      <c r="FSE303" s="216"/>
      <c r="FSF303" s="216"/>
      <c r="FSG303" s="216"/>
      <c r="FSH303" s="216"/>
      <c r="FSI303" s="216"/>
      <c r="FSJ303" s="216"/>
      <c r="FSK303" s="216"/>
      <c r="FSL303" s="216"/>
      <c r="FSM303" s="216"/>
      <c r="FSN303" s="216"/>
      <c r="FSO303" s="216"/>
      <c r="FSP303" s="216"/>
      <c r="FSQ303" s="216"/>
      <c r="FSR303" s="216"/>
      <c r="FSS303" s="216"/>
      <c r="FST303" s="216"/>
      <c r="FSU303" s="216"/>
      <c r="FSV303" s="216"/>
      <c r="FSW303" s="216"/>
      <c r="FSX303" s="216"/>
      <c r="FSY303" s="216"/>
      <c r="FSZ303" s="216"/>
      <c r="FTA303" s="216"/>
      <c r="FTB303" s="216"/>
      <c r="FTC303" s="216"/>
      <c r="FTD303" s="216"/>
      <c r="FTE303" s="216"/>
      <c r="FTF303" s="216"/>
      <c r="FTG303" s="216"/>
      <c r="FTH303" s="216"/>
      <c r="FTI303" s="216"/>
      <c r="FTJ303" s="216"/>
      <c r="FTK303" s="216"/>
      <c r="FTL303" s="216"/>
      <c r="FTM303" s="216"/>
      <c r="FTN303" s="216"/>
      <c r="FTO303" s="216"/>
      <c r="FTP303" s="216"/>
      <c r="FTQ303" s="216"/>
      <c r="FTR303" s="216"/>
      <c r="FTS303" s="216"/>
      <c r="FTT303" s="216"/>
      <c r="FTU303" s="216"/>
      <c r="FTV303" s="216"/>
      <c r="FTW303" s="216"/>
      <c r="FTX303" s="216"/>
      <c r="FTY303" s="216"/>
      <c r="FTZ303" s="216"/>
      <c r="FUA303" s="216"/>
      <c r="FUB303" s="216"/>
      <c r="FUC303" s="216"/>
      <c r="FUD303" s="216"/>
      <c r="FUE303" s="216"/>
      <c r="FUF303" s="216"/>
      <c r="FUG303" s="216"/>
      <c r="FUH303" s="216"/>
      <c r="FUI303" s="216"/>
      <c r="FUJ303" s="216"/>
      <c r="FUK303" s="216"/>
      <c r="FUL303" s="216"/>
      <c r="FUM303" s="216"/>
      <c r="FUN303" s="216"/>
      <c r="FUO303" s="216"/>
      <c r="FUP303" s="216"/>
      <c r="FUQ303" s="216"/>
      <c r="FUR303" s="216"/>
      <c r="FUS303" s="216"/>
      <c r="FUT303" s="216"/>
      <c r="FUU303" s="216"/>
      <c r="FUV303" s="216"/>
      <c r="FUW303" s="216"/>
      <c r="FUX303" s="216"/>
      <c r="FUY303" s="216"/>
      <c r="FUZ303" s="216"/>
      <c r="FVA303" s="216"/>
      <c r="FVB303" s="216"/>
      <c r="FVC303" s="216"/>
      <c r="FVD303" s="216"/>
      <c r="FVE303" s="216"/>
      <c r="FVF303" s="216"/>
      <c r="FVG303" s="216"/>
      <c r="FVH303" s="216"/>
      <c r="FVI303" s="216"/>
      <c r="FVJ303" s="216"/>
      <c r="FVK303" s="216"/>
      <c r="FVL303" s="216"/>
      <c r="FVM303" s="216"/>
      <c r="FVN303" s="216"/>
      <c r="FVO303" s="216"/>
      <c r="FVP303" s="216"/>
      <c r="FVQ303" s="216"/>
      <c r="FVR303" s="216"/>
      <c r="FVS303" s="216"/>
      <c r="FVT303" s="216"/>
      <c r="FVU303" s="216"/>
      <c r="FVV303" s="216"/>
      <c r="FVW303" s="216"/>
      <c r="FVX303" s="216"/>
      <c r="FVY303" s="216"/>
      <c r="FVZ303" s="216"/>
      <c r="FWA303" s="216"/>
      <c r="FWB303" s="216"/>
      <c r="FWC303" s="216"/>
      <c r="FWD303" s="216"/>
      <c r="FWE303" s="216"/>
      <c r="FWF303" s="216"/>
      <c r="FWG303" s="216"/>
      <c r="FWH303" s="216"/>
      <c r="FWI303" s="216"/>
      <c r="FWJ303" s="216"/>
      <c r="FWK303" s="216"/>
      <c r="FWL303" s="216"/>
      <c r="FWM303" s="216"/>
      <c r="FWN303" s="216"/>
      <c r="FWO303" s="216"/>
      <c r="FWP303" s="216"/>
      <c r="FWQ303" s="216"/>
      <c r="FWR303" s="216"/>
      <c r="FWS303" s="216"/>
      <c r="FWT303" s="216"/>
      <c r="FWU303" s="216"/>
      <c r="FWV303" s="216"/>
      <c r="FWW303" s="216"/>
      <c r="FWX303" s="216"/>
      <c r="FWY303" s="216"/>
      <c r="FWZ303" s="216"/>
      <c r="FXA303" s="216"/>
      <c r="FXB303" s="216"/>
      <c r="FXC303" s="216"/>
      <c r="FXD303" s="216"/>
      <c r="FXE303" s="216"/>
      <c r="FXF303" s="216"/>
      <c r="FXG303" s="216"/>
      <c r="FXH303" s="216"/>
      <c r="FXI303" s="216"/>
      <c r="FXJ303" s="216"/>
      <c r="FXK303" s="216"/>
      <c r="FXL303" s="216"/>
      <c r="FXM303" s="216"/>
      <c r="FXN303" s="216"/>
      <c r="FXO303" s="216"/>
      <c r="FXP303" s="216"/>
      <c r="FXQ303" s="216"/>
      <c r="FXR303" s="216"/>
      <c r="FXS303" s="216"/>
      <c r="FXT303" s="216"/>
      <c r="FXU303" s="216"/>
      <c r="FXV303" s="216"/>
      <c r="FXW303" s="216"/>
      <c r="FXX303" s="216"/>
      <c r="FXY303" s="216"/>
      <c r="FXZ303" s="216"/>
      <c r="FYA303" s="216"/>
      <c r="FYB303" s="216"/>
      <c r="FYC303" s="216"/>
      <c r="FYD303" s="216"/>
      <c r="FYE303" s="216"/>
      <c r="FYF303" s="216"/>
      <c r="FYG303" s="216"/>
      <c r="FYH303" s="216"/>
      <c r="FYI303" s="216"/>
      <c r="FYJ303" s="216"/>
      <c r="FYK303" s="216"/>
      <c r="FYL303" s="216"/>
      <c r="FYM303" s="216"/>
      <c r="FYN303" s="216"/>
      <c r="FYO303" s="216"/>
      <c r="FYP303" s="216"/>
      <c r="FYQ303" s="216"/>
      <c r="FYR303" s="216"/>
      <c r="FYS303" s="216"/>
      <c r="FYT303" s="216"/>
      <c r="FYU303" s="216"/>
      <c r="FYV303" s="216"/>
      <c r="FYW303" s="216"/>
      <c r="FYX303" s="216"/>
      <c r="FYY303" s="216"/>
      <c r="FYZ303" s="216"/>
      <c r="FZA303" s="216"/>
      <c r="FZB303" s="216"/>
      <c r="FZC303" s="216"/>
      <c r="FZD303" s="216"/>
      <c r="FZE303" s="216"/>
      <c r="FZF303" s="216"/>
      <c r="FZG303" s="216"/>
      <c r="FZH303" s="216"/>
      <c r="FZI303" s="216"/>
      <c r="FZJ303" s="216"/>
      <c r="FZK303" s="216"/>
      <c r="FZL303" s="216"/>
      <c r="FZM303" s="216"/>
      <c r="FZN303" s="216"/>
      <c r="FZO303" s="216"/>
      <c r="FZP303" s="216"/>
      <c r="FZQ303" s="216"/>
      <c r="FZR303" s="216"/>
      <c r="FZS303" s="216"/>
      <c r="FZT303" s="216"/>
      <c r="FZU303" s="216"/>
      <c r="FZV303" s="216"/>
      <c r="FZW303" s="216"/>
      <c r="FZX303" s="216"/>
      <c r="FZY303" s="216"/>
      <c r="FZZ303" s="216"/>
      <c r="GAA303" s="216"/>
      <c r="GAB303" s="216"/>
      <c r="GAC303" s="216"/>
      <c r="GAD303" s="216"/>
      <c r="GAE303" s="216"/>
      <c r="GAF303" s="216"/>
      <c r="GAG303" s="216"/>
      <c r="GAH303" s="216"/>
      <c r="GAI303" s="216"/>
      <c r="GAJ303" s="216"/>
      <c r="GAK303" s="216"/>
      <c r="GAL303" s="216"/>
      <c r="GAM303" s="216"/>
      <c r="GAN303" s="216"/>
      <c r="GAO303" s="216"/>
      <c r="GAP303" s="216"/>
      <c r="GAQ303" s="216"/>
      <c r="GAR303" s="216"/>
      <c r="GAS303" s="216"/>
      <c r="GAT303" s="216"/>
      <c r="GAU303" s="216"/>
      <c r="GAV303" s="216"/>
      <c r="GAW303" s="216"/>
      <c r="GAX303" s="216"/>
      <c r="GAY303" s="216"/>
      <c r="GAZ303" s="216"/>
      <c r="GBA303" s="216"/>
      <c r="GBB303" s="216"/>
      <c r="GBC303" s="216"/>
      <c r="GBD303" s="216"/>
      <c r="GBE303" s="216"/>
      <c r="GBF303" s="216"/>
      <c r="GBG303" s="216"/>
      <c r="GBH303" s="216"/>
      <c r="GBI303" s="216"/>
      <c r="GBJ303" s="216"/>
      <c r="GBK303" s="216"/>
      <c r="GBL303" s="216"/>
      <c r="GBM303" s="216"/>
      <c r="GBN303" s="216"/>
      <c r="GBO303" s="216"/>
      <c r="GBP303" s="216"/>
      <c r="GBQ303" s="216"/>
      <c r="GBR303" s="216"/>
      <c r="GBS303" s="216"/>
      <c r="GBT303" s="216"/>
      <c r="GBU303" s="216"/>
      <c r="GBV303" s="216"/>
      <c r="GBW303" s="216"/>
      <c r="GBX303" s="216"/>
      <c r="GBY303" s="216"/>
      <c r="GBZ303" s="216"/>
      <c r="GCA303" s="216"/>
      <c r="GCB303" s="216"/>
      <c r="GCC303" s="216"/>
      <c r="GCD303" s="216"/>
      <c r="GCE303" s="216"/>
      <c r="GCF303" s="216"/>
      <c r="GCG303" s="216"/>
      <c r="GCH303" s="216"/>
      <c r="GCI303" s="216"/>
      <c r="GCJ303" s="216"/>
      <c r="GCK303" s="216"/>
      <c r="GCL303" s="216"/>
      <c r="GCM303" s="216"/>
      <c r="GCN303" s="216"/>
      <c r="GCO303" s="216"/>
      <c r="GCP303" s="216"/>
      <c r="GCQ303" s="216"/>
      <c r="GCR303" s="216"/>
      <c r="GCS303" s="216"/>
      <c r="GCT303" s="216"/>
      <c r="GCU303" s="216"/>
      <c r="GCV303" s="216"/>
      <c r="GCW303" s="216"/>
      <c r="GCX303" s="216"/>
      <c r="GCY303" s="216"/>
      <c r="GCZ303" s="216"/>
      <c r="GDA303" s="216"/>
      <c r="GDB303" s="216"/>
      <c r="GDC303" s="216"/>
      <c r="GDD303" s="216"/>
      <c r="GDE303" s="216"/>
      <c r="GDF303" s="216"/>
      <c r="GDG303" s="216"/>
      <c r="GDH303" s="216"/>
      <c r="GDI303" s="216"/>
      <c r="GDJ303" s="216"/>
      <c r="GDK303" s="216"/>
      <c r="GDL303" s="216"/>
      <c r="GDM303" s="216"/>
      <c r="GDN303" s="216"/>
      <c r="GDO303" s="216"/>
      <c r="GDP303" s="216"/>
      <c r="GDQ303" s="216"/>
      <c r="GDR303" s="216"/>
      <c r="GDS303" s="216"/>
      <c r="GDT303" s="216"/>
      <c r="GDU303" s="216"/>
      <c r="GDV303" s="216"/>
      <c r="GDW303" s="216"/>
      <c r="GDX303" s="216"/>
      <c r="GDY303" s="216"/>
      <c r="GDZ303" s="216"/>
      <c r="GEA303" s="216"/>
      <c r="GEB303" s="216"/>
      <c r="GEC303" s="216"/>
      <c r="GED303" s="216"/>
      <c r="GEE303" s="216"/>
      <c r="GEF303" s="216"/>
      <c r="GEG303" s="216"/>
      <c r="GEH303" s="216"/>
      <c r="GEI303" s="216"/>
      <c r="GEJ303" s="216"/>
      <c r="GEK303" s="216"/>
      <c r="GEL303" s="216"/>
      <c r="GEM303" s="216"/>
      <c r="GEN303" s="216"/>
      <c r="GEO303" s="216"/>
      <c r="GEP303" s="216"/>
      <c r="GEQ303" s="216"/>
      <c r="GER303" s="216"/>
      <c r="GES303" s="216"/>
      <c r="GET303" s="216"/>
      <c r="GEU303" s="216"/>
      <c r="GEV303" s="216"/>
      <c r="GEW303" s="216"/>
      <c r="GEX303" s="216"/>
      <c r="GEY303" s="216"/>
      <c r="GEZ303" s="216"/>
      <c r="GFA303" s="216"/>
      <c r="GFB303" s="216"/>
      <c r="GFC303" s="216"/>
      <c r="GFD303" s="216"/>
      <c r="GFE303" s="216"/>
      <c r="GFF303" s="216"/>
      <c r="GFG303" s="216"/>
      <c r="GFH303" s="216"/>
      <c r="GFI303" s="216"/>
      <c r="GFJ303" s="216"/>
      <c r="GFK303" s="216"/>
      <c r="GFL303" s="216"/>
      <c r="GFM303" s="216"/>
      <c r="GFN303" s="216"/>
      <c r="GFO303" s="216"/>
      <c r="GFP303" s="216"/>
      <c r="GFQ303" s="216"/>
      <c r="GFR303" s="216"/>
      <c r="GFS303" s="216"/>
      <c r="GFT303" s="216"/>
      <c r="GFU303" s="216"/>
      <c r="GFV303" s="216"/>
      <c r="GFW303" s="216"/>
      <c r="GFX303" s="216"/>
      <c r="GFY303" s="216"/>
      <c r="GFZ303" s="216"/>
      <c r="GGA303" s="216"/>
      <c r="GGB303" s="216"/>
      <c r="GGC303" s="216"/>
      <c r="GGD303" s="216"/>
      <c r="GGE303" s="216"/>
      <c r="GGF303" s="216"/>
      <c r="GGG303" s="216"/>
      <c r="GGH303" s="216"/>
      <c r="GGI303" s="216"/>
      <c r="GGJ303" s="216"/>
      <c r="GGK303" s="216"/>
      <c r="GGL303" s="216"/>
      <c r="GGM303" s="216"/>
      <c r="GGN303" s="216"/>
      <c r="GGO303" s="216"/>
      <c r="GGP303" s="216"/>
      <c r="GGQ303" s="216"/>
      <c r="GGR303" s="216"/>
      <c r="GGS303" s="216"/>
      <c r="GGT303" s="216"/>
      <c r="GGU303" s="216"/>
      <c r="GGV303" s="216"/>
      <c r="GGW303" s="216"/>
      <c r="GGX303" s="216"/>
      <c r="GGY303" s="216"/>
      <c r="GGZ303" s="216"/>
      <c r="GHA303" s="216"/>
      <c r="GHB303" s="216"/>
      <c r="GHC303" s="216"/>
      <c r="GHD303" s="216"/>
      <c r="GHE303" s="216"/>
      <c r="GHF303" s="216"/>
      <c r="GHG303" s="216"/>
      <c r="GHH303" s="216"/>
      <c r="GHI303" s="216"/>
      <c r="GHJ303" s="216"/>
      <c r="GHK303" s="216"/>
      <c r="GHL303" s="216"/>
      <c r="GHM303" s="216"/>
      <c r="GHN303" s="216"/>
      <c r="GHO303" s="216"/>
      <c r="GHP303" s="216"/>
      <c r="GHQ303" s="216"/>
      <c r="GHR303" s="216"/>
      <c r="GHS303" s="216"/>
      <c r="GHT303" s="216"/>
      <c r="GHU303" s="216"/>
      <c r="GHV303" s="216"/>
      <c r="GHW303" s="216"/>
      <c r="GHX303" s="216"/>
      <c r="GHY303" s="216"/>
      <c r="GHZ303" s="216"/>
      <c r="GIA303" s="216"/>
      <c r="GIB303" s="216"/>
      <c r="GIC303" s="216"/>
      <c r="GID303" s="216"/>
      <c r="GIE303" s="216"/>
      <c r="GIF303" s="216"/>
      <c r="GIG303" s="216"/>
      <c r="GIH303" s="216"/>
      <c r="GII303" s="216"/>
      <c r="GIJ303" s="216"/>
      <c r="GIK303" s="216"/>
      <c r="GIL303" s="216"/>
      <c r="GIM303" s="216"/>
      <c r="GIN303" s="216"/>
      <c r="GIO303" s="216"/>
      <c r="GIP303" s="216"/>
      <c r="GIQ303" s="216"/>
      <c r="GIR303" s="216"/>
      <c r="GIS303" s="216"/>
      <c r="GIT303" s="216"/>
      <c r="GIU303" s="216"/>
      <c r="GIV303" s="216"/>
      <c r="GIW303" s="216"/>
      <c r="GIX303" s="216"/>
      <c r="GIY303" s="216"/>
      <c r="GIZ303" s="216"/>
      <c r="GJA303" s="216"/>
      <c r="GJB303" s="216"/>
      <c r="GJC303" s="216"/>
      <c r="GJD303" s="216"/>
      <c r="GJE303" s="216"/>
      <c r="GJF303" s="216"/>
      <c r="GJG303" s="216"/>
      <c r="GJH303" s="216"/>
      <c r="GJI303" s="216"/>
      <c r="GJJ303" s="216"/>
      <c r="GJK303" s="216"/>
      <c r="GJL303" s="216"/>
      <c r="GJM303" s="216"/>
      <c r="GJN303" s="216"/>
      <c r="GJO303" s="216"/>
      <c r="GJP303" s="216"/>
      <c r="GJQ303" s="216"/>
      <c r="GJR303" s="216"/>
      <c r="GJS303" s="216"/>
      <c r="GJT303" s="216"/>
      <c r="GJU303" s="216"/>
      <c r="GJV303" s="216"/>
      <c r="GJW303" s="216"/>
      <c r="GJX303" s="216"/>
      <c r="GJY303" s="216"/>
      <c r="GJZ303" s="216"/>
      <c r="GKA303" s="216"/>
      <c r="GKB303" s="216"/>
      <c r="GKC303" s="216"/>
      <c r="GKD303" s="216"/>
      <c r="GKE303" s="216"/>
      <c r="GKF303" s="216"/>
      <c r="GKG303" s="216"/>
      <c r="GKH303" s="216"/>
      <c r="GKI303" s="216"/>
      <c r="GKJ303" s="216"/>
      <c r="GKK303" s="216"/>
      <c r="GKL303" s="216"/>
      <c r="GKM303" s="216"/>
      <c r="GKN303" s="216"/>
      <c r="GKO303" s="216"/>
      <c r="GKP303" s="216"/>
      <c r="GKQ303" s="216"/>
      <c r="GKR303" s="216"/>
      <c r="GKS303" s="216"/>
      <c r="GKT303" s="216"/>
      <c r="GKU303" s="216"/>
      <c r="GKV303" s="216"/>
      <c r="GKW303" s="216"/>
      <c r="GKX303" s="216"/>
      <c r="GKY303" s="216"/>
      <c r="GKZ303" s="216"/>
      <c r="GLA303" s="216"/>
      <c r="GLB303" s="216"/>
      <c r="GLC303" s="216"/>
      <c r="GLD303" s="216"/>
      <c r="GLE303" s="216"/>
      <c r="GLF303" s="216"/>
      <c r="GLG303" s="216"/>
      <c r="GLH303" s="216"/>
      <c r="GLI303" s="216"/>
      <c r="GLJ303" s="216"/>
      <c r="GLK303" s="216"/>
      <c r="GLL303" s="216"/>
      <c r="GLM303" s="216"/>
      <c r="GLN303" s="216"/>
      <c r="GLO303" s="216"/>
      <c r="GLP303" s="216"/>
      <c r="GLQ303" s="216"/>
      <c r="GLR303" s="216"/>
      <c r="GLS303" s="216"/>
      <c r="GLT303" s="216"/>
      <c r="GLU303" s="216"/>
      <c r="GLV303" s="216"/>
      <c r="GLW303" s="216"/>
      <c r="GLX303" s="216"/>
      <c r="GLY303" s="216"/>
      <c r="GLZ303" s="216"/>
      <c r="GMA303" s="216"/>
      <c r="GMB303" s="216"/>
      <c r="GMC303" s="216"/>
      <c r="GMD303" s="216"/>
      <c r="GME303" s="216"/>
      <c r="GMF303" s="216"/>
      <c r="GMG303" s="216"/>
      <c r="GMH303" s="216"/>
      <c r="GMI303" s="216"/>
      <c r="GMJ303" s="216"/>
      <c r="GMK303" s="216"/>
      <c r="GML303" s="216"/>
      <c r="GMM303" s="216"/>
      <c r="GMN303" s="216"/>
      <c r="GMO303" s="216"/>
      <c r="GMP303" s="216"/>
      <c r="GMQ303" s="216"/>
      <c r="GMR303" s="216"/>
      <c r="GMS303" s="216"/>
      <c r="GMT303" s="216"/>
      <c r="GMU303" s="216"/>
      <c r="GMV303" s="216"/>
      <c r="GMW303" s="216"/>
      <c r="GMX303" s="216"/>
      <c r="GMY303" s="216"/>
      <c r="GMZ303" s="216"/>
      <c r="GNA303" s="216"/>
      <c r="GNB303" s="216"/>
      <c r="GNC303" s="216"/>
      <c r="GND303" s="216"/>
      <c r="GNE303" s="216"/>
      <c r="GNF303" s="216"/>
      <c r="GNG303" s="216"/>
      <c r="GNH303" s="216"/>
      <c r="GNI303" s="216"/>
      <c r="GNJ303" s="216"/>
      <c r="GNK303" s="216"/>
      <c r="GNL303" s="216"/>
      <c r="GNM303" s="216"/>
      <c r="GNN303" s="216"/>
      <c r="GNO303" s="216"/>
      <c r="GNP303" s="216"/>
      <c r="GNQ303" s="216"/>
      <c r="GNR303" s="216"/>
      <c r="GNS303" s="216"/>
      <c r="GNT303" s="216"/>
      <c r="GNU303" s="216"/>
      <c r="GNV303" s="216"/>
      <c r="GNW303" s="216"/>
      <c r="GNX303" s="216"/>
      <c r="GNY303" s="216"/>
      <c r="GNZ303" s="216"/>
      <c r="GOA303" s="216"/>
      <c r="GOB303" s="216"/>
      <c r="GOC303" s="216"/>
      <c r="GOD303" s="216"/>
      <c r="GOE303" s="216"/>
      <c r="GOF303" s="216"/>
      <c r="GOG303" s="216"/>
      <c r="GOH303" s="216"/>
      <c r="GOI303" s="216"/>
      <c r="GOJ303" s="216"/>
      <c r="GOK303" s="216"/>
      <c r="GOL303" s="216"/>
      <c r="GOM303" s="216"/>
      <c r="GON303" s="216"/>
      <c r="GOO303" s="216"/>
      <c r="GOP303" s="216"/>
      <c r="GOQ303" s="216"/>
      <c r="GOR303" s="216"/>
      <c r="GOS303" s="216"/>
      <c r="GOT303" s="216"/>
      <c r="GOU303" s="216"/>
      <c r="GOV303" s="216"/>
      <c r="GOW303" s="216"/>
      <c r="GOX303" s="216"/>
      <c r="GOY303" s="216"/>
      <c r="GOZ303" s="216"/>
      <c r="GPA303" s="216"/>
      <c r="GPB303" s="216"/>
      <c r="GPC303" s="216"/>
      <c r="GPD303" s="216"/>
      <c r="GPE303" s="216"/>
      <c r="GPF303" s="216"/>
      <c r="GPG303" s="216"/>
      <c r="GPH303" s="216"/>
      <c r="GPI303" s="216"/>
      <c r="GPJ303" s="216"/>
      <c r="GPK303" s="216"/>
      <c r="GPL303" s="216"/>
      <c r="GPM303" s="216"/>
      <c r="GPN303" s="216"/>
      <c r="GPO303" s="216"/>
      <c r="GPP303" s="216"/>
      <c r="GPQ303" s="216"/>
      <c r="GPR303" s="216"/>
      <c r="GPS303" s="216"/>
      <c r="GPT303" s="216"/>
      <c r="GPU303" s="216"/>
      <c r="GPV303" s="216"/>
      <c r="GPW303" s="216"/>
      <c r="GPX303" s="216"/>
      <c r="GPY303" s="216"/>
      <c r="GPZ303" s="216"/>
      <c r="GQA303" s="216"/>
      <c r="GQB303" s="216"/>
      <c r="GQC303" s="216"/>
      <c r="GQD303" s="216"/>
      <c r="GQE303" s="216"/>
      <c r="GQF303" s="216"/>
      <c r="GQG303" s="216"/>
      <c r="GQH303" s="216"/>
      <c r="GQI303" s="216"/>
      <c r="GQJ303" s="216"/>
      <c r="GQK303" s="216"/>
      <c r="GQL303" s="216"/>
      <c r="GQM303" s="216"/>
      <c r="GQN303" s="216"/>
      <c r="GQO303" s="216"/>
      <c r="GQP303" s="216"/>
      <c r="GQQ303" s="216"/>
      <c r="GQR303" s="216"/>
      <c r="GQS303" s="216"/>
      <c r="GQT303" s="216"/>
      <c r="GQU303" s="216"/>
      <c r="GQV303" s="216"/>
      <c r="GQW303" s="216"/>
      <c r="GQX303" s="216"/>
      <c r="GQY303" s="216"/>
      <c r="GQZ303" s="216"/>
      <c r="GRA303" s="216"/>
      <c r="GRB303" s="216"/>
      <c r="GRC303" s="216"/>
      <c r="GRD303" s="216"/>
      <c r="GRE303" s="216"/>
      <c r="GRF303" s="216"/>
      <c r="GRG303" s="216"/>
      <c r="GRH303" s="216"/>
      <c r="GRI303" s="216"/>
      <c r="GRJ303" s="216"/>
      <c r="GRK303" s="216"/>
      <c r="GRL303" s="216"/>
      <c r="GRM303" s="216"/>
      <c r="GRN303" s="216"/>
      <c r="GRO303" s="216"/>
      <c r="GRP303" s="216"/>
      <c r="GRQ303" s="216"/>
      <c r="GRR303" s="216"/>
      <c r="GRS303" s="216"/>
      <c r="GRT303" s="216"/>
      <c r="GRU303" s="216"/>
      <c r="GRV303" s="216"/>
      <c r="GRW303" s="216"/>
      <c r="GRX303" s="216"/>
      <c r="GRY303" s="216"/>
      <c r="GRZ303" s="216"/>
      <c r="GSA303" s="216"/>
      <c r="GSB303" s="216"/>
      <c r="GSC303" s="216"/>
      <c r="GSD303" s="216"/>
      <c r="GSE303" s="216"/>
      <c r="GSF303" s="216"/>
      <c r="GSG303" s="216"/>
      <c r="GSH303" s="216"/>
      <c r="GSI303" s="216"/>
      <c r="GSJ303" s="216"/>
      <c r="GSK303" s="216"/>
      <c r="GSL303" s="216"/>
      <c r="GSM303" s="216"/>
      <c r="GSN303" s="216"/>
      <c r="GSO303" s="216"/>
      <c r="GSP303" s="216"/>
      <c r="GSQ303" s="216"/>
      <c r="GSR303" s="216"/>
      <c r="GSS303" s="216"/>
      <c r="GST303" s="216"/>
      <c r="GSU303" s="216"/>
      <c r="GSV303" s="216"/>
      <c r="GSW303" s="216"/>
      <c r="GSX303" s="216"/>
      <c r="GSY303" s="216"/>
      <c r="GSZ303" s="216"/>
      <c r="GTA303" s="216"/>
      <c r="GTB303" s="216"/>
      <c r="GTC303" s="216"/>
      <c r="GTD303" s="216"/>
      <c r="GTE303" s="216"/>
      <c r="GTF303" s="216"/>
      <c r="GTG303" s="216"/>
      <c r="GTH303" s="216"/>
      <c r="GTI303" s="216"/>
      <c r="GTJ303" s="216"/>
      <c r="GTK303" s="216"/>
      <c r="GTL303" s="216"/>
      <c r="GTM303" s="216"/>
      <c r="GTN303" s="216"/>
      <c r="GTO303" s="216"/>
      <c r="GTP303" s="216"/>
      <c r="GTQ303" s="216"/>
      <c r="GTR303" s="216"/>
      <c r="GTS303" s="216"/>
      <c r="GTT303" s="216"/>
      <c r="GTU303" s="216"/>
      <c r="GTV303" s="216"/>
      <c r="GTW303" s="216"/>
      <c r="GTX303" s="216"/>
      <c r="GTY303" s="216"/>
      <c r="GTZ303" s="216"/>
      <c r="GUA303" s="216"/>
      <c r="GUB303" s="216"/>
      <c r="GUC303" s="216"/>
      <c r="GUD303" s="216"/>
      <c r="GUE303" s="216"/>
      <c r="GUF303" s="216"/>
      <c r="GUG303" s="216"/>
      <c r="GUH303" s="216"/>
      <c r="GUI303" s="216"/>
      <c r="GUJ303" s="216"/>
      <c r="GUK303" s="216"/>
      <c r="GUL303" s="216"/>
      <c r="GUM303" s="216"/>
      <c r="GUN303" s="216"/>
      <c r="GUO303" s="216"/>
      <c r="GUP303" s="216"/>
      <c r="GUQ303" s="216"/>
      <c r="GUR303" s="216"/>
      <c r="GUS303" s="216"/>
      <c r="GUT303" s="216"/>
      <c r="GUU303" s="216"/>
      <c r="GUV303" s="216"/>
      <c r="GUW303" s="216"/>
      <c r="GUX303" s="216"/>
      <c r="GUY303" s="216"/>
      <c r="GUZ303" s="216"/>
      <c r="GVA303" s="216"/>
      <c r="GVB303" s="216"/>
      <c r="GVC303" s="216"/>
      <c r="GVD303" s="216"/>
      <c r="GVE303" s="216"/>
      <c r="GVF303" s="216"/>
      <c r="GVG303" s="216"/>
      <c r="GVH303" s="216"/>
      <c r="GVI303" s="216"/>
      <c r="GVJ303" s="216"/>
      <c r="GVK303" s="216"/>
      <c r="GVL303" s="216"/>
      <c r="GVM303" s="216"/>
      <c r="GVN303" s="216"/>
      <c r="GVO303" s="216"/>
      <c r="GVP303" s="216"/>
      <c r="GVQ303" s="216"/>
      <c r="GVR303" s="216"/>
      <c r="GVS303" s="216"/>
      <c r="GVT303" s="216"/>
      <c r="GVU303" s="216"/>
      <c r="GVV303" s="216"/>
      <c r="GVW303" s="216"/>
      <c r="GVX303" s="216"/>
      <c r="GVY303" s="216"/>
      <c r="GVZ303" s="216"/>
      <c r="GWA303" s="216"/>
      <c r="GWB303" s="216"/>
      <c r="GWC303" s="216"/>
      <c r="GWD303" s="216"/>
      <c r="GWE303" s="216"/>
      <c r="GWF303" s="216"/>
      <c r="GWG303" s="216"/>
      <c r="GWH303" s="216"/>
      <c r="GWI303" s="216"/>
      <c r="GWJ303" s="216"/>
      <c r="GWK303" s="216"/>
      <c r="GWL303" s="216"/>
      <c r="GWM303" s="216"/>
      <c r="GWN303" s="216"/>
      <c r="GWO303" s="216"/>
      <c r="GWP303" s="216"/>
      <c r="GWQ303" s="216"/>
      <c r="GWR303" s="216"/>
      <c r="GWS303" s="216"/>
      <c r="GWT303" s="216"/>
      <c r="GWU303" s="216"/>
      <c r="GWV303" s="216"/>
      <c r="GWW303" s="216"/>
      <c r="GWX303" s="216"/>
      <c r="GWY303" s="216"/>
      <c r="GWZ303" s="216"/>
      <c r="GXA303" s="216"/>
      <c r="GXB303" s="216"/>
      <c r="GXC303" s="216"/>
      <c r="GXD303" s="216"/>
      <c r="GXE303" s="216"/>
      <c r="GXF303" s="216"/>
      <c r="GXG303" s="216"/>
      <c r="GXH303" s="216"/>
      <c r="GXI303" s="216"/>
      <c r="GXJ303" s="216"/>
      <c r="GXK303" s="216"/>
      <c r="GXL303" s="216"/>
      <c r="GXM303" s="216"/>
      <c r="GXN303" s="216"/>
      <c r="GXO303" s="216"/>
      <c r="GXP303" s="216"/>
      <c r="GXQ303" s="216"/>
      <c r="GXR303" s="216"/>
      <c r="GXS303" s="216"/>
      <c r="GXT303" s="216"/>
      <c r="GXU303" s="216"/>
      <c r="GXV303" s="216"/>
      <c r="GXW303" s="216"/>
      <c r="GXX303" s="216"/>
      <c r="GXY303" s="216"/>
      <c r="GXZ303" s="216"/>
      <c r="GYA303" s="216"/>
      <c r="GYB303" s="216"/>
      <c r="GYC303" s="216"/>
      <c r="GYD303" s="216"/>
      <c r="GYE303" s="216"/>
      <c r="GYF303" s="216"/>
      <c r="GYG303" s="216"/>
      <c r="GYH303" s="216"/>
      <c r="GYI303" s="216"/>
      <c r="GYJ303" s="216"/>
      <c r="GYK303" s="216"/>
      <c r="GYL303" s="216"/>
      <c r="GYM303" s="216"/>
      <c r="GYN303" s="216"/>
      <c r="GYO303" s="216"/>
      <c r="GYP303" s="216"/>
      <c r="GYQ303" s="216"/>
      <c r="GYR303" s="216"/>
      <c r="GYS303" s="216"/>
      <c r="GYT303" s="216"/>
      <c r="GYU303" s="216"/>
      <c r="GYV303" s="216"/>
      <c r="GYW303" s="216"/>
      <c r="GYX303" s="216"/>
      <c r="GYY303" s="216"/>
      <c r="GYZ303" s="216"/>
      <c r="GZA303" s="216"/>
      <c r="GZB303" s="216"/>
      <c r="GZC303" s="216"/>
      <c r="GZD303" s="216"/>
      <c r="GZE303" s="216"/>
      <c r="GZF303" s="216"/>
      <c r="GZG303" s="216"/>
      <c r="GZH303" s="216"/>
      <c r="GZI303" s="216"/>
      <c r="GZJ303" s="216"/>
      <c r="GZK303" s="216"/>
      <c r="GZL303" s="216"/>
      <c r="GZM303" s="216"/>
      <c r="GZN303" s="216"/>
      <c r="GZO303" s="216"/>
      <c r="GZP303" s="216"/>
      <c r="GZQ303" s="216"/>
      <c r="GZR303" s="216"/>
      <c r="GZS303" s="216"/>
      <c r="GZT303" s="216"/>
      <c r="GZU303" s="216"/>
      <c r="GZV303" s="216"/>
      <c r="GZW303" s="216"/>
      <c r="GZX303" s="216"/>
      <c r="GZY303" s="216"/>
      <c r="GZZ303" s="216"/>
      <c r="HAA303" s="216"/>
      <c r="HAB303" s="216"/>
      <c r="HAC303" s="216"/>
      <c r="HAD303" s="216"/>
      <c r="HAE303" s="216"/>
      <c r="HAF303" s="216"/>
      <c r="HAG303" s="216"/>
      <c r="HAH303" s="216"/>
      <c r="HAI303" s="216"/>
      <c r="HAJ303" s="216"/>
      <c r="HAK303" s="216"/>
      <c r="HAL303" s="216"/>
      <c r="HAM303" s="216"/>
      <c r="HAN303" s="216"/>
      <c r="HAO303" s="216"/>
      <c r="HAP303" s="216"/>
      <c r="HAQ303" s="216"/>
      <c r="HAR303" s="216"/>
      <c r="HAS303" s="216"/>
      <c r="HAT303" s="216"/>
      <c r="HAU303" s="216"/>
      <c r="HAV303" s="216"/>
      <c r="HAW303" s="216"/>
      <c r="HAX303" s="216"/>
      <c r="HAY303" s="216"/>
      <c r="HAZ303" s="216"/>
      <c r="HBA303" s="216"/>
      <c r="HBB303" s="216"/>
      <c r="HBC303" s="216"/>
      <c r="HBD303" s="216"/>
      <c r="HBE303" s="216"/>
      <c r="HBF303" s="216"/>
      <c r="HBG303" s="216"/>
      <c r="HBH303" s="216"/>
      <c r="HBI303" s="216"/>
      <c r="HBJ303" s="216"/>
      <c r="HBK303" s="216"/>
      <c r="HBL303" s="216"/>
      <c r="HBM303" s="216"/>
      <c r="HBN303" s="216"/>
      <c r="HBO303" s="216"/>
      <c r="HBP303" s="216"/>
      <c r="HBQ303" s="216"/>
      <c r="HBR303" s="216"/>
      <c r="HBS303" s="216"/>
      <c r="HBT303" s="216"/>
      <c r="HBU303" s="216"/>
      <c r="HBV303" s="216"/>
      <c r="HBW303" s="216"/>
      <c r="HBX303" s="216"/>
      <c r="HBY303" s="216"/>
      <c r="HBZ303" s="216"/>
      <c r="HCA303" s="216"/>
      <c r="HCB303" s="216"/>
      <c r="HCC303" s="216"/>
      <c r="HCD303" s="216"/>
      <c r="HCE303" s="216"/>
      <c r="HCF303" s="216"/>
      <c r="HCG303" s="216"/>
      <c r="HCH303" s="216"/>
      <c r="HCI303" s="216"/>
      <c r="HCJ303" s="216"/>
      <c r="HCK303" s="216"/>
      <c r="HCL303" s="216"/>
      <c r="HCM303" s="216"/>
      <c r="HCN303" s="216"/>
      <c r="HCO303" s="216"/>
      <c r="HCP303" s="216"/>
      <c r="HCQ303" s="216"/>
      <c r="HCR303" s="216"/>
      <c r="HCS303" s="216"/>
      <c r="HCT303" s="216"/>
      <c r="HCU303" s="216"/>
      <c r="HCV303" s="216"/>
      <c r="HCW303" s="216"/>
      <c r="HCX303" s="216"/>
      <c r="HCY303" s="216"/>
      <c r="HCZ303" s="216"/>
      <c r="HDA303" s="216"/>
      <c r="HDB303" s="216"/>
      <c r="HDC303" s="216"/>
      <c r="HDD303" s="216"/>
      <c r="HDE303" s="216"/>
      <c r="HDF303" s="216"/>
      <c r="HDG303" s="216"/>
      <c r="HDH303" s="216"/>
      <c r="HDI303" s="216"/>
      <c r="HDJ303" s="216"/>
      <c r="HDK303" s="216"/>
      <c r="HDL303" s="216"/>
      <c r="HDM303" s="216"/>
      <c r="HDN303" s="216"/>
      <c r="HDO303" s="216"/>
      <c r="HDP303" s="216"/>
      <c r="HDQ303" s="216"/>
      <c r="HDR303" s="216"/>
      <c r="HDS303" s="216"/>
      <c r="HDT303" s="216"/>
      <c r="HDU303" s="216"/>
      <c r="HDV303" s="216"/>
      <c r="HDW303" s="216"/>
      <c r="HDX303" s="216"/>
      <c r="HDY303" s="216"/>
      <c r="HDZ303" s="216"/>
      <c r="HEA303" s="216"/>
      <c r="HEB303" s="216"/>
      <c r="HEC303" s="216"/>
      <c r="HED303" s="216"/>
      <c r="HEE303" s="216"/>
      <c r="HEF303" s="216"/>
      <c r="HEG303" s="216"/>
      <c r="HEH303" s="216"/>
      <c r="HEI303" s="216"/>
      <c r="HEJ303" s="216"/>
      <c r="HEK303" s="216"/>
      <c r="HEL303" s="216"/>
      <c r="HEM303" s="216"/>
      <c r="HEN303" s="216"/>
      <c r="HEO303" s="216"/>
      <c r="HEP303" s="216"/>
      <c r="HEQ303" s="216"/>
      <c r="HER303" s="216"/>
      <c r="HES303" s="216"/>
      <c r="HET303" s="216"/>
      <c r="HEU303" s="216"/>
      <c r="HEV303" s="216"/>
      <c r="HEW303" s="216"/>
      <c r="HEX303" s="216"/>
      <c r="HEY303" s="216"/>
      <c r="HEZ303" s="216"/>
      <c r="HFA303" s="216"/>
      <c r="HFB303" s="216"/>
      <c r="HFC303" s="216"/>
      <c r="HFD303" s="216"/>
      <c r="HFE303" s="216"/>
      <c r="HFF303" s="216"/>
      <c r="HFG303" s="216"/>
      <c r="HFH303" s="216"/>
      <c r="HFI303" s="216"/>
      <c r="HFJ303" s="216"/>
      <c r="HFK303" s="216"/>
      <c r="HFL303" s="216"/>
      <c r="HFM303" s="216"/>
      <c r="HFN303" s="216"/>
      <c r="HFO303" s="216"/>
      <c r="HFP303" s="216"/>
      <c r="HFQ303" s="216"/>
      <c r="HFR303" s="216"/>
      <c r="HFS303" s="216"/>
      <c r="HFT303" s="216"/>
      <c r="HFU303" s="216"/>
      <c r="HFV303" s="216"/>
      <c r="HFW303" s="216"/>
      <c r="HFX303" s="216"/>
      <c r="HFY303" s="216"/>
      <c r="HFZ303" s="216"/>
      <c r="HGA303" s="216"/>
      <c r="HGB303" s="216"/>
      <c r="HGC303" s="216"/>
      <c r="HGD303" s="216"/>
      <c r="HGE303" s="216"/>
      <c r="HGF303" s="216"/>
      <c r="HGG303" s="216"/>
      <c r="HGH303" s="216"/>
      <c r="HGI303" s="216"/>
      <c r="HGJ303" s="216"/>
      <c r="HGK303" s="216"/>
      <c r="HGL303" s="216"/>
      <c r="HGM303" s="216"/>
      <c r="HGN303" s="216"/>
      <c r="HGO303" s="216"/>
      <c r="HGP303" s="216"/>
      <c r="HGQ303" s="216"/>
      <c r="HGR303" s="216"/>
      <c r="HGS303" s="216"/>
      <c r="HGT303" s="216"/>
      <c r="HGU303" s="216"/>
      <c r="HGV303" s="216"/>
      <c r="HGW303" s="216"/>
      <c r="HGX303" s="216"/>
      <c r="HGY303" s="216"/>
      <c r="HGZ303" s="216"/>
      <c r="HHA303" s="216"/>
      <c r="HHB303" s="216"/>
      <c r="HHC303" s="216"/>
      <c r="HHD303" s="216"/>
      <c r="HHE303" s="216"/>
      <c r="HHF303" s="216"/>
      <c r="HHG303" s="216"/>
      <c r="HHH303" s="216"/>
      <c r="HHI303" s="216"/>
      <c r="HHJ303" s="216"/>
      <c r="HHK303" s="216"/>
      <c r="HHL303" s="216"/>
      <c r="HHM303" s="216"/>
      <c r="HHN303" s="216"/>
      <c r="HHO303" s="216"/>
      <c r="HHP303" s="216"/>
      <c r="HHQ303" s="216"/>
      <c r="HHR303" s="216"/>
      <c r="HHS303" s="216"/>
      <c r="HHT303" s="216"/>
      <c r="HHU303" s="216"/>
      <c r="HHV303" s="216"/>
      <c r="HHW303" s="216"/>
      <c r="HHX303" s="216"/>
      <c r="HHY303" s="216"/>
      <c r="HHZ303" s="216"/>
      <c r="HIA303" s="216"/>
      <c r="HIB303" s="216"/>
      <c r="HIC303" s="216"/>
      <c r="HID303" s="216"/>
      <c r="HIE303" s="216"/>
      <c r="HIF303" s="216"/>
      <c r="HIG303" s="216"/>
      <c r="HIH303" s="216"/>
      <c r="HII303" s="216"/>
      <c r="HIJ303" s="216"/>
      <c r="HIK303" s="216"/>
      <c r="HIL303" s="216"/>
      <c r="HIM303" s="216"/>
      <c r="HIN303" s="216"/>
      <c r="HIO303" s="216"/>
      <c r="HIP303" s="216"/>
      <c r="HIQ303" s="216"/>
      <c r="HIR303" s="216"/>
      <c r="HIS303" s="216"/>
      <c r="HIT303" s="216"/>
      <c r="HIU303" s="216"/>
      <c r="HIV303" s="216"/>
      <c r="HIW303" s="216"/>
      <c r="HIX303" s="216"/>
      <c r="HIY303" s="216"/>
      <c r="HIZ303" s="216"/>
      <c r="HJA303" s="216"/>
      <c r="HJB303" s="216"/>
      <c r="HJC303" s="216"/>
      <c r="HJD303" s="216"/>
      <c r="HJE303" s="216"/>
      <c r="HJF303" s="216"/>
      <c r="HJG303" s="216"/>
      <c r="HJH303" s="216"/>
      <c r="HJI303" s="216"/>
      <c r="HJJ303" s="216"/>
      <c r="HJK303" s="216"/>
      <c r="HJL303" s="216"/>
      <c r="HJM303" s="216"/>
      <c r="HJN303" s="216"/>
      <c r="HJO303" s="216"/>
      <c r="HJP303" s="216"/>
      <c r="HJQ303" s="216"/>
      <c r="HJR303" s="216"/>
      <c r="HJS303" s="216"/>
      <c r="HJT303" s="216"/>
      <c r="HJU303" s="216"/>
      <c r="HJV303" s="216"/>
      <c r="HJW303" s="216"/>
      <c r="HJX303" s="216"/>
      <c r="HJY303" s="216"/>
      <c r="HJZ303" s="216"/>
      <c r="HKA303" s="216"/>
      <c r="HKB303" s="216"/>
      <c r="HKC303" s="216"/>
      <c r="HKD303" s="216"/>
      <c r="HKE303" s="216"/>
      <c r="HKF303" s="216"/>
      <c r="HKG303" s="216"/>
      <c r="HKH303" s="216"/>
      <c r="HKI303" s="216"/>
      <c r="HKJ303" s="216"/>
      <c r="HKK303" s="216"/>
      <c r="HKL303" s="216"/>
      <c r="HKM303" s="216"/>
      <c r="HKN303" s="216"/>
      <c r="HKO303" s="216"/>
      <c r="HKP303" s="216"/>
      <c r="HKQ303" s="216"/>
      <c r="HKR303" s="216"/>
      <c r="HKS303" s="216"/>
      <c r="HKT303" s="216"/>
      <c r="HKU303" s="216"/>
      <c r="HKV303" s="216"/>
      <c r="HKW303" s="216"/>
      <c r="HKX303" s="216"/>
      <c r="HKY303" s="216"/>
      <c r="HKZ303" s="216"/>
      <c r="HLA303" s="216"/>
      <c r="HLB303" s="216"/>
      <c r="HLC303" s="216"/>
      <c r="HLD303" s="216"/>
      <c r="HLE303" s="216"/>
      <c r="HLF303" s="216"/>
      <c r="HLG303" s="216"/>
      <c r="HLH303" s="216"/>
      <c r="HLI303" s="216"/>
      <c r="HLJ303" s="216"/>
      <c r="HLK303" s="216"/>
      <c r="HLL303" s="216"/>
      <c r="HLM303" s="216"/>
      <c r="HLN303" s="216"/>
      <c r="HLO303" s="216"/>
      <c r="HLP303" s="216"/>
      <c r="HLQ303" s="216"/>
      <c r="HLR303" s="216"/>
      <c r="HLS303" s="216"/>
      <c r="HLT303" s="216"/>
      <c r="HLU303" s="216"/>
      <c r="HLV303" s="216"/>
      <c r="HLW303" s="216"/>
      <c r="HLX303" s="216"/>
      <c r="HLY303" s="216"/>
      <c r="HLZ303" s="216"/>
      <c r="HMA303" s="216"/>
      <c r="HMB303" s="216"/>
      <c r="HMC303" s="216"/>
      <c r="HMD303" s="216"/>
      <c r="HME303" s="216"/>
      <c r="HMF303" s="216"/>
      <c r="HMG303" s="216"/>
      <c r="HMH303" s="216"/>
      <c r="HMI303" s="216"/>
      <c r="HMJ303" s="216"/>
      <c r="HMK303" s="216"/>
      <c r="HML303" s="216"/>
      <c r="HMM303" s="216"/>
      <c r="HMN303" s="216"/>
      <c r="HMO303" s="216"/>
      <c r="HMP303" s="216"/>
      <c r="HMQ303" s="216"/>
      <c r="HMR303" s="216"/>
      <c r="HMS303" s="216"/>
      <c r="HMT303" s="216"/>
      <c r="HMU303" s="216"/>
      <c r="HMV303" s="216"/>
      <c r="HMW303" s="216"/>
      <c r="HMX303" s="216"/>
      <c r="HMY303" s="216"/>
      <c r="HMZ303" s="216"/>
      <c r="HNA303" s="216"/>
      <c r="HNB303" s="216"/>
      <c r="HNC303" s="216"/>
      <c r="HND303" s="216"/>
      <c r="HNE303" s="216"/>
      <c r="HNF303" s="216"/>
      <c r="HNG303" s="216"/>
      <c r="HNH303" s="216"/>
      <c r="HNI303" s="216"/>
      <c r="HNJ303" s="216"/>
      <c r="HNK303" s="216"/>
      <c r="HNL303" s="216"/>
      <c r="HNM303" s="216"/>
      <c r="HNN303" s="216"/>
      <c r="HNO303" s="216"/>
      <c r="HNP303" s="216"/>
      <c r="HNQ303" s="216"/>
      <c r="HNR303" s="216"/>
      <c r="HNS303" s="216"/>
      <c r="HNT303" s="216"/>
      <c r="HNU303" s="216"/>
      <c r="HNV303" s="216"/>
      <c r="HNW303" s="216"/>
      <c r="HNX303" s="216"/>
      <c r="HNY303" s="216"/>
      <c r="HNZ303" s="216"/>
      <c r="HOA303" s="216"/>
      <c r="HOB303" s="216"/>
      <c r="HOC303" s="216"/>
      <c r="HOD303" s="216"/>
      <c r="HOE303" s="216"/>
      <c r="HOF303" s="216"/>
      <c r="HOG303" s="216"/>
      <c r="HOH303" s="216"/>
      <c r="HOI303" s="216"/>
      <c r="HOJ303" s="216"/>
      <c r="HOK303" s="216"/>
      <c r="HOL303" s="216"/>
      <c r="HOM303" s="216"/>
      <c r="HON303" s="216"/>
      <c r="HOO303" s="216"/>
      <c r="HOP303" s="216"/>
      <c r="HOQ303" s="216"/>
      <c r="HOR303" s="216"/>
      <c r="HOS303" s="216"/>
      <c r="HOT303" s="216"/>
      <c r="HOU303" s="216"/>
      <c r="HOV303" s="216"/>
      <c r="HOW303" s="216"/>
      <c r="HOX303" s="216"/>
      <c r="HOY303" s="216"/>
      <c r="HOZ303" s="216"/>
      <c r="HPA303" s="216"/>
      <c r="HPB303" s="216"/>
      <c r="HPC303" s="216"/>
      <c r="HPD303" s="216"/>
      <c r="HPE303" s="216"/>
      <c r="HPF303" s="216"/>
      <c r="HPG303" s="216"/>
      <c r="HPH303" s="216"/>
      <c r="HPI303" s="216"/>
      <c r="HPJ303" s="216"/>
      <c r="HPK303" s="216"/>
      <c r="HPL303" s="216"/>
      <c r="HPM303" s="216"/>
      <c r="HPN303" s="216"/>
      <c r="HPO303" s="216"/>
      <c r="HPP303" s="216"/>
      <c r="HPQ303" s="216"/>
      <c r="HPR303" s="216"/>
      <c r="HPS303" s="216"/>
      <c r="HPT303" s="216"/>
      <c r="HPU303" s="216"/>
      <c r="HPV303" s="216"/>
      <c r="HPW303" s="216"/>
      <c r="HPX303" s="216"/>
      <c r="HPY303" s="216"/>
      <c r="HPZ303" s="216"/>
      <c r="HQA303" s="216"/>
      <c r="HQB303" s="216"/>
      <c r="HQC303" s="216"/>
      <c r="HQD303" s="216"/>
      <c r="HQE303" s="216"/>
      <c r="HQF303" s="216"/>
      <c r="HQG303" s="216"/>
      <c r="HQH303" s="216"/>
      <c r="HQI303" s="216"/>
      <c r="HQJ303" s="216"/>
      <c r="HQK303" s="216"/>
      <c r="HQL303" s="216"/>
      <c r="HQM303" s="216"/>
      <c r="HQN303" s="216"/>
      <c r="HQO303" s="216"/>
      <c r="HQP303" s="216"/>
      <c r="HQQ303" s="216"/>
      <c r="HQR303" s="216"/>
      <c r="HQS303" s="216"/>
      <c r="HQT303" s="216"/>
      <c r="HQU303" s="216"/>
      <c r="HQV303" s="216"/>
      <c r="HQW303" s="216"/>
      <c r="HQX303" s="216"/>
      <c r="HQY303" s="216"/>
      <c r="HQZ303" s="216"/>
      <c r="HRA303" s="216"/>
      <c r="HRB303" s="216"/>
      <c r="HRC303" s="216"/>
      <c r="HRD303" s="216"/>
      <c r="HRE303" s="216"/>
      <c r="HRF303" s="216"/>
      <c r="HRG303" s="216"/>
      <c r="HRH303" s="216"/>
      <c r="HRI303" s="216"/>
      <c r="HRJ303" s="216"/>
      <c r="HRK303" s="216"/>
      <c r="HRL303" s="216"/>
      <c r="HRM303" s="216"/>
      <c r="HRN303" s="216"/>
      <c r="HRO303" s="216"/>
      <c r="HRP303" s="216"/>
      <c r="HRQ303" s="216"/>
      <c r="HRR303" s="216"/>
      <c r="HRS303" s="216"/>
      <c r="HRT303" s="216"/>
      <c r="HRU303" s="216"/>
      <c r="HRV303" s="216"/>
      <c r="HRW303" s="216"/>
      <c r="HRX303" s="216"/>
      <c r="HRY303" s="216"/>
      <c r="HRZ303" s="216"/>
      <c r="HSA303" s="216"/>
      <c r="HSB303" s="216"/>
      <c r="HSC303" s="216"/>
      <c r="HSD303" s="216"/>
      <c r="HSE303" s="216"/>
      <c r="HSF303" s="216"/>
      <c r="HSG303" s="216"/>
      <c r="HSH303" s="216"/>
      <c r="HSI303" s="216"/>
      <c r="HSJ303" s="216"/>
      <c r="HSK303" s="216"/>
      <c r="HSL303" s="216"/>
      <c r="HSM303" s="216"/>
      <c r="HSN303" s="216"/>
      <c r="HSO303" s="216"/>
      <c r="HSP303" s="216"/>
      <c r="HSQ303" s="216"/>
      <c r="HSR303" s="216"/>
      <c r="HSS303" s="216"/>
      <c r="HST303" s="216"/>
      <c r="HSU303" s="216"/>
      <c r="HSV303" s="216"/>
      <c r="HSW303" s="216"/>
      <c r="HSX303" s="216"/>
      <c r="HSY303" s="216"/>
      <c r="HSZ303" s="216"/>
      <c r="HTA303" s="216"/>
      <c r="HTB303" s="216"/>
      <c r="HTC303" s="216"/>
      <c r="HTD303" s="216"/>
      <c r="HTE303" s="216"/>
      <c r="HTF303" s="216"/>
      <c r="HTG303" s="216"/>
      <c r="HTH303" s="216"/>
      <c r="HTI303" s="216"/>
      <c r="HTJ303" s="216"/>
      <c r="HTK303" s="216"/>
      <c r="HTL303" s="216"/>
      <c r="HTM303" s="216"/>
      <c r="HTN303" s="216"/>
      <c r="HTO303" s="216"/>
      <c r="HTP303" s="216"/>
      <c r="HTQ303" s="216"/>
      <c r="HTR303" s="216"/>
      <c r="HTS303" s="216"/>
      <c r="HTT303" s="216"/>
      <c r="HTU303" s="216"/>
      <c r="HTV303" s="216"/>
      <c r="HTW303" s="216"/>
      <c r="HTX303" s="216"/>
      <c r="HTY303" s="216"/>
      <c r="HTZ303" s="216"/>
      <c r="HUA303" s="216"/>
      <c r="HUB303" s="216"/>
      <c r="HUC303" s="216"/>
      <c r="HUD303" s="216"/>
      <c r="HUE303" s="216"/>
      <c r="HUF303" s="216"/>
      <c r="HUG303" s="216"/>
      <c r="HUH303" s="216"/>
      <c r="HUI303" s="216"/>
      <c r="HUJ303" s="216"/>
      <c r="HUK303" s="216"/>
      <c r="HUL303" s="216"/>
      <c r="HUM303" s="216"/>
      <c r="HUN303" s="216"/>
      <c r="HUO303" s="216"/>
      <c r="HUP303" s="216"/>
      <c r="HUQ303" s="216"/>
      <c r="HUR303" s="216"/>
      <c r="HUS303" s="216"/>
      <c r="HUT303" s="216"/>
      <c r="HUU303" s="216"/>
      <c r="HUV303" s="216"/>
      <c r="HUW303" s="216"/>
      <c r="HUX303" s="216"/>
      <c r="HUY303" s="216"/>
      <c r="HUZ303" s="216"/>
      <c r="HVA303" s="216"/>
      <c r="HVB303" s="216"/>
      <c r="HVC303" s="216"/>
      <c r="HVD303" s="216"/>
      <c r="HVE303" s="216"/>
      <c r="HVF303" s="216"/>
      <c r="HVG303" s="216"/>
      <c r="HVH303" s="216"/>
      <c r="HVI303" s="216"/>
      <c r="HVJ303" s="216"/>
      <c r="HVK303" s="216"/>
      <c r="HVL303" s="216"/>
      <c r="HVM303" s="216"/>
      <c r="HVN303" s="216"/>
      <c r="HVO303" s="216"/>
      <c r="HVP303" s="216"/>
      <c r="HVQ303" s="216"/>
      <c r="HVR303" s="216"/>
      <c r="HVS303" s="216"/>
      <c r="HVT303" s="216"/>
      <c r="HVU303" s="216"/>
      <c r="HVV303" s="216"/>
      <c r="HVW303" s="216"/>
      <c r="HVX303" s="216"/>
      <c r="HVY303" s="216"/>
      <c r="HVZ303" s="216"/>
      <c r="HWA303" s="216"/>
      <c r="HWB303" s="216"/>
      <c r="HWC303" s="216"/>
      <c r="HWD303" s="216"/>
      <c r="HWE303" s="216"/>
      <c r="HWF303" s="216"/>
      <c r="HWG303" s="216"/>
      <c r="HWH303" s="216"/>
      <c r="HWI303" s="216"/>
      <c r="HWJ303" s="216"/>
      <c r="HWK303" s="216"/>
      <c r="HWL303" s="216"/>
      <c r="HWM303" s="216"/>
      <c r="HWN303" s="216"/>
      <c r="HWO303" s="216"/>
      <c r="HWP303" s="216"/>
      <c r="HWQ303" s="216"/>
      <c r="HWR303" s="216"/>
      <c r="HWS303" s="216"/>
      <c r="HWT303" s="216"/>
      <c r="HWU303" s="216"/>
      <c r="HWV303" s="216"/>
      <c r="HWW303" s="216"/>
      <c r="HWX303" s="216"/>
      <c r="HWY303" s="216"/>
      <c r="HWZ303" s="216"/>
      <c r="HXA303" s="216"/>
      <c r="HXB303" s="216"/>
      <c r="HXC303" s="216"/>
      <c r="HXD303" s="216"/>
      <c r="HXE303" s="216"/>
      <c r="HXF303" s="216"/>
      <c r="HXG303" s="216"/>
      <c r="HXH303" s="216"/>
      <c r="HXI303" s="216"/>
      <c r="HXJ303" s="216"/>
      <c r="HXK303" s="216"/>
      <c r="HXL303" s="216"/>
      <c r="HXM303" s="216"/>
      <c r="HXN303" s="216"/>
      <c r="HXO303" s="216"/>
      <c r="HXP303" s="216"/>
      <c r="HXQ303" s="216"/>
      <c r="HXR303" s="216"/>
      <c r="HXS303" s="216"/>
      <c r="HXT303" s="216"/>
      <c r="HXU303" s="216"/>
      <c r="HXV303" s="216"/>
      <c r="HXW303" s="216"/>
      <c r="HXX303" s="216"/>
      <c r="HXY303" s="216"/>
      <c r="HXZ303" s="216"/>
      <c r="HYA303" s="216"/>
      <c r="HYB303" s="216"/>
      <c r="HYC303" s="216"/>
      <c r="HYD303" s="216"/>
      <c r="HYE303" s="216"/>
      <c r="HYF303" s="216"/>
      <c r="HYG303" s="216"/>
      <c r="HYH303" s="216"/>
      <c r="HYI303" s="216"/>
      <c r="HYJ303" s="216"/>
      <c r="HYK303" s="216"/>
      <c r="HYL303" s="216"/>
      <c r="HYM303" s="216"/>
      <c r="HYN303" s="216"/>
      <c r="HYO303" s="216"/>
      <c r="HYP303" s="216"/>
      <c r="HYQ303" s="216"/>
      <c r="HYR303" s="216"/>
      <c r="HYS303" s="216"/>
      <c r="HYT303" s="216"/>
      <c r="HYU303" s="216"/>
      <c r="HYV303" s="216"/>
      <c r="HYW303" s="216"/>
      <c r="HYX303" s="216"/>
      <c r="HYY303" s="216"/>
      <c r="HYZ303" s="216"/>
      <c r="HZA303" s="216"/>
      <c r="HZB303" s="216"/>
      <c r="HZC303" s="216"/>
      <c r="HZD303" s="216"/>
      <c r="HZE303" s="216"/>
      <c r="HZF303" s="216"/>
      <c r="HZG303" s="216"/>
      <c r="HZH303" s="216"/>
      <c r="HZI303" s="216"/>
      <c r="HZJ303" s="216"/>
      <c r="HZK303" s="216"/>
      <c r="HZL303" s="216"/>
      <c r="HZM303" s="216"/>
      <c r="HZN303" s="216"/>
      <c r="HZO303" s="216"/>
      <c r="HZP303" s="216"/>
      <c r="HZQ303" s="216"/>
      <c r="HZR303" s="216"/>
      <c r="HZS303" s="216"/>
      <c r="HZT303" s="216"/>
      <c r="HZU303" s="216"/>
      <c r="HZV303" s="216"/>
      <c r="HZW303" s="216"/>
      <c r="HZX303" s="216"/>
      <c r="HZY303" s="216"/>
      <c r="HZZ303" s="216"/>
      <c r="IAA303" s="216"/>
      <c r="IAB303" s="216"/>
      <c r="IAC303" s="216"/>
      <c r="IAD303" s="216"/>
      <c r="IAE303" s="216"/>
      <c r="IAF303" s="216"/>
      <c r="IAG303" s="216"/>
      <c r="IAH303" s="216"/>
      <c r="IAI303" s="216"/>
      <c r="IAJ303" s="216"/>
      <c r="IAK303" s="216"/>
      <c r="IAL303" s="216"/>
      <c r="IAM303" s="216"/>
      <c r="IAN303" s="216"/>
      <c r="IAO303" s="216"/>
      <c r="IAP303" s="216"/>
      <c r="IAQ303" s="216"/>
      <c r="IAR303" s="216"/>
      <c r="IAS303" s="216"/>
      <c r="IAT303" s="216"/>
      <c r="IAU303" s="216"/>
      <c r="IAV303" s="216"/>
      <c r="IAW303" s="216"/>
      <c r="IAX303" s="216"/>
      <c r="IAY303" s="216"/>
      <c r="IAZ303" s="216"/>
      <c r="IBA303" s="216"/>
      <c r="IBB303" s="216"/>
      <c r="IBC303" s="216"/>
      <c r="IBD303" s="216"/>
      <c r="IBE303" s="216"/>
      <c r="IBF303" s="216"/>
      <c r="IBG303" s="216"/>
      <c r="IBH303" s="216"/>
      <c r="IBI303" s="216"/>
      <c r="IBJ303" s="216"/>
      <c r="IBK303" s="216"/>
      <c r="IBL303" s="216"/>
      <c r="IBM303" s="216"/>
      <c r="IBN303" s="216"/>
      <c r="IBO303" s="216"/>
      <c r="IBP303" s="216"/>
      <c r="IBQ303" s="216"/>
      <c r="IBR303" s="216"/>
      <c r="IBS303" s="216"/>
      <c r="IBT303" s="216"/>
      <c r="IBU303" s="216"/>
      <c r="IBV303" s="216"/>
      <c r="IBW303" s="216"/>
      <c r="IBX303" s="216"/>
      <c r="IBY303" s="216"/>
      <c r="IBZ303" s="216"/>
      <c r="ICA303" s="216"/>
      <c r="ICB303" s="216"/>
      <c r="ICC303" s="216"/>
      <c r="ICD303" s="216"/>
      <c r="ICE303" s="216"/>
      <c r="ICF303" s="216"/>
      <c r="ICG303" s="216"/>
      <c r="ICH303" s="216"/>
      <c r="ICI303" s="216"/>
      <c r="ICJ303" s="216"/>
      <c r="ICK303" s="216"/>
      <c r="ICL303" s="216"/>
      <c r="ICM303" s="216"/>
      <c r="ICN303" s="216"/>
      <c r="ICO303" s="216"/>
      <c r="ICP303" s="216"/>
      <c r="ICQ303" s="216"/>
      <c r="ICR303" s="216"/>
      <c r="ICS303" s="216"/>
      <c r="ICT303" s="216"/>
      <c r="ICU303" s="216"/>
      <c r="ICV303" s="216"/>
      <c r="ICW303" s="216"/>
      <c r="ICX303" s="216"/>
      <c r="ICY303" s="216"/>
      <c r="ICZ303" s="216"/>
      <c r="IDA303" s="216"/>
      <c r="IDB303" s="216"/>
      <c r="IDC303" s="216"/>
      <c r="IDD303" s="216"/>
      <c r="IDE303" s="216"/>
      <c r="IDF303" s="216"/>
      <c r="IDG303" s="216"/>
      <c r="IDH303" s="216"/>
      <c r="IDI303" s="216"/>
      <c r="IDJ303" s="216"/>
      <c r="IDK303" s="216"/>
      <c r="IDL303" s="216"/>
      <c r="IDM303" s="216"/>
      <c r="IDN303" s="216"/>
      <c r="IDO303" s="216"/>
      <c r="IDP303" s="216"/>
      <c r="IDQ303" s="216"/>
      <c r="IDR303" s="216"/>
      <c r="IDS303" s="216"/>
      <c r="IDT303" s="216"/>
      <c r="IDU303" s="216"/>
      <c r="IDV303" s="216"/>
      <c r="IDW303" s="216"/>
      <c r="IDX303" s="216"/>
      <c r="IDY303" s="216"/>
      <c r="IDZ303" s="216"/>
      <c r="IEA303" s="216"/>
      <c r="IEB303" s="216"/>
      <c r="IEC303" s="216"/>
      <c r="IED303" s="216"/>
      <c r="IEE303" s="216"/>
      <c r="IEF303" s="216"/>
      <c r="IEG303" s="216"/>
      <c r="IEH303" s="216"/>
      <c r="IEI303" s="216"/>
      <c r="IEJ303" s="216"/>
      <c r="IEK303" s="216"/>
      <c r="IEL303" s="216"/>
      <c r="IEM303" s="216"/>
      <c r="IEN303" s="216"/>
      <c r="IEO303" s="216"/>
      <c r="IEP303" s="216"/>
      <c r="IEQ303" s="216"/>
      <c r="IER303" s="216"/>
      <c r="IES303" s="216"/>
      <c r="IET303" s="216"/>
      <c r="IEU303" s="216"/>
      <c r="IEV303" s="216"/>
      <c r="IEW303" s="216"/>
      <c r="IEX303" s="216"/>
      <c r="IEY303" s="216"/>
      <c r="IEZ303" s="216"/>
      <c r="IFA303" s="216"/>
      <c r="IFB303" s="216"/>
      <c r="IFC303" s="216"/>
      <c r="IFD303" s="216"/>
      <c r="IFE303" s="216"/>
      <c r="IFF303" s="216"/>
      <c r="IFG303" s="216"/>
      <c r="IFH303" s="216"/>
      <c r="IFI303" s="216"/>
      <c r="IFJ303" s="216"/>
      <c r="IFK303" s="216"/>
      <c r="IFL303" s="216"/>
      <c r="IFM303" s="216"/>
      <c r="IFN303" s="216"/>
      <c r="IFO303" s="216"/>
      <c r="IFP303" s="216"/>
      <c r="IFQ303" s="216"/>
      <c r="IFR303" s="216"/>
      <c r="IFS303" s="216"/>
      <c r="IFT303" s="216"/>
      <c r="IFU303" s="216"/>
      <c r="IFV303" s="216"/>
      <c r="IFW303" s="216"/>
      <c r="IFX303" s="216"/>
      <c r="IFY303" s="216"/>
      <c r="IFZ303" s="216"/>
      <c r="IGA303" s="216"/>
      <c r="IGB303" s="216"/>
      <c r="IGC303" s="216"/>
      <c r="IGD303" s="216"/>
      <c r="IGE303" s="216"/>
      <c r="IGF303" s="216"/>
      <c r="IGG303" s="216"/>
      <c r="IGH303" s="216"/>
      <c r="IGI303" s="216"/>
      <c r="IGJ303" s="216"/>
      <c r="IGK303" s="216"/>
      <c r="IGL303" s="216"/>
      <c r="IGM303" s="216"/>
      <c r="IGN303" s="216"/>
      <c r="IGO303" s="216"/>
      <c r="IGP303" s="216"/>
      <c r="IGQ303" s="216"/>
      <c r="IGR303" s="216"/>
      <c r="IGS303" s="216"/>
      <c r="IGT303" s="216"/>
      <c r="IGU303" s="216"/>
      <c r="IGV303" s="216"/>
      <c r="IGW303" s="216"/>
      <c r="IGX303" s="216"/>
      <c r="IGY303" s="216"/>
      <c r="IGZ303" s="216"/>
      <c r="IHA303" s="216"/>
      <c r="IHB303" s="216"/>
      <c r="IHC303" s="216"/>
      <c r="IHD303" s="216"/>
      <c r="IHE303" s="216"/>
      <c r="IHF303" s="216"/>
      <c r="IHG303" s="216"/>
      <c r="IHH303" s="216"/>
      <c r="IHI303" s="216"/>
      <c r="IHJ303" s="216"/>
      <c r="IHK303" s="216"/>
      <c r="IHL303" s="216"/>
      <c r="IHM303" s="216"/>
      <c r="IHN303" s="216"/>
      <c r="IHO303" s="216"/>
      <c r="IHP303" s="216"/>
      <c r="IHQ303" s="216"/>
      <c r="IHR303" s="216"/>
      <c r="IHS303" s="216"/>
      <c r="IHT303" s="216"/>
      <c r="IHU303" s="216"/>
      <c r="IHV303" s="216"/>
      <c r="IHW303" s="216"/>
      <c r="IHX303" s="216"/>
      <c r="IHY303" s="216"/>
      <c r="IHZ303" s="216"/>
      <c r="IIA303" s="216"/>
      <c r="IIB303" s="216"/>
      <c r="IIC303" s="216"/>
      <c r="IID303" s="216"/>
      <c r="IIE303" s="216"/>
      <c r="IIF303" s="216"/>
      <c r="IIG303" s="216"/>
      <c r="IIH303" s="216"/>
      <c r="III303" s="216"/>
      <c r="IIJ303" s="216"/>
      <c r="IIK303" s="216"/>
      <c r="IIL303" s="216"/>
      <c r="IIM303" s="216"/>
      <c r="IIN303" s="216"/>
      <c r="IIO303" s="216"/>
      <c r="IIP303" s="216"/>
      <c r="IIQ303" s="216"/>
      <c r="IIR303" s="216"/>
      <c r="IIS303" s="216"/>
      <c r="IIT303" s="216"/>
      <c r="IIU303" s="216"/>
      <c r="IIV303" s="216"/>
      <c r="IIW303" s="216"/>
      <c r="IIX303" s="216"/>
      <c r="IIY303" s="216"/>
      <c r="IIZ303" s="216"/>
      <c r="IJA303" s="216"/>
      <c r="IJB303" s="216"/>
      <c r="IJC303" s="216"/>
      <c r="IJD303" s="216"/>
      <c r="IJE303" s="216"/>
      <c r="IJF303" s="216"/>
      <c r="IJG303" s="216"/>
      <c r="IJH303" s="216"/>
      <c r="IJI303" s="216"/>
      <c r="IJJ303" s="216"/>
      <c r="IJK303" s="216"/>
      <c r="IJL303" s="216"/>
      <c r="IJM303" s="216"/>
      <c r="IJN303" s="216"/>
      <c r="IJO303" s="216"/>
      <c r="IJP303" s="216"/>
      <c r="IJQ303" s="216"/>
      <c r="IJR303" s="216"/>
      <c r="IJS303" s="216"/>
      <c r="IJT303" s="216"/>
      <c r="IJU303" s="216"/>
      <c r="IJV303" s="216"/>
      <c r="IJW303" s="216"/>
      <c r="IJX303" s="216"/>
      <c r="IJY303" s="216"/>
      <c r="IJZ303" s="216"/>
      <c r="IKA303" s="216"/>
      <c r="IKB303" s="216"/>
      <c r="IKC303" s="216"/>
      <c r="IKD303" s="216"/>
      <c r="IKE303" s="216"/>
      <c r="IKF303" s="216"/>
      <c r="IKG303" s="216"/>
      <c r="IKH303" s="216"/>
      <c r="IKI303" s="216"/>
      <c r="IKJ303" s="216"/>
      <c r="IKK303" s="216"/>
      <c r="IKL303" s="216"/>
      <c r="IKM303" s="216"/>
      <c r="IKN303" s="216"/>
      <c r="IKO303" s="216"/>
      <c r="IKP303" s="216"/>
      <c r="IKQ303" s="216"/>
      <c r="IKR303" s="216"/>
      <c r="IKS303" s="216"/>
      <c r="IKT303" s="216"/>
      <c r="IKU303" s="216"/>
      <c r="IKV303" s="216"/>
      <c r="IKW303" s="216"/>
      <c r="IKX303" s="216"/>
      <c r="IKY303" s="216"/>
      <c r="IKZ303" s="216"/>
      <c r="ILA303" s="216"/>
      <c r="ILB303" s="216"/>
      <c r="ILC303" s="216"/>
      <c r="ILD303" s="216"/>
      <c r="ILE303" s="216"/>
      <c r="ILF303" s="216"/>
      <c r="ILG303" s="216"/>
      <c r="ILH303" s="216"/>
      <c r="ILI303" s="216"/>
      <c r="ILJ303" s="216"/>
      <c r="ILK303" s="216"/>
      <c r="ILL303" s="216"/>
      <c r="ILM303" s="216"/>
      <c r="ILN303" s="216"/>
      <c r="ILO303" s="216"/>
      <c r="ILP303" s="216"/>
      <c r="ILQ303" s="216"/>
      <c r="ILR303" s="216"/>
      <c r="ILS303" s="216"/>
      <c r="ILT303" s="216"/>
      <c r="ILU303" s="216"/>
      <c r="ILV303" s="216"/>
      <c r="ILW303" s="216"/>
      <c r="ILX303" s="216"/>
      <c r="ILY303" s="216"/>
      <c r="ILZ303" s="216"/>
      <c r="IMA303" s="216"/>
      <c r="IMB303" s="216"/>
      <c r="IMC303" s="216"/>
      <c r="IMD303" s="216"/>
      <c r="IME303" s="216"/>
      <c r="IMF303" s="216"/>
      <c r="IMG303" s="216"/>
      <c r="IMH303" s="216"/>
      <c r="IMI303" s="216"/>
      <c r="IMJ303" s="216"/>
      <c r="IMK303" s="216"/>
      <c r="IML303" s="216"/>
      <c r="IMM303" s="216"/>
      <c r="IMN303" s="216"/>
      <c r="IMO303" s="216"/>
      <c r="IMP303" s="216"/>
      <c r="IMQ303" s="216"/>
      <c r="IMR303" s="216"/>
      <c r="IMS303" s="216"/>
      <c r="IMT303" s="216"/>
      <c r="IMU303" s="216"/>
      <c r="IMV303" s="216"/>
      <c r="IMW303" s="216"/>
      <c r="IMX303" s="216"/>
      <c r="IMY303" s="216"/>
      <c r="IMZ303" s="216"/>
      <c r="INA303" s="216"/>
      <c r="INB303" s="216"/>
      <c r="INC303" s="216"/>
      <c r="IND303" s="216"/>
      <c r="INE303" s="216"/>
      <c r="INF303" s="216"/>
      <c r="ING303" s="216"/>
      <c r="INH303" s="216"/>
      <c r="INI303" s="216"/>
      <c r="INJ303" s="216"/>
      <c r="INK303" s="216"/>
      <c r="INL303" s="216"/>
      <c r="INM303" s="216"/>
      <c r="INN303" s="216"/>
      <c r="INO303" s="216"/>
      <c r="INP303" s="216"/>
      <c r="INQ303" s="216"/>
      <c r="INR303" s="216"/>
      <c r="INS303" s="216"/>
      <c r="INT303" s="216"/>
      <c r="INU303" s="216"/>
      <c r="INV303" s="216"/>
      <c r="INW303" s="216"/>
      <c r="INX303" s="216"/>
      <c r="INY303" s="216"/>
      <c r="INZ303" s="216"/>
      <c r="IOA303" s="216"/>
      <c r="IOB303" s="216"/>
      <c r="IOC303" s="216"/>
      <c r="IOD303" s="216"/>
      <c r="IOE303" s="216"/>
      <c r="IOF303" s="216"/>
      <c r="IOG303" s="216"/>
      <c r="IOH303" s="216"/>
      <c r="IOI303" s="216"/>
      <c r="IOJ303" s="216"/>
      <c r="IOK303" s="216"/>
      <c r="IOL303" s="216"/>
      <c r="IOM303" s="216"/>
      <c r="ION303" s="216"/>
      <c r="IOO303" s="216"/>
      <c r="IOP303" s="216"/>
      <c r="IOQ303" s="216"/>
      <c r="IOR303" s="216"/>
      <c r="IOS303" s="216"/>
      <c r="IOT303" s="216"/>
      <c r="IOU303" s="216"/>
      <c r="IOV303" s="216"/>
      <c r="IOW303" s="216"/>
      <c r="IOX303" s="216"/>
      <c r="IOY303" s="216"/>
      <c r="IOZ303" s="216"/>
      <c r="IPA303" s="216"/>
      <c r="IPB303" s="216"/>
      <c r="IPC303" s="216"/>
      <c r="IPD303" s="216"/>
      <c r="IPE303" s="216"/>
      <c r="IPF303" s="216"/>
      <c r="IPG303" s="216"/>
      <c r="IPH303" s="216"/>
      <c r="IPI303" s="216"/>
      <c r="IPJ303" s="216"/>
      <c r="IPK303" s="216"/>
      <c r="IPL303" s="216"/>
      <c r="IPM303" s="216"/>
      <c r="IPN303" s="216"/>
      <c r="IPO303" s="216"/>
      <c r="IPP303" s="216"/>
      <c r="IPQ303" s="216"/>
      <c r="IPR303" s="216"/>
      <c r="IPS303" s="216"/>
      <c r="IPT303" s="216"/>
      <c r="IPU303" s="216"/>
      <c r="IPV303" s="216"/>
      <c r="IPW303" s="216"/>
      <c r="IPX303" s="216"/>
      <c r="IPY303" s="216"/>
      <c r="IPZ303" s="216"/>
      <c r="IQA303" s="216"/>
      <c r="IQB303" s="216"/>
      <c r="IQC303" s="216"/>
      <c r="IQD303" s="216"/>
      <c r="IQE303" s="216"/>
      <c r="IQF303" s="216"/>
      <c r="IQG303" s="216"/>
      <c r="IQH303" s="216"/>
      <c r="IQI303" s="216"/>
      <c r="IQJ303" s="216"/>
      <c r="IQK303" s="216"/>
      <c r="IQL303" s="216"/>
      <c r="IQM303" s="216"/>
      <c r="IQN303" s="216"/>
      <c r="IQO303" s="216"/>
      <c r="IQP303" s="216"/>
      <c r="IQQ303" s="216"/>
      <c r="IQR303" s="216"/>
      <c r="IQS303" s="216"/>
      <c r="IQT303" s="216"/>
      <c r="IQU303" s="216"/>
      <c r="IQV303" s="216"/>
      <c r="IQW303" s="216"/>
      <c r="IQX303" s="216"/>
      <c r="IQY303" s="216"/>
      <c r="IQZ303" s="216"/>
      <c r="IRA303" s="216"/>
      <c r="IRB303" s="216"/>
      <c r="IRC303" s="216"/>
      <c r="IRD303" s="216"/>
      <c r="IRE303" s="216"/>
      <c r="IRF303" s="216"/>
      <c r="IRG303" s="216"/>
      <c r="IRH303" s="216"/>
      <c r="IRI303" s="216"/>
      <c r="IRJ303" s="216"/>
      <c r="IRK303" s="216"/>
      <c r="IRL303" s="216"/>
      <c r="IRM303" s="216"/>
      <c r="IRN303" s="216"/>
      <c r="IRO303" s="216"/>
      <c r="IRP303" s="216"/>
      <c r="IRQ303" s="216"/>
      <c r="IRR303" s="216"/>
      <c r="IRS303" s="216"/>
      <c r="IRT303" s="216"/>
      <c r="IRU303" s="216"/>
      <c r="IRV303" s="216"/>
      <c r="IRW303" s="216"/>
      <c r="IRX303" s="216"/>
      <c r="IRY303" s="216"/>
      <c r="IRZ303" s="216"/>
      <c r="ISA303" s="216"/>
      <c r="ISB303" s="216"/>
      <c r="ISC303" s="216"/>
      <c r="ISD303" s="216"/>
      <c r="ISE303" s="216"/>
      <c r="ISF303" s="216"/>
      <c r="ISG303" s="216"/>
      <c r="ISH303" s="216"/>
      <c r="ISI303" s="216"/>
      <c r="ISJ303" s="216"/>
      <c r="ISK303" s="216"/>
      <c r="ISL303" s="216"/>
      <c r="ISM303" s="216"/>
      <c r="ISN303" s="216"/>
      <c r="ISO303" s="216"/>
      <c r="ISP303" s="216"/>
      <c r="ISQ303" s="216"/>
      <c r="ISR303" s="216"/>
      <c r="ISS303" s="216"/>
      <c r="IST303" s="216"/>
      <c r="ISU303" s="216"/>
      <c r="ISV303" s="216"/>
      <c r="ISW303" s="216"/>
      <c r="ISX303" s="216"/>
      <c r="ISY303" s="216"/>
      <c r="ISZ303" s="216"/>
      <c r="ITA303" s="216"/>
      <c r="ITB303" s="216"/>
      <c r="ITC303" s="216"/>
      <c r="ITD303" s="216"/>
      <c r="ITE303" s="216"/>
      <c r="ITF303" s="216"/>
      <c r="ITG303" s="216"/>
      <c r="ITH303" s="216"/>
      <c r="ITI303" s="216"/>
      <c r="ITJ303" s="216"/>
      <c r="ITK303" s="216"/>
      <c r="ITL303" s="216"/>
      <c r="ITM303" s="216"/>
      <c r="ITN303" s="216"/>
      <c r="ITO303" s="216"/>
      <c r="ITP303" s="216"/>
      <c r="ITQ303" s="216"/>
      <c r="ITR303" s="216"/>
      <c r="ITS303" s="216"/>
      <c r="ITT303" s="216"/>
      <c r="ITU303" s="216"/>
      <c r="ITV303" s="216"/>
      <c r="ITW303" s="216"/>
      <c r="ITX303" s="216"/>
      <c r="ITY303" s="216"/>
      <c r="ITZ303" s="216"/>
      <c r="IUA303" s="216"/>
      <c r="IUB303" s="216"/>
      <c r="IUC303" s="216"/>
      <c r="IUD303" s="216"/>
      <c r="IUE303" s="216"/>
      <c r="IUF303" s="216"/>
      <c r="IUG303" s="216"/>
      <c r="IUH303" s="216"/>
      <c r="IUI303" s="216"/>
      <c r="IUJ303" s="216"/>
      <c r="IUK303" s="216"/>
      <c r="IUL303" s="216"/>
      <c r="IUM303" s="216"/>
      <c r="IUN303" s="216"/>
      <c r="IUO303" s="216"/>
      <c r="IUP303" s="216"/>
      <c r="IUQ303" s="216"/>
      <c r="IUR303" s="216"/>
      <c r="IUS303" s="216"/>
      <c r="IUT303" s="216"/>
      <c r="IUU303" s="216"/>
      <c r="IUV303" s="216"/>
      <c r="IUW303" s="216"/>
      <c r="IUX303" s="216"/>
      <c r="IUY303" s="216"/>
      <c r="IUZ303" s="216"/>
      <c r="IVA303" s="216"/>
      <c r="IVB303" s="216"/>
      <c r="IVC303" s="216"/>
      <c r="IVD303" s="216"/>
      <c r="IVE303" s="216"/>
      <c r="IVF303" s="216"/>
      <c r="IVG303" s="216"/>
      <c r="IVH303" s="216"/>
      <c r="IVI303" s="216"/>
      <c r="IVJ303" s="216"/>
      <c r="IVK303" s="216"/>
      <c r="IVL303" s="216"/>
      <c r="IVM303" s="216"/>
      <c r="IVN303" s="216"/>
      <c r="IVO303" s="216"/>
      <c r="IVP303" s="216"/>
      <c r="IVQ303" s="216"/>
      <c r="IVR303" s="216"/>
      <c r="IVS303" s="216"/>
      <c r="IVT303" s="216"/>
      <c r="IVU303" s="216"/>
      <c r="IVV303" s="216"/>
      <c r="IVW303" s="216"/>
      <c r="IVX303" s="216"/>
      <c r="IVY303" s="216"/>
      <c r="IVZ303" s="216"/>
      <c r="IWA303" s="216"/>
      <c r="IWB303" s="216"/>
      <c r="IWC303" s="216"/>
      <c r="IWD303" s="216"/>
      <c r="IWE303" s="216"/>
      <c r="IWF303" s="216"/>
      <c r="IWG303" s="216"/>
      <c r="IWH303" s="216"/>
      <c r="IWI303" s="216"/>
      <c r="IWJ303" s="216"/>
      <c r="IWK303" s="216"/>
      <c r="IWL303" s="216"/>
      <c r="IWM303" s="216"/>
      <c r="IWN303" s="216"/>
      <c r="IWO303" s="216"/>
      <c r="IWP303" s="216"/>
      <c r="IWQ303" s="216"/>
      <c r="IWR303" s="216"/>
      <c r="IWS303" s="216"/>
      <c r="IWT303" s="216"/>
      <c r="IWU303" s="216"/>
      <c r="IWV303" s="216"/>
      <c r="IWW303" s="216"/>
      <c r="IWX303" s="216"/>
      <c r="IWY303" s="216"/>
      <c r="IWZ303" s="216"/>
      <c r="IXA303" s="216"/>
      <c r="IXB303" s="216"/>
      <c r="IXC303" s="216"/>
      <c r="IXD303" s="216"/>
      <c r="IXE303" s="216"/>
      <c r="IXF303" s="216"/>
      <c r="IXG303" s="216"/>
      <c r="IXH303" s="216"/>
      <c r="IXI303" s="216"/>
      <c r="IXJ303" s="216"/>
      <c r="IXK303" s="216"/>
      <c r="IXL303" s="216"/>
      <c r="IXM303" s="216"/>
      <c r="IXN303" s="216"/>
      <c r="IXO303" s="216"/>
      <c r="IXP303" s="216"/>
      <c r="IXQ303" s="216"/>
      <c r="IXR303" s="216"/>
      <c r="IXS303" s="216"/>
      <c r="IXT303" s="216"/>
      <c r="IXU303" s="216"/>
      <c r="IXV303" s="216"/>
      <c r="IXW303" s="216"/>
      <c r="IXX303" s="216"/>
      <c r="IXY303" s="216"/>
      <c r="IXZ303" s="216"/>
      <c r="IYA303" s="216"/>
      <c r="IYB303" s="216"/>
      <c r="IYC303" s="216"/>
      <c r="IYD303" s="216"/>
      <c r="IYE303" s="216"/>
      <c r="IYF303" s="216"/>
      <c r="IYG303" s="216"/>
      <c r="IYH303" s="216"/>
      <c r="IYI303" s="216"/>
      <c r="IYJ303" s="216"/>
      <c r="IYK303" s="216"/>
      <c r="IYL303" s="216"/>
      <c r="IYM303" s="216"/>
      <c r="IYN303" s="216"/>
      <c r="IYO303" s="216"/>
      <c r="IYP303" s="216"/>
      <c r="IYQ303" s="216"/>
      <c r="IYR303" s="216"/>
      <c r="IYS303" s="216"/>
      <c r="IYT303" s="216"/>
      <c r="IYU303" s="216"/>
      <c r="IYV303" s="216"/>
      <c r="IYW303" s="216"/>
      <c r="IYX303" s="216"/>
      <c r="IYY303" s="216"/>
      <c r="IYZ303" s="216"/>
      <c r="IZA303" s="216"/>
      <c r="IZB303" s="216"/>
      <c r="IZC303" s="216"/>
      <c r="IZD303" s="216"/>
      <c r="IZE303" s="216"/>
      <c r="IZF303" s="216"/>
      <c r="IZG303" s="216"/>
      <c r="IZH303" s="216"/>
      <c r="IZI303" s="216"/>
      <c r="IZJ303" s="216"/>
      <c r="IZK303" s="216"/>
      <c r="IZL303" s="216"/>
      <c r="IZM303" s="216"/>
      <c r="IZN303" s="216"/>
      <c r="IZO303" s="216"/>
      <c r="IZP303" s="216"/>
      <c r="IZQ303" s="216"/>
      <c r="IZR303" s="216"/>
      <c r="IZS303" s="216"/>
      <c r="IZT303" s="216"/>
      <c r="IZU303" s="216"/>
      <c r="IZV303" s="216"/>
      <c r="IZW303" s="216"/>
      <c r="IZX303" s="216"/>
      <c r="IZY303" s="216"/>
      <c r="IZZ303" s="216"/>
      <c r="JAA303" s="216"/>
      <c r="JAB303" s="216"/>
      <c r="JAC303" s="216"/>
      <c r="JAD303" s="216"/>
      <c r="JAE303" s="216"/>
      <c r="JAF303" s="216"/>
      <c r="JAG303" s="216"/>
      <c r="JAH303" s="216"/>
      <c r="JAI303" s="216"/>
      <c r="JAJ303" s="216"/>
      <c r="JAK303" s="216"/>
      <c r="JAL303" s="216"/>
      <c r="JAM303" s="216"/>
      <c r="JAN303" s="216"/>
      <c r="JAO303" s="216"/>
      <c r="JAP303" s="216"/>
      <c r="JAQ303" s="216"/>
      <c r="JAR303" s="216"/>
      <c r="JAS303" s="216"/>
      <c r="JAT303" s="216"/>
      <c r="JAU303" s="216"/>
      <c r="JAV303" s="216"/>
      <c r="JAW303" s="216"/>
      <c r="JAX303" s="216"/>
      <c r="JAY303" s="216"/>
      <c r="JAZ303" s="216"/>
      <c r="JBA303" s="216"/>
      <c r="JBB303" s="216"/>
      <c r="JBC303" s="216"/>
      <c r="JBD303" s="216"/>
      <c r="JBE303" s="216"/>
      <c r="JBF303" s="216"/>
      <c r="JBG303" s="216"/>
      <c r="JBH303" s="216"/>
      <c r="JBI303" s="216"/>
      <c r="JBJ303" s="216"/>
      <c r="JBK303" s="216"/>
      <c r="JBL303" s="216"/>
      <c r="JBM303" s="216"/>
      <c r="JBN303" s="216"/>
      <c r="JBO303" s="216"/>
      <c r="JBP303" s="216"/>
      <c r="JBQ303" s="216"/>
      <c r="JBR303" s="216"/>
      <c r="JBS303" s="216"/>
      <c r="JBT303" s="216"/>
      <c r="JBU303" s="216"/>
      <c r="JBV303" s="216"/>
      <c r="JBW303" s="216"/>
      <c r="JBX303" s="216"/>
      <c r="JBY303" s="216"/>
      <c r="JBZ303" s="216"/>
      <c r="JCA303" s="216"/>
      <c r="JCB303" s="216"/>
      <c r="JCC303" s="216"/>
      <c r="JCD303" s="216"/>
      <c r="JCE303" s="216"/>
      <c r="JCF303" s="216"/>
      <c r="JCG303" s="216"/>
      <c r="JCH303" s="216"/>
      <c r="JCI303" s="216"/>
      <c r="JCJ303" s="216"/>
      <c r="JCK303" s="216"/>
      <c r="JCL303" s="216"/>
      <c r="JCM303" s="216"/>
      <c r="JCN303" s="216"/>
      <c r="JCO303" s="216"/>
      <c r="JCP303" s="216"/>
      <c r="JCQ303" s="216"/>
      <c r="JCR303" s="216"/>
      <c r="JCS303" s="216"/>
      <c r="JCT303" s="216"/>
      <c r="JCU303" s="216"/>
      <c r="JCV303" s="216"/>
      <c r="JCW303" s="216"/>
      <c r="JCX303" s="216"/>
      <c r="JCY303" s="216"/>
      <c r="JCZ303" s="216"/>
      <c r="JDA303" s="216"/>
      <c r="JDB303" s="216"/>
      <c r="JDC303" s="216"/>
      <c r="JDD303" s="216"/>
      <c r="JDE303" s="216"/>
      <c r="JDF303" s="216"/>
      <c r="JDG303" s="216"/>
      <c r="JDH303" s="216"/>
      <c r="JDI303" s="216"/>
      <c r="JDJ303" s="216"/>
      <c r="JDK303" s="216"/>
      <c r="JDL303" s="216"/>
      <c r="JDM303" s="216"/>
      <c r="JDN303" s="216"/>
      <c r="JDO303" s="216"/>
      <c r="JDP303" s="216"/>
      <c r="JDQ303" s="216"/>
      <c r="JDR303" s="216"/>
      <c r="JDS303" s="216"/>
      <c r="JDT303" s="216"/>
      <c r="JDU303" s="216"/>
      <c r="JDV303" s="216"/>
      <c r="JDW303" s="216"/>
      <c r="JDX303" s="216"/>
      <c r="JDY303" s="216"/>
      <c r="JDZ303" s="216"/>
      <c r="JEA303" s="216"/>
      <c r="JEB303" s="216"/>
      <c r="JEC303" s="216"/>
      <c r="JED303" s="216"/>
      <c r="JEE303" s="216"/>
      <c r="JEF303" s="216"/>
      <c r="JEG303" s="216"/>
      <c r="JEH303" s="216"/>
      <c r="JEI303" s="216"/>
      <c r="JEJ303" s="216"/>
      <c r="JEK303" s="216"/>
      <c r="JEL303" s="216"/>
      <c r="JEM303" s="216"/>
      <c r="JEN303" s="216"/>
      <c r="JEO303" s="216"/>
      <c r="JEP303" s="216"/>
      <c r="JEQ303" s="216"/>
      <c r="JER303" s="216"/>
      <c r="JES303" s="216"/>
      <c r="JET303" s="216"/>
      <c r="JEU303" s="216"/>
      <c r="JEV303" s="216"/>
      <c r="JEW303" s="216"/>
      <c r="JEX303" s="216"/>
      <c r="JEY303" s="216"/>
      <c r="JEZ303" s="216"/>
      <c r="JFA303" s="216"/>
      <c r="JFB303" s="216"/>
      <c r="JFC303" s="216"/>
      <c r="JFD303" s="216"/>
      <c r="JFE303" s="216"/>
      <c r="JFF303" s="216"/>
      <c r="JFG303" s="216"/>
      <c r="JFH303" s="216"/>
      <c r="JFI303" s="216"/>
      <c r="JFJ303" s="216"/>
      <c r="JFK303" s="216"/>
      <c r="JFL303" s="216"/>
      <c r="JFM303" s="216"/>
      <c r="JFN303" s="216"/>
      <c r="JFO303" s="216"/>
      <c r="JFP303" s="216"/>
      <c r="JFQ303" s="216"/>
      <c r="JFR303" s="216"/>
      <c r="JFS303" s="216"/>
      <c r="JFT303" s="216"/>
      <c r="JFU303" s="216"/>
      <c r="JFV303" s="216"/>
      <c r="JFW303" s="216"/>
      <c r="JFX303" s="216"/>
      <c r="JFY303" s="216"/>
      <c r="JFZ303" s="216"/>
      <c r="JGA303" s="216"/>
      <c r="JGB303" s="216"/>
      <c r="JGC303" s="216"/>
      <c r="JGD303" s="216"/>
      <c r="JGE303" s="216"/>
      <c r="JGF303" s="216"/>
      <c r="JGG303" s="216"/>
      <c r="JGH303" s="216"/>
      <c r="JGI303" s="216"/>
      <c r="JGJ303" s="216"/>
      <c r="JGK303" s="216"/>
      <c r="JGL303" s="216"/>
      <c r="JGM303" s="216"/>
      <c r="JGN303" s="216"/>
      <c r="JGO303" s="216"/>
      <c r="JGP303" s="216"/>
      <c r="JGQ303" s="216"/>
      <c r="JGR303" s="216"/>
      <c r="JGS303" s="216"/>
      <c r="JGT303" s="216"/>
      <c r="JGU303" s="216"/>
      <c r="JGV303" s="216"/>
      <c r="JGW303" s="216"/>
      <c r="JGX303" s="216"/>
      <c r="JGY303" s="216"/>
      <c r="JGZ303" s="216"/>
      <c r="JHA303" s="216"/>
      <c r="JHB303" s="216"/>
      <c r="JHC303" s="216"/>
      <c r="JHD303" s="216"/>
      <c r="JHE303" s="216"/>
      <c r="JHF303" s="216"/>
      <c r="JHG303" s="216"/>
      <c r="JHH303" s="216"/>
      <c r="JHI303" s="216"/>
      <c r="JHJ303" s="216"/>
      <c r="JHK303" s="216"/>
      <c r="JHL303" s="216"/>
      <c r="JHM303" s="216"/>
      <c r="JHN303" s="216"/>
      <c r="JHO303" s="216"/>
      <c r="JHP303" s="216"/>
      <c r="JHQ303" s="216"/>
      <c r="JHR303" s="216"/>
      <c r="JHS303" s="216"/>
      <c r="JHT303" s="216"/>
      <c r="JHU303" s="216"/>
      <c r="JHV303" s="216"/>
      <c r="JHW303" s="216"/>
      <c r="JHX303" s="216"/>
      <c r="JHY303" s="216"/>
      <c r="JHZ303" s="216"/>
      <c r="JIA303" s="216"/>
      <c r="JIB303" s="216"/>
      <c r="JIC303" s="216"/>
      <c r="JID303" s="216"/>
      <c r="JIE303" s="216"/>
      <c r="JIF303" s="216"/>
      <c r="JIG303" s="216"/>
      <c r="JIH303" s="216"/>
      <c r="JII303" s="216"/>
      <c r="JIJ303" s="216"/>
      <c r="JIK303" s="216"/>
      <c r="JIL303" s="216"/>
      <c r="JIM303" s="216"/>
      <c r="JIN303" s="216"/>
      <c r="JIO303" s="216"/>
      <c r="JIP303" s="216"/>
      <c r="JIQ303" s="216"/>
      <c r="JIR303" s="216"/>
      <c r="JIS303" s="216"/>
      <c r="JIT303" s="216"/>
      <c r="JIU303" s="216"/>
      <c r="JIV303" s="216"/>
      <c r="JIW303" s="216"/>
      <c r="JIX303" s="216"/>
      <c r="JIY303" s="216"/>
      <c r="JIZ303" s="216"/>
      <c r="JJA303" s="216"/>
      <c r="JJB303" s="216"/>
      <c r="JJC303" s="216"/>
      <c r="JJD303" s="216"/>
      <c r="JJE303" s="216"/>
      <c r="JJF303" s="216"/>
      <c r="JJG303" s="216"/>
      <c r="JJH303" s="216"/>
      <c r="JJI303" s="216"/>
      <c r="JJJ303" s="216"/>
      <c r="JJK303" s="216"/>
      <c r="JJL303" s="216"/>
      <c r="JJM303" s="216"/>
      <c r="JJN303" s="216"/>
      <c r="JJO303" s="216"/>
      <c r="JJP303" s="216"/>
      <c r="JJQ303" s="216"/>
      <c r="JJR303" s="216"/>
      <c r="JJS303" s="216"/>
      <c r="JJT303" s="216"/>
      <c r="JJU303" s="216"/>
      <c r="JJV303" s="216"/>
      <c r="JJW303" s="216"/>
      <c r="JJX303" s="216"/>
      <c r="JJY303" s="216"/>
      <c r="JJZ303" s="216"/>
      <c r="JKA303" s="216"/>
      <c r="JKB303" s="216"/>
      <c r="JKC303" s="216"/>
      <c r="JKD303" s="216"/>
      <c r="JKE303" s="216"/>
      <c r="JKF303" s="216"/>
      <c r="JKG303" s="216"/>
      <c r="JKH303" s="216"/>
      <c r="JKI303" s="216"/>
      <c r="JKJ303" s="216"/>
      <c r="JKK303" s="216"/>
      <c r="JKL303" s="216"/>
      <c r="JKM303" s="216"/>
      <c r="JKN303" s="216"/>
      <c r="JKO303" s="216"/>
      <c r="JKP303" s="216"/>
      <c r="JKQ303" s="216"/>
      <c r="JKR303" s="216"/>
      <c r="JKS303" s="216"/>
      <c r="JKT303" s="216"/>
      <c r="JKU303" s="216"/>
      <c r="JKV303" s="216"/>
      <c r="JKW303" s="216"/>
      <c r="JKX303" s="216"/>
      <c r="JKY303" s="216"/>
      <c r="JKZ303" s="216"/>
      <c r="JLA303" s="216"/>
      <c r="JLB303" s="216"/>
      <c r="JLC303" s="216"/>
      <c r="JLD303" s="216"/>
      <c r="JLE303" s="216"/>
      <c r="JLF303" s="216"/>
      <c r="JLG303" s="216"/>
      <c r="JLH303" s="216"/>
      <c r="JLI303" s="216"/>
      <c r="JLJ303" s="216"/>
      <c r="JLK303" s="216"/>
      <c r="JLL303" s="216"/>
      <c r="JLM303" s="216"/>
      <c r="JLN303" s="216"/>
      <c r="JLO303" s="216"/>
      <c r="JLP303" s="216"/>
      <c r="JLQ303" s="216"/>
      <c r="JLR303" s="216"/>
      <c r="JLS303" s="216"/>
      <c r="JLT303" s="216"/>
      <c r="JLU303" s="216"/>
      <c r="JLV303" s="216"/>
      <c r="JLW303" s="216"/>
      <c r="JLX303" s="216"/>
      <c r="JLY303" s="216"/>
      <c r="JLZ303" s="216"/>
      <c r="JMA303" s="216"/>
      <c r="JMB303" s="216"/>
      <c r="JMC303" s="216"/>
      <c r="JMD303" s="216"/>
      <c r="JME303" s="216"/>
      <c r="JMF303" s="216"/>
      <c r="JMG303" s="216"/>
      <c r="JMH303" s="216"/>
      <c r="JMI303" s="216"/>
      <c r="JMJ303" s="216"/>
      <c r="JMK303" s="216"/>
      <c r="JML303" s="216"/>
      <c r="JMM303" s="216"/>
      <c r="JMN303" s="216"/>
      <c r="JMO303" s="216"/>
      <c r="JMP303" s="216"/>
      <c r="JMQ303" s="216"/>
      <c r="JMR303" s="216"/>
      <c r="JMS303" s="216"/>
      <c r="JMT303" s="216"/>
      <c r="JMU303" s="216"/>
      <c r="JMV303" s="216"/>
      <c r="JMW303" s="216"/>
      <c r="JMX303" s="216"/>
      <c r="JMY303" s="216"/>
      <c r="JMZ303" s="216"/>
      <c r="JNA303" s="216"/>
      <c r="JNB303" s="216"/>
      <c r="JNC303" s="216"/>
      <c r="JND303" s="216"/>
      <c r="JNE303" s="216"/>
      <c r="JNF303" s="216"/>
      <c r="JNG303" s="216"/>
      <c r="JNH303" s="216"/>
      <c r="JNI303" s="216"/>
      <c r="JNJ303" s="216"/>
      <c r="JNK303" s="216"/>
      <c r="JNL303" s="216"/>
      <c r="JNM303" s="216"/>
      <c r="JNN303" s="216"/>
      <c r="JNO303" s="216"/>
      <c r="JNP303" s="216"/>
      <c r="JNQ303" s="216"/>
      <c r="JNR303" s="216"/>
      <c r="JNS303" s="216"/>
      <c r="JNT303" s="216"/>
      <c r="JNU303" s="216"/>
      <c r="JNV303" s="216"/>
      <c r="JNW303" s="216"/>
      <c r="JNX303" s="216"/>
      <c r="JNY303" s="216"/>
      <c r="JNZ303" s="216"/>
      <c r="JOA303" s="216"/>
      <c r="JOB303" s="216"/>
      <c r="JOC303" s="216"/>
      <c r="JOD303" s="216"/>
      <c r="JOE303" s="216"/>
      <c r="JOF303" s="216"/>
      <c r="JOG303" s="216"/>
      <c r="JOH303" s="216"/>
      <c r="JOI303" s="216"/>
      <c r="JOJ303" s="216"/>
      <c r="JOK303" s="216"/>
      <c r="JOL303" s="216"/>
      <c r="JOM303" s="216"/>
      <c r="JON303" s="216"/>
      <c r="JOO303" s="216"/>
      <c r="JOP303" s="216"/>
      <c r="JOQ303" s="216"/>
      <c r="JOR303" s="216"/>
      <c r="JOS303" s="216"/>
      <c r="JOT303" s="216"/>
      <c r="JOU303" s="216"/>
      <c r="JOV303" s="216"/>
      <c r="JOW303" s="216"/>
      <c r="JOX303" s="216"/>
      <c r="JOY303" s="216"/>
      <c r="JOZ303" s="216"/>
      <c r="JPA303" s="216"/>
      <c r="JPB303" s="216"/>
      <c r="JPC303" s="216"/>
      <c r="JPD303" s="216"/>
      <c r="JPE303" s="216"/>
      <c r="JPF303" s="216"/>
      <c r="JPG303" s="216"/>
      <c r="JPH303" s="216"/>
      <c r="JPI303" s="216"/>
      <c r="JPJ303" s="216"/>
      <c r="JPK303" s="216"/>
      <c r="JPL303" s="216"/>
      <c r="JPM303" s="216"/>
      <c r="JPN303" s="216"/>
      <c r="JPO303" s="216"/>
      <c r="JPP303" s="216"/>
      <c r="JPQ303" s="216"/>
      <c r="JPR303" s="216"/>
      <c r="JPS303" s="216"/>
      <c r="JPT303" s="216"/>
      <c r="JPU303" s="216"/>
      <c r="JPV303" s="216"/>
      <c r="JPW303" s="216"/>
      <c r="JPX303" s="216"/>
      <c r="JPY303" s="216"/>
      <c r="JPZ303" s="216"/>
      <c r="JQA303" s="216"/>
      <c r="JQB303" s="216"/>
      <c r="JQC303" s="216"/>
      <c r="JQD303" s="216"/>
      <c r="JQE303" s="216"/>
      <c r="JQF303" s="216"/>
      <c r="JQG303" s="216"/>
      <c r="JQH303" s="216"/>
      <c r="JQI303" s="216"/>
      <c r="JQJ303" s="216"/>
      <c r="JQK303" s="216"/>
      <c r="JQL303" s="216"/>
      <c r="JQM303" s="216"/>
      <c r="JQN303" s="216"/>
      <c r="JQO303" s="216"/>
      <c r="JQP303" s="216"/>
      <c r="JQQ303" s="216"/>
      <c r="JQR303" s="216"/>
      <c r="JQS303" s="216"/>
      <c r="JQT303" s="216"/>
      <c r="JQU303" s="216"/>
      <c r="JQV303" s="216"/>
      <c r="JQW303" s="216"/>
      <c r="JQX303" s="216"/>
      <c r="JQY303" s="216"/>
      <c r="JQZ303" s="216"/>
      <c r="JRA303" s="216"/>
      <c r="JRB303" s="216"/>
      <c r="JRC303" s="216"/>
      <c r="JRD303" s="216"/>
      <c r="JRE303" s="216"/>
      <c r="JRF303" s="216"/>
      <c r="JRG303" s="216"/>
      <c r="JRH303" s="216"/>
      <c r="JRI303" s="216"/>
      <c r="JRJ303" s="216"/>
      <c r="JRK303" s="216"/>
      <c r="JRL303" s="216"/>
      <c r="JRM303" s="216"/>
      <c r="JRN303" s="216"/>
      <c r="JRO303" s="216"/>
      <c r="JRP303" s="216"/>
      <c r="JRQ303" s="216"/>
      <c r="JRR303" s="216"/>
      <c r="JRS303" s="216"/>
      <c r="JRT303" s="216"/>
      <c r="JRU303" s="216"/>
      <c r="JRV303" s="216"/>
      <c r="JRW303" s="216"/>
      <c r="JRX303" s="216"/>
      <c r="JRY303" s="216"/>
      <c r="JRZ303" s="216"/>
      <c r="JSA303" s="216"/>
      <c r="JSB303" s="216"/>
      <c r="JSC303" s="216"/>
      <c r="JSD303" s="216"/>
      <c r="JSE303" s="216"/>
      <c r="JSF303" s="216"/>
      <c r="JSG303" s="216"/>
      <c r="JSH303" s="216"/>
      <c r="JSI303" s="216"/>
      <c r="JSJ303" s="216"/>
      <c r="JSK303" s="216"/>
      <c r="JSL303" s="216"/>
      <c r="JSM303" s="216"/>
      <c r="JSN303" s="216"/>
      <c r="JSO303" s="216"/>
      <c r="JSP303" s="216"/>
      <c r="JSQ303" s="216"/>
      <c r="JSR303" s="216"/>
      <c r="JSS303" s="216"/>
      <c r="JST303" s="216"/>
      <c r="JSU303" s="216"/>
      <c r="JSV303" s="216"/>
      <c r="JSW303" s="216"/>
      <c r="JSX303" s="216"/>
      <c r="JSY303" s="216"/>
      <c r="JSZ303" s="216"/>
      <c r="JTA303" s="216"/>
      <c r="JTB303" s="216"/>
      <c r="JTC303" s="216"/>
      <c r="JTD303" s="216"/>
      <c r="JTE303" s="216"/>
      <c r="JTF303" s="216"/>
      <c r="JTG303" s="216"/>
      <c r="JTH303" s="216"/>
      <c r="JTI303" s="216"/>
      <c r="JTJ303" s="216"/>
      <c r="JTK303" s="216"/>
      <c r="JTL303" s="216"/>
      <c r="JTM303" s="216"/>
      <c r="JTN303" s="216"/>
      <c r="JTO303" s="216"/>
      <c r="JTP303" s="216"/>
      <c r="JTQ303" s="216"/>
      <c r="JTR303" s="216"/>
      <c r="JTS303" s="216"/>
      <c r="JTT303" s="216"/>
      <c r="JTU303" s="216"/>
      <c r="JTV303" s="216"/>
      <c r="JTW303" s="216"/>
      <c r="JTX303" s="216"/>
      <c r="JTY303" s="216"/>
      <c r="JTZ303" s="216"/>
      <c r="JUA303" s="216"/>
      <c r="JUB303" s="216"/>
      <c r="JUC303" s="216"/>
      <c r="JUD303" s="216"/>
      <c r="JUE303" s="216"/>
      <c r="JUF303" s="216"/>
      <c r="JUG303" s="216"/>
      <c r="JUH303" s="216"/>
      <c r="JUI303" s="216"/>
      <c r="JUJ303" s="216"/>
      <c r="JUK303" s="216"/>
      <c r="JUL303" s="216"/>
      <c r="JUM303" s="216"/>
      <c r="JUN303" s="216"/>
      <c r="JUO303" s="216"/>
      <c r="JUP303" s="216"/>
      <c r="JUQ303" s="216"/>
      <c r="JUR303" s="216"/>
      <c r="JUS303" s="216"/>
      <c r="JUT303" s="216"/>
      <c r="JUU303" s="216"/>
      <c r="JUV303" s="216"/>
      <c r="JUW303" s="216"/>
      <c r="JUX303" s="216"/>
      <c r="JUY303" s="216"/>
      <c r="JUZ303" s="216"/>
      <c r="JVA303" s="216"/>
      <c r="JVB303" s="216"/>
      <c r="JVC303" s="216"/>
      <c r="JVD303" s="216"/>
      <c r="JVE303" s="216"/>
      <c r="JVF303" s="216"/>
      <c r="JVG303" s="216"/>
      <c r="JVH303" s="216"/>
      <c r="JVI303" s="216"/>
      <c r="JVJ303" s="216"/>
      <c r="JVK303" s="216"/>
      <c r="JVL303" s="216"/>
      <c r="JVM303" s="216"/>
      <c r="JVN303" s="216"/>
      <c r="JVO303" s="216"/>
      <c r="JVP303" s="216"/>
      <c r="JVQ303" s="216"/>
      <c r="JVR303" s="216"/>
      <c r="JVS303" s="216"/>
      <c r="JVT303" s="216"/>
      <c r="JVU303" s="216"/>
      <c r="JVV303" s="216"/>
      <c r="JVW303" s="216"/>
      <c r="JVX303" s="216"/>
      <c r="JVY303" s="216"/>
      <c r="JVZ303" s="216"/>
      <c r="JWA303" s="216"/>
      <c r="JWB303" s="216"/>
      <c r="JWC303" s="216"/>
      <c r="JWD303" s="216"/>
      <c r="JWE303" s="216"/>
      <c r="JWF303" s="216"/>
      <c r="JWG303" s="216"/>
      <c r="JWH303" s="216"/>
      <c r="JWI303" s="216"/>
      <c r="JWJ303" s="216"/>
      <c r="JWK303" s="216"/>
      <c r="JWL303" s="216"/>
      <c r="JWM303" s="216"/>
      <c r="JWN303" s="216"/>
      <c r="JWO303" s="216"/>
      <c r="JWP303" s="216"/>
      <c r="JWQ303" s="216"/>
      <c r="JWR303" s="216"/>
      <c r="JWS303" s="216"/>
      <c r="JWT303" s="216"/>
      <c r="JWU303" s="216"/>
      <c r="JWV303" s="216"/>
      <c r="JWW303" s="216"/>
      <c r="JWX303" s="216"/>
      <c r="JWY303" s="216"/>
      <c r="JWZ303" s="216"/>
      <c r="JXA303" s="216"/>
      <c r="JXB303" s="216"/>
      <c r="JXC303" s="216"/>
      <c r="JXD303" s="216"/>
      <c r="JXE303" s="216"/>
      <c r="JXF303" s="216"/>
      <c r="JXG303" s="216"/>
      <c r="JXH303" s="216"/>
      <c r="JXI303" s="216"/>
      <c r="JXJ303" s="216"/>
      <c r="JXK303" s="216"/>
      <c r="JXL303" s="216"/>
      <c r="JXM303" s="216"/>
      <c r="JXN303" s="216"/>
      <c r="JXO303" s="216"/>
      <c r="JXP303" s="216"/>
      <c r="JXQ303" s="216"/>
      <c r="JXR303" s="216"/>
      <c r="JXS303" s="216"/>
      <c r="JXT303" s="216"/>
      <c r="JXU303" s="216"/>
      <c r="JXV303" s="216"/>
      <c r="JXW303" s="216"/>
      <c r="JXX303" s="216"/>
      <c r="JXY303" s="216"/>
      <c r="JXZ303" s="216"/>
      <c r="JYA303" s="216"/>
      <c r="JYB303" s="216"/>
      <c r="JYC303" s="216"/>
      <c r="JYD303" s="216"/>
      <c r="JYE303" s="216"/>
      <c r="JYF303" s="216"/>
      <c r="JYG303" s="216"/>
      <c r="JYH303" s="216"/>
      <c r="JYI303" s="216"/>
      <c r="JYJ303" s="216"/>
      <c r="JYK303" s="216"/>
      <c r="JYL303" s="216"/>
      <c r="JYM303" s="216"/>
      <c r="JYN303" s="216"/>
      <c r="JYO303" s="216"/>
      <c r="JYP303" s="216"/>
      <c r="JYQ303" s="216"/>
      <c r="JYR303" s="216"/>
      <c r="JYS303" s="216"/>
      <c r="JYT303" s="216"/>
      <c r="JYU303" s="216"/>
      <c r="JYV303" s="216"/>
      <c r="JYW303" s="216"/>
      <c r="JYX303" s="216"/>
      <c r="JYY303" s="216"/>
      <c r="JYZ303" s="216"/>
      <c r="JZA303" s="216"/>
      <c r="JZB303" s="216"/>
      <c r="JZC303" s="216"/>
      <c r="JZD303" s="216"/>
      <c r="JZE303" s="216"/>
      <c r="JZF303" s="216"/>
      <c r="JZG303" s="216"/>
      <c r="JZH303" s="216"/>
      <c r="JZI303" s="216"/>
      <c r="JZJ303" s="216"/>
      <c r="JZK303" s="216"/>
      <c r="JZL303" s="216"/>
      <c r="JZM303" s="216"/>
      <c r="JZN303" s="216"/>
      <c r="JZO303" s="216"/>
      <c r="JZP303" s="216"/>
      <c r="JZQ303" s="216"/>
      <c r="JZR303" s="216"/>
      <c r="JZS303" s="216"/>
      <c r="JZT303" s="216"/>
      <c r="JZU303" s="216"/>
      <c r="JZV303" s="216"/>
      <c r="JZW303" s="216"/>
      <c r="JZX303" s="216"/>
      <c r="JZY303" s="216"/>
      <c r="JZZ303" s="216"/>
      <c r="KAA303" s="216"/>
      <c r="KAB303" s="216"/>
      <c r="KAC303" s="216"/>
      <c r="KAD303" s="216"/>
      <c r="KAE303" s="216"/>
      <c r="KAF303" s="216"/>
      <c r="KAG303" s="216"/>
      <c r="KAH303" s="216"/>
      <c r="KAI303" s="216"/>
      <c r="KAJ303" s="216"/>
      <c r="KAK303" s="216"/>
      <c r="KAL303" s="216"/>
      <c r="KAM303" s="216"/>
      <c r="KAN303" s="216"/>
      <c r="KAO303" s="216"/>
      <c r="KAP303" s="216"/>
      <c r="KAQ303" s="216"/>
      <c r="KAR303" s="216"/>
      <c r="KAS303" s="216"/>
      <c r="KAT303" s="216"/>
      <c r="KAU303" s="216"/>
      <c r="KAV303" s="216"/>
      <c r="KAW303" s="216"/>
      <c r="KAX303" s="216"/>
      <c r="KAY303" s="216"/>
      <c r="KAZ303" s="216"/>
      <c r="KBA303" s="216"/>
      <c r="KBB303" s="216"/>
      <c r="KBC303" s="216"/>
      <c r="KBD303" s="216"/>
      <c r="KBE303" s="216"/>
      <c r="KBF303" s="216"/>
      <c r="KBG303" s="216"/>
      <c r="KBH303" s="216"/>
      <c r="KBI303" s="216"/>
      <c r="KBJ303" s="216"/>
      <c r="KBK303" s="216"/>
      <c r="KBL303" s="216"/>
      <c r="KBM303" s="216"/>
      <c r="KBN303" s="216"/>
      <c r="KBO303" s="216"/>
      <c r="KBP303" s="216"/>
      <c r="KBQ303" s="216"/>
      <c r="KBR303" s="216"/>
      <c r="KBS303" s="216"/>
      <c r="KBT303" s="216"/>
      <c r="KBU303" s="216"/>
      <c r="KBV303" s="216"/>
      <c r="KBW303" s="216"/>
      <c r="KBX303" s="216"/>
      <c r="KBY303" s="216"/>
      <c r="KBZ303" s="216"/>
      <c r="KCA303" s="216"/>
      <c r="KCB303" s="216"/>
      <c r="KCC303" s="216"/>
      <c r="KCD303" s="216"/>
      <c r="KCE303" s="216"/>
      <c r="KCF303" s="216"/>
      <c r="KCG303" s="216"/>
      <c r="KCH303" s="216"/>
      <c r="KCI303" s="216"/>
      <c r="KCJ303" s="216"/>
      <c r="KCK303" s="216"/>
      <c r="KCL303" s="216"/>
      <c r="KCM303" s="216"/>
      <c r="KCN303" s="216"/>
      <c r="KCO303" s="216"/>
      <c r="KCP303" s="216"/>
      <c r="KCQ303" s="216"/>
      <c r="KCR303" s="216"/>
      <c r="KCS303" s="216"/>
      <c r="KCT303" s="216"/>
      <c r="KCU303" s="216"/>
      <c r="KCV303" s="216"/>
      <c r="KCW303" s="216"/>
      <c r="KCX303" s="216"/>
      <c r="KCY303" s="216"/>
      <c r="KCZ303" s="216"/>
      <c r="KDA303" s="216"/>
      <c r="KDB303" s="216"/>
      <c r="KDC303" s="216"/>
      <c r="KDD303" s="216"/>
      <c r="KDE303" s="216"/>
      <c r="KDF303" s="216"/>
      <c r="KDG303" s="216"/>
      <c r="KDH303" s="216"/>
      <c r="KDI303" s="216"/>
      <c r="KDJ303" s="216"/>
      <c r="KDK303" s="216"/>
      <c r="KDL303" s="216"/>
      <c r="KDM303" s="216"/>
      <c r="KDN303" s="216"/>
      <c r="KDO303" s="216"/>
      <c r="KDP303" s="216"/>
      <c r="KDQ303" s="216"/>
      <c r="KDR303" s="216"/>
      <c r="KDS303" s="216"/>
      <c r="KDT303" s="216"/>
      <c r="KDU303" s="216"/>
      <c r="KDV303" s="216"/>
      <c r="KDW303" s="216"/>
      <c r="KDX303" s="216"/>
      <c r="KDY303" s="216"/>
      <c r="KDZ303" s="216"/>
      <c r="KEA303" s="216"/>
      <c r="KEB303" s="216"/>
      <c r="KEC303" s="216"/>
      <c r="KED303" s="216"/>
      <c r="KEE303" s="216"/>
      <c r="KEF303" s="216"/>
      <c r="KEG303" s="216"/>
      <c r="KEH303" s="216"/>
      <c r="KEI303" s="216"/>
      <c r="KEJ303" s="216"/>
      <c r="KEK303" s="216"/>
      <c r="KEL303" s="216"/>
      <c r="KEM303" s="216"/>
      <c r="KEN303" s="216"/>
      <c r="KEO303" s="216"/>
      <c r="KEP303" s="216"/>
      <c r="KEQ303" s="216"/>
      <c r="KER303" s="216"/>
      <c r="KES303" s="216"/>
      <c r="KET303" s="216"/>
      <c r="KEU303" s="216"/>
      <c r="KEV303" s="216"/>
      <c r="KEW303" s="216"/>
      <c r="KEX303" s="216"/>
      <c r="KEY303" s="216"/>
      <c r="KEZ303" s="216"/>
      <c r="KFA303" s="216"/>
      <c r="KFB303" s="216"/>
      <c r="KFC303" s="216"/>
      <c r="KFD303" s="216"/>
      <c r="KFE303" s="216"/>
      <c r="KFF303" s="216"/>
      <c r="KFG303" s="216"/>
      <c r="KFH303" s="216"/>
      <c r="KFI303" s="216"/>
      <c r="KFJ303" s="216"/>
      <c r="KFK303" s="216"/>
      <c r="KFL303" s="216"/>
      <c r="KFM303" s="216"/>
      <c r="KFN303" s="216"/>
      <c r="KFO303" s="216"/>
      <c r="KFP303" s="216"/>
      <c r="KFQ303" s="216"/>
      <c r="KFR303" s="216"/>
      <c r="KFS303" s="216"/>
      <c r="KFT303" s="216"/>
      <c r="KFU303" s="216"/>
      <c r="KFV303" s="216"/>
      <c r="KFW303" s="216"/>
      <c r="KFX303" s="216"/>
      <c r="KFY303" s="216"/>
      <c r="KFZ303" s="216"/>
      <c r="KGA303" s="216"/>
      <c r="KGB303" s="216"/>
      <c r="KGC303" s="216"/>
      <c r="KGD303" s="216"/>
      <c r="KGE303" s="216"/>
      <c r="KGF303" s="216"/>
      <c r="KGG303" s="216"/>
      <c r="KGH303" s="216"/>
      <c r="KGI303" s="216"/>
      <c r="KGJ303" s="216"/>
      <c r="KGK303" s="216"/>
      <c r="KGL303" s="216"/>
      <c r="KGM303" s="216"/>
      <c r="KGN303" s="216"/>
      <c r="KGO303" s="216"/>
      <c r="KGP303" s="216"/>
      <c r="KGQ303" s="216"/>
      <c r="KGR303" s="216"/>
      <c r="KGS303" s="216"/>
      <c r="KGT303" s="216"/>
      <c r="KGU303" s="216"/>
      <c r="KGV303" s="216"/>
      <c r="KGW303" s="216"/>
      <c r="KGX303" s="216"/>
      <c r="KGY303" s="216"/>
      <c r="KGZ303" s="216"/>
      <c r="KHA303" s="216"/>
      <c r="KHB303" s="216"/>
      <c r="KHC303" s="216"/>
      <c r="KHD303" s="216"/>
      <c r="KHE303" s="216"/>
      <c r="KHF303" s="216"/>
      <c r="KHG303" s="216"/>
      <c r="KHH303" s="216"/>
      <c r="KHI303" s="216"/>
      <c r="KHJ303" s="216"/>
      <c r="KHK303" s="216"/>
      <c r="KHL303" s="216"/>
      <c r="KHM303" s="216"/>
      <c r="KHN303" s="216"/>
      <c r="KHO303" s="216"/>
      <c r="KHP303" s="216"/>
      <c r="KHQ303" s="216"/>
      <c r="KHR303" s="216"/>
      <c r="KHS303" s="216"/>
      <c r="KHT303" s="216"/>
      <c r="KHU303" s="216"/>
      <c r="KHV303" s="216"/>
      <c r="KHW303" s="216"/>
      <c r="KHX303" s="216"/>
      <c r="KHY303" s="216"/>
      <c r="KHZ303" s="216"/>
      <c r="KIA303" s="216"/>
      <c r="KIB303" s="216"/>
      <c r="KIC303" s="216"/>
      <c r="KID303" s="216"/>
      <c r="KIE303" s="216"/>
      <c r="KIF303" s="216"/>
      <c r="KIG303" s="216"/>
      <c r="KIH303" s="216"/>
      <c r="KII303" s="216"/>
      <c r="KIJ303" s="216"/>
      <c r="KIK303" s="216"/>
      <c r="KIL303" s="216"/>
      <c r="KIM303" s="216"/>
      <c r="KIN303" s="216"/>
      <c r="KIO303" s="216"/>
      <c r="KIP303" s="216"/>
      <c r="KIQ303" s="216"/>
      <c r="KIR303" s="216"/>
      <c r="KIS303" s="216"/>
      <c r="KIT303" s="216"/>
      <c r="KIU303" s="216"/>
      <c r="KIV303" s="216"/>
      <c r="KIW303" s="216"/>
      <c r="KIX303" s="216"/>
      <c r="KIY303" s="216"/>
      <c r="KIZ303" s="216"/>
      <c r="KJA303" s="216"/>
      <c r="KJB303" s="216"/>
      <c r="KJC303" s="216"/>
      <c r="KJD303" s="216"/>
      <c r="KJE303" s="216"/>
      <c r="KJF303" s="216"/>
      <c r="KJG303" s="216"/>
      <c r="KJH303" s="216"/>
      <c r="KJI303" s="216"/>
      <c r="KJJ303" s="216"/>
      <c r="KJK303" s="216"/>
      <c r="KJL303" s="216"/>
      <c r="KJM303" s="216"/>
      <c r="KJN303" s="216"/>
      <c r="KJO303" s="216"/>
      <c r="KJP303" s="216"/>
      <c r="KJQ303" s="216"/>
      <c r="KJR303" s="216"/>
      <c r="KJS303" s="216"/>
      <c r="KJT303" s="216"/>
      <c r="KJU303" s="216"/>
      <c r="KJV303" s="216"/>
      <c r="KJW303" s="216"/>
      <c r="KJX303" s="216"/>
      <c r="KJY303" s="216"/>
      <c r="KJZ303" s="216"/>
      <c r="KKA303" s="216"/>
      <c r="KKB303" s="216"/>
      <c r="KKC303" s="216"/>
      <c r="KKD303" s="216"/>
      <c r="KKE303" s="216"/>
      <c r="KKF303" s="216"/>
      <c r="KKG303" s="216"/>
      <c r="KKH303" s="216"/>
      <c r="KKI303" s="216"/>
      <c r="KKJ303" s="216"/>
      <c r="KKK303" s="216"/>
      <c r="KKL303" s="216"/>
      <c r="KKM303" s="216"/>
      <c r="KKN303" s="216"/>
      <c r="KKO303" s="216"/>
      <c r="KKP303" s="216"/>
      <c r="KKQ303" s="216"/>
      <c r="KKR303" s="216"/>
      <c r="KKS303" s="216"/>
      <c r="KKT303" s="216"/>
      <c r="KKU303" s="216"/>
      <c r="KKV303" s="216"/>
      <c r="KKW303" s="216"/>
      <c r="KKX303" s="216"/>
      <c r="KKY303" s="216"/>
      <c r="KKZ303" s="216"/>
      <c r="KLA303" s="216"/>
      <c r="KLB303" s="216"/>
      <c r="KLC303" s="216"/>
      <c r="KLD303" s="216"/>
      <c r="KLE303" s="216"/>
      <c r="KLF303" s="216"/>
      <c r="KLG303" s="216"/>
      <c r="KLH303" s="216"/>
      <c r="KLI303" s="216"/>
      <c r="KLJ303" s="216"/>
      <c r="KLK303" s="216"/>
      <c r="KLL303" s="216"/>
      <c r="KLM303" s="216"/>
      <c r="KLN303" s="216"/>
      <c r="KLO303" s="216"/>
      <c r="KLP303" s="216"/>
      <c r="KLQ303" s="216"/>
      <c r="KLR303" s="216"/>
      <c r="KLS303" s="216"/>
      <c r="KLT303" s="216"/>
      <c r="KLU303" s="216"/>
      <c r="KLV303" s="216"/>
      <c r="KLW303" s="216"/>
      <c r="KLX303" s="216"/>
      <c r="KLY303" s="216"/>
      <c r="KLZ303" s="216"/>
      <c r="KMA303" s="216"/>
      <c r="KMB303" s="216"/>
      <c r="KMC303" s="216"/>
      <c r="KMD303" s="216"/>
      <c r="KME303" s="216"/>
      <c r="KMF303" s="216"/>
      <c r="KMG303" s="216"/>
      <c r="KMH303" s="216"/>
      <c r="KMI303" s="216"/>
      <c r="KMJ303" s="216"/>
      <c r="KMK303" s="216"/>
      <c r="KML303" s="216"/>
      <c r="KMM303" s="216"/>
      <c r="KMN303" s="216"/>
      <c r="KMO303" s="216"/>
      <c r="KMP303" s="216"/>
      <c r="KMQ303" s="216"/>
      <c r="KMR303" s="216"/>
      <c r="KMS303" s="216"/>
      <c r="KMT303" s="216"/>
      <c r="KMU303" s="216"/>
      <c r="KMV303" s="216"/>
      <c r="KMW303" s="216"/>
      <c r="KMX303" s="216"/>
      <c r="KMY303" s="216"/>
      <c r="KMZ303" s="216"/>
      <c r="KNA303" s="216"/>
      <c r="KNB303" s="216"/>
      <c r="KNC303" s="216"/>
      <c r="KND303" s="216"/>
      <c r="KNE303" s="216"/>
      <c r="KNF303" s="216"/>
      <c r="KNG303" s="216"/>
      <c r="KNH303" s="216"/>
      <c r="KNI303" s="216"/>
      <c r="KNJ303" s="216"/>
      <c r="KNK303" s="216"/>
      <c r="KNL303" s="216"/>
      <c r="KNM303" s="216"/>
      <c r="KNN303" s="216"/>
      <c r="KNO303" s="216"/>
      <c r="KNP303" s="216"/>
      <c r="KNQ303" s="216"/>
      <c r="KNR303" s="216"/>
      <c r="KNS303" s="216"/>
      <c r="KNT303" s="216"/>
      <c r="KNU303" s="216"/>
      <c r="KNV303" s="216"/>
      <c r="KNW303" s="216"/>
      <c r="KNX303" s="216"/>
      <c r="KNY303" s="216"/>
      <c r="KNZ303" s="216"/>
      <c r="KOA303" s="216"/>
      <c r="KOB303" s="216"/>
      <c r="KOC303" s="216"/>
      <c r="KOD303" s="216"/>
      <c r="KOE303" s="216"/>
      <c r="KOF303" s="216"/>
      <c r="KOG303" s="216"/>
      <c r="KOH303" s="216"/>
      <c r="KOI303" s="216"/>
      <c r="KOJ303" s="216"/>
      <c r="KOK303" s="216"/>
      <c r="KOL303" s="216"/>
      <c r="KOM303" s="216"/>
      <c r="KON303" s="216"/>
      <c r="KOO303" s="216"/>
      <c r="KOP303" s="216"/>
      <c r="KOQ303" s="216"/>
      <c r="KOR303" s="216"/>
      <c r="KOS303" s="216"/>
      <c r="KOT303" s="216"/>
      <c r="KOU303" s="216"/>
      <c r="KOV303" s="216"/>
      <c r="KOW303" s="216"/>
      <c r="KOX303" s="216"/>
      <c r="KOY303" s="216"/>
      <c r="KOZ303" s="216"/>
      <c r="KPA303" s="216"/>
      <c r="KPB303" s="216"/>
      <c r="KPC303" s="216"/>
      <c r="KPD303" s="216"/>
      <c r="KPE303" s="216"/>
      <c r="KPF303" s="216"/>
      <c r="KPG303" s="216"/>
      <c r="KPH303" s="216"/>
      <c r="KPI303" s="216"/>
      <c r="KPJ303" s="216"/>
      <c r="KPK303" s="216"/>
      <c r="KPL303" s="216"/>
      <c r="KPM303" s="216"/>
      <c r="KPN303" s="216"/>
      <c r="KPO303" s="216"/>
      <c r="KPP303" s="216"/>
      <c r="KPQ303" s="216"/>
      <c r="KPR303" s="216"/>
      <c r="KPS303" s="216"/>
      <c r="KPT303" s="216"/>
      <c r="KPU303" s="216"/>
      <c r="KPV303" s="216"/>
      <c r="KPW303" s="216"/>
      <c r="KPX303" s="216"/>
      <c r="KPY303" s="216"/>
      <c r="KPZ303" s="216"/>
      <c r="KQA303" s="216"/>
      <c r="KQB303" s="216"/>
      <c r="KQC303" s="216"/>
      <c r="KQD303" s="216"/>
      <c r="KQE303" s="216"/>
      <c r="KQF303" s="216"/>
      <c r="KQG303" s="216"/>
      <c r="KQH303" s="216"/>
      <c r="KQI303" s="216"/>
      <c r="KQJ303" s="216"/>
      <c r="KQK303" s="216"/>
      <c r="KQL303" s="216"/>
      <c r="KQM303" s="216"/>
      <c r="KQN303" s="216"/>
      <c r="KQO303" s="216"/>
      <c r="KQP303" s="216"/>
      <c r="KQQ303" s="216"/>
      <c r="KQR303" s="216"/>
      <c r="KQS303" s="216"/>
      <c r="KQT303" s="216"/>
      <c r="KQU303" s="216"/>
      <c r="KQV303" s="216"/>
      <c r="KQW303" s="216"/>
      <c r="KQX303" s="216"/>
      <c r="KQY303" s="216"/>
      <c r="KQZ303" s="216"/>
      <c r="KRA303" s="216"/>
      <c r="KRB303" s="216"/>
      <c r="KRC303" s="216"/>
      <c r="KRD303" s="216"/>
      <c r="KRE303" s="216"/>
      <c r="KRF303" s="216"/>
      <c r="KRG303" s="216"/>
      <c r="KRH303" s="216"/>
      <c r="KRI303" s="216"/>
      <c r="KRJ303" s="216"/>
      <c r="KRK303" s="216"/>
      <c r="KRL303" s="216"/>
      <c r="KRM303" s="216"/>
      <c r="KRN303" s="216"/>
      <c r="KRO303" s="216"/>
      <c r="KRP303" s="216"/>
      <c r="KRQ303" s="216"/>
      <c r="KRR303" s="216"/>
      <c r="KRS303" s="216"/>
      <c r="KRT303" s="216"/>
      <c r="KRU303" s="216"/>
      <c r="KRV303" s="216"/>
      <c r="KRW303" s="216"/>
      <c r="KRX303" s="216"/>
      <c r="KRY303" s="216"/>
      <c r="KRZ303" s="216"/>
      <c r="KSA303" s="216"/>
      <c r="KSB303" s="216"/>
      <c r="KSC303" s="216"/>
      <c r="KSD303" s="216"/>
      <c r="KSE303" s="216"/>
      <c r="KSF303" s="216"/>
      <c r="KSG303" s="216"/>
      <c r="KSH303" s="216"/>
      <c r="KSI303" s="216"/>
      <c r="KSJ303" s="216"/>
      <c r="KSK303" s="216"/>
      <c r="KSL303" s="216"/>
      <c r="KSM303" s="216"/>
      <c r="KSN303" s="216"/>
      <c r="KSO303" s="216"/>
      <c r="KSP303" s="216"/>
      <c r="KSQ303" s="216"/>
      <c r="KSR303" s="216"/>
      <c r="KSS303" s="216"/>
      <c r="KST303" s="216"/>
      <c r="KSU303" s="216"/>
      <c r="KSV303" s="216"/>
      <c r="KSW303" s="216"/>
      <c r="KSX303" s="216"/>
      <c r="KSY303" s="216"/>
      <c r="KSZ303" s="216"/>
      <c r="KTA303" s="216"/>
      <c r="KTB303" s="216"/>
      <c r="KTC303" s="216"/>
      <c r="KTD303" s="216"/>
      <c r="KTE303" s="216"/>
      <c r="KTF303" s="216"/>
      <c r="KTG303" s="216"/>
      <c r="KTH303" s="216"/>
      <c r="KTI303" s="216"/>
      <c r="KTJ303" s="216"/>
      <c r="KTK303" s="216"/>
      <c r="KTL303" s="216"/>
      <c r="KTM303" s="216"/>
      <c r="KTN303" s="216"/>
      <c r="KTO303" s="216"/>
      <c r="KTP303" s="216"/>
      <c r="KTQ303" s="216"/>
      <c r="KTR303" s="216"/>
      <c r="KTS303" s="216"/>
      <c r="KTT303" s="216"/>
      <c r="KTU303" s="216"/>
      <c r="KTV303" s="216"/>
      <c r="KTW303" s="216"/>
      <c r="KTX303" s="216"/>
      <c r="KTY303" s="216"/>
      <c r="KTZ303" s="216"/>
      <c r="KUA303" s="216"/>
      <c r="KUB303" s="216"/>
      <c r="KUC303" s="216"/>
      <c r="KUD303" s="216"/>
      <c r="KUE303" s="216"/>
      <c r="KUF303" s="216"/>
      <c r="KUG303" s="216"/>
      <c r="KUH303" s="216"/>
      <c r="KUI303" s="216"/>
      <c r="KUJ303" s="216"/>
      <c r="KUK303" s="216"/>
      <c r="KUL303" s="216"/>
      <c r="KUM303" s="216"/>
      <c r="KUN303" s="216"/>
      <c r="KUO303" s="216"/>
      <c r="KUP303" s="216"/>
      <c r="KUQ303" s="216"/>
      <c r="KUR303" s="216"/>
      <c r="KUS303" s="216"/>
      <c r="KUT303" s="216"/>
      <c r="KUU303" s="216"/>
      <c r="KUV303" s="216"/>
      <c r="KUW303" s="216"/>
      <c r="KUX303" s="216"/>
      <c r="KUY303" s="216"/>
      <c r="KUZ303" s="216"/>
      <c r="KVA303" s="216"/>
      <c r="KVB303" s="216"/>
      <c r="KVC303" s="216"/>
      <c r="KVD303" s="216"/>
      <c r="KVE303" s="216"/>
      <c r="KVF303" s="216"/>
      <c r="KVG303" s="216"/>
      <c r="KVH303" s="216"/>
      <c r="KVI303" s="216"/>
      <c r="KVJ303" s="216"/>
      <c r="KVK303" s="216"/>
      <c r="KVL303" s="216"/>
      <c r="KVM303" s="216"/>
      <c r="KVN303" s="216"/>
      <c r="KVO303" s="216"/>
      <c r="KVP303" s="216"/>
      <c r="KVQ303" s="216"/>
      <c r="KVR303" s="216"/>
      <c r="KVS303" s="216"/>
      <c r="KVT303" s="216"/>
      <c r="KVU303" s="216"/>
      <c r="KVV303" s="216"/>
      <c r="KVW303" s="216"/>
      <c r="KVX303" s="216"/>
      <c r="KVY303" s="216"/>
      <c r="KVZ303" s="216"/>
      <c r="KWA303" s="216"/>
      <c r="KWB303" s="216"/>
      <c r="KWC303" s="216"/>
      <c r="KWD303" s="216"/>
      <c r="KWE303" s="216"/>
      <c r="KWF303" s="216"/>
      <c r="KWG303" s="216"/>
      <c r="KWH303" s="216"/>
      <c r="KWI303" s="216"/>
      <c r="KWJ303" s="216"/>
      <c r="KWK303" s="216"/>
      <c r="KWL303" s="216"/>
      <c r="KWM303" s="216"/>
      <c r="KWN303" s="216"/>
      <c r="KWO303" s="216"/>
      <c r="KWP303" s="216"/>
      <c r="KWQ303" s="216"/>
      <c r="KWR303" s="216"/>
      <c r="KWS303" s="216"/>
      <c r="KWT303" s="216"/>
      <c r="KWU303" s="216"/>
      <c r="KWV303" s="216"/>
      <c r="KWW303" s="216"/>
      <c r="KWX303" s="216"/>
      <c r="KWY303" s="216"/>
      <c r="KWZ303" s="216"/>
      <c r="KXA303" s="216"/>
      <c r="KXB303" s="216"/>
      <c r="KXC303" s="216"/>
      <c r="KXD303" s="216"/>
      <c r="KXE303" s="216"/>
      <c r="KXF303" s="216"/>
      <c r="KXG303" s="216"/>
      <c r="KXH303" s="216"/>
      <c r="KXI303" s="216"/>
      <c r="KXJ303" s="216"/>
      <c r="KXK303" s="216"/>
      <c r="KXL303" s="216"/>
      <c r="KXM303" s="216"/>
      <c r="KXN303" s="216"/>
      <c r="KXO303" s="216"/>
      <c r="KXP303" s="216"/>
      <c r="KXQ303" s="216"/>
      <c r="KXR303" s="216"/>
      <c r="KXS303" s="216"/>
      <c r="KXT303" s="216"/>
      <c r="KXU303" s="216"/>
      <c r="KXV303" s="216"/>
      <c r="KXW303" s="216"/>
      <c r="KXX303" s="216"/>
      <c r="KXY303" s="216"/>
      <c r="KXZ303" s="216"/>
      <c r="KYA303" s="216"/>
      <c r="KYB303" s="216"/>
      <c r="KYC303" s="216"/>
      <c r="KYD303" s="216"/>
      <c r="KYE303" s="216"/>
      <c r="KYF303" s="216"/>
      <c r="KYG303" s="216"/>
      <c r="KYH303" s="216"/>
      <c r="KYI303" s="216"/>
      <c r="KYJ303" s="216"/>
      <c r="KYK303" s="216"/>
      <c r="KYL303" s="216"/>
      <c r="KYM303" s="216"/>
      <c r="KYN303" s="216"/>
      <c r="KYO303" s="216"/>
      <c r="KYP303" s="216"/>
      <c r="KYQ303" s="216"/>
      <c r="KYR303" s="216"/>
      <c r="KYS303" s="216"/>
      <c r="KYT303" s="216"/>
      <c r="KYU303" s="216"/>
      <c r="KYV303" s="216"/>
      <c r="KYW303" s="216"/>
      <c r="KYX303" s="216"/>
      <c r="KYY303" s="216"/>
      <c r="KYZ303" s="216"/>
      <c r="KZA303" s="216"/>
      <c r="KZB303" s="216"/>
      <c r="KZC303" s="216"/>
      <c r="KZD303" s="216"/>
      <c r="KZE303" s="216"/>
      <c r="KZF303" s="216"/>
      <c r="KZG303" s="216"/>
      <c r="KZH303" s="216"/>
      <c r="KZI303" s="216"/>
      <c r="KZJ303" s="216"/>
      <c r="KZK303" s="216"/>
      <c r="KZL303" s="216"/>
      <c r="KZM303" s="216"/>
      <c r="KZN303" s="216"/>
      <c r="KZO303" s="216"/>
      <c r="KZP303" s="216"/>
      <c r="KZQ303" s="216"/>
      <c r="KZR303" s="216"/>
      <c r="KZS303" s="216"/>
      <c r="KZT303" s="216"/>
      <c r="KZU303" s="216"/>
      <c r="KZV303" s="216"/>
      <c r="KZW303" s="216"/>
      <c r="KZX303" s="216"/>
      <c r="KZY303" s="216"/>
      <c r="KZZ303" s="216"/>
      <c r="LAA303" s="216"/>
      <c r="LAB303" s="216"/>
      <c r="LAC303" s="216"/>
      <c r="LAD303" s="216"/>
      <c r="LAE303" s="216"/>
      <c r="LAF303" s="216"/>
      <c r="LAG303" s="216"/>
      <c r="LAH303" s="216"/>
      <c r="LAI303" s="216"/>
      <c r="LAJ303" s="216"/>
      <c r="LAK303" s="216"/>
      <c r="LAL303" s="216"/>
      <c r="LAM303" s="216"/>
      <c r="LAN303" s="216"/>
      <c r="LAO303" s="216"/>
      <c r="LAP303" s="216"/>
      <c r="LAQ303" s="216"/>
      <c r="LAR303" s="216"/>
      <c r="LAS303" s="216"/>
      <c r="LAT303" s="216"/>
      <c r="LAU303" s="216"/>
      <c r="LAV303" s="216"/>
      <c r="LAW303" s="216"/>
      <c r="LAX303" s="216"/>
      <c r="LAY303" s="216"/>
      <c r="LAZ303" s="216"/>
      <c r="LBA303" s="216"/>
      <c r="LBB303" s="216"/>
      <c r="LBC303" s="216"/>
      <c r="LBD303" s="216"/>
      <c r="LBE303" s="216"/>
      <c r="LBF303" s="216"/>
      <c r="LBG303" s="216"/>
      <c r="LBH303" s="216"/>
      <c r="LBI303" s="216"/>
      <c r="LBJ303" s="216"/>
      <c r="LBK303" s="216"/>
      <c r="LBL303" s="216"/>
      <c r="LBM303" s="216"/>
      <c r="LBN303" s="216"/>
      <c r="LBO303" s="216"/>
      <c r="LBP303" s="216"/>
      <c r="LBQ303" s="216"/>
      <c r="LBR303" s="216"/>
      <c r="LBS303" s="216"/>
      <c r="LBT303" s="216"/>
      <c r="LBU303" s="216"/>
      <c r="LBV303" s="216"/>
      <c r="LBW303" s="216"/>
      <c r="LBX303" s="216"/>
      <c r="LBY303" s="216"/>
      <c r="LBZ303" s="216"/>
      <c r="LCA303" s="216"/>
      <c r="LCB303" s="216"/>
      <c r="LCC303" s="216"/>
      <c r="LCD303" s="216"/>
      <c r="LCE303" s="216"/>
      <c r="LCF303" s="216"/>
      <c r="LCG303" s="216"/>
      <c r="LCH303" s="216"/>
      <c r="LCI303" s="216"/>
      <c r="LCJ303" s="216"/>
      <c r="LCK303" s="216"/>
      <c r="LCL303" s="216"/>
      <c r="LCM303" s="216"/>
      <c r="LCN303" s="216"/>
      <c r="LCO303" s="216"/>
      <c r="LCP303" s="216"/>
      <c r="LCQ303" s="216"/>
      <c r="LCR303" s="216"/>
      <c r="LCS303" s="216"/>
      <c r="LCT303" s="216"/>
      <c r="LCU303" s="216"/>
      <c r="LCV303" s="216"/>
      <c r="LCW303" s="216"/>
      <c r="LCX303" s="216"/>
      <c r="LCY303" s="216"/>
      <c r="LCZ303" s="216"/>
      <c r="LDA303" s="216"/>
      <c r="LDB303" s="216"/>
      <c r="LDC303" s="216"/>
      <c r="LDD303" s="216"/>
      <c r="LDE303" s="216"/>
      <c r="LDF303" s="216"/>
      <c r="LDG303" s="216"/>
      <c r="LDH303" s="216"/>
      <c r="LDI303" s="216"/>
      <c r="LDJ303" s="216"/>
      <c r="LDK303" s="216"/>
      <c r="LDL303" s="216"/>
      <c r="LDM303" s="216"/>
      <c r="LDN303" s="216"/>
      <c r="LDO303" s="216"/>
      <c r="LDP303" s="216"/>
      <c r="LDQ303" s="216"/>
      <c r="LDR303" s="216"/>
      <c r="LDS303" s="216"/>
      <c r="LDT303" s="216"/>
      <c r="LDU303" s="216"/>
      <c r="LDV303" s="216"/>
      <c r="LDW303" s="216"/>
      <c r="LDX303" s="216"/>
      <c r="LDY303" s="216"/>
      <c r="LDZ303" s="216"/>
      <c r="LEA303" s="216"/>
      <c r="LEB303" s="216"/>
      <c r="LEC303" s="216"/>
      <c r="LED303" s="216"/>
      <c r="LEE303" s="216"/>
      <c r="LEF303" s="216"/>
      <c r="LEG303" s="216"/>
      <c r="LEH303" s="216"/>
      <c r="LEI303" s="216"/>
      <c r="LEJ303" s="216"/>
      <c r="LEK303" s="216"/>
      <c r="LEL303" s="216"/>
      <c r="LEM303" s="216"/>
      <c r="LEN303" s="216"/>
      <c r="LEO303" s="216"/>
      <c r="LEP303" s="216"/>
      <c r="LEQ303" s="216"/>
      <c r="LER303" s="216"/>
      <c r="LES303" s="216"/>
      <c r="LET303" s="216"/>
      <c r="LEU303" s="216"/>
      <c r="LEV303" s="216"/>
      <c r="LEW303" s="216"/>
      <c r="LEX303" s="216"/>
      <c r="LEY303" s="216"/>
      <c r="LEZ303" s="216"/>
      <c r="LFA303" s="216"/>
      <c r="LFB303" s="216"/>
      <c r="LFC303" s="216"/>
      <c r="LFD303" s="216"/>
      <c r="LFE303" s="216"/>
      <c r="LFF303" s="216"/>
      <c r="LFG303" s="216"/>
      <c r="LFH303" s="216"/>
      <c r="LFI303" s="216"/>
      <c r="LFJ303" s="216"/>
      <c r="LFK303" s="216"/>
      <c r="LFL303" s="216"/>
      <c r="LFM303" s="216"/>
      <c r="LFN303" s="216"/>
      <c r="LFO303" s="216"/>
      <c r="LFP303" s="216"/>
      <c r="LFQ303" s="216"/>
      <c r="LFR303" s="216"/>
      <c r="LFS303" s="216"/>
      <c r="LFT303" s="216"/>
      <c r="LFU303" s="216"/>
      <c r="LFV303" s="216"/>
      <c r="LFW303" s="216"/>
      <c r="LFX303" s="216"/>
      <c r="LFY303" s="216"/>
      <c r="LFZ303" s="216"/>
      <c r="LGA303" s="216"/>
      <c r="LGB303" s="216"/>
      <c r="LGC303" s="216"/>
      <c r="LGD303" s="216"/>
      <c r="LGE303" s="216"/>
      <c r="LGF303" s="216"/>
      <c r="LGG303" s="216"/>
      <c r="LGH303" s="216"/>
      <c r="LGI303" s="216"/>
      <c r="LGJ303" s="216"/>
      <c r="LGK303" s="216"/>
      <c r="LGL303" s="216"/>
      <c r="LGM303" s="216"/>
      <c r="LGN303" s="216"/>
      <c r="LGO303" s="216"/>
      <c r="LGP303" s="216"/>
      <c r="LGQ303" s="216"/>
      <c r="LGR303" s="216"/>
      <c r="LGS303" s="216"/>
      <c r="LGT303" s="216"/>
      <c r="LGU303" s="216"/>
      <c r="LGV303" s="216"/>
      <c r="LGW303" s="216"/>
      <c r="LGX303" s="216"/>
      <c r="LGY303" s="216"/>
      <c r="LGZ303" s="216"/>
      <c r="LHA303" s="216"/>
      <c r="LHB303" s="216"/>
      <c r="LHC303" s="216"/>
      <c r="LHD303" s="216"/>
      <c r="LHE303" s="216"/>
      <c r="LHF303" s="216"/>
      <c r="LHG303" s="216"/>
      <c r="LHH303" s="216"/>
      <c r="LHI303" s="216"/>
      <c r="LHJ303" s="216"/>
      <c r="LHK303" s="216"/>
      <c r="LHL303" s="216"/>
      <c r="LHM303" s="216"/>
      <c r="LHN303" s="216"/>
      <c r="LHO303" s="216"/>
      <c r="LHP303" s="216"/>
      <c r="LHQ303" s="216"/>
      <c r="LHR303" s="216"/>
      <c r="LHS303" s="216"/>
      <c r="LHT303" s="216"/>
      <c r="LHU303" s="216"/>
      <c r="LHV303" s="216"/>
      <c r="LHW303" s="216"/>
      <c r="LHX303" s="216"/>
      <c r="LHY303" s="216"/>
      <c r="LHZ303" s="216"/>
      <c r="LIA303" s="216"/>
      <c r="LIB303" s="216"/>
      <c r="LIC303" s="216"/>
      <c r="LID303" s="216"/>
      <c r="LIE303" s="216"/>
      <c r="LIF303" s="216"/>
      <c r="LIG303" s="216"/>
      <c r="LIH303" s="216"/>
      <c r="LII303" s="216"/>
      <c r="LIJ303" s="216"/>
      <c r="LIK303" s="216"/>
      <c r="LIL303" s="216"/>
      <c r="LIM303" s="216"/>
      <c r="LIN303" s="216"/>
      <c r="LIO303" s="216"/>
      <c r="LIP303" s="216"/>
      <c r="LIQ303" s="216"/>
      <c r="LIR303" s="216"/>
      <c r="LIS303" s="216"/>
      <c r="LIT303" s="216"/>
      <c r="LIU303" s="216"/>
      <c r="LIV303" s="216"/>
      <c r="LIW303" s="216"/>
      <c r="LIX303" s="216"/>
      <c r="LIY303" s="216"/>
      <c r="LIZ303" s="216"/>
      <c r="LJA303" s="216"/>
      <c r="LJB303" s="216"/>
      <c r="LJC303" s="216"/>
      <c r="LJD303" s="216"/>
      <c r="LJE303" s="216"/>
      <c r="LJF303" s="216"/>
      <c r="LJG303" s="216"/>
      <c r="LJH303" s="216"/>
      <c r="LJI303" s="216"/>
      <c r="LJJ303" s="216"/>
      <c r="LJK303" s="216"/>
      <c r="LJL303" s="216"/>
      <c r="LJM303" s="216"/>
      <c r="LJN303" s="216"/>
      <c r="LJO303" s="216"/>
      <c r="LJP303" s="216"/>
      <c r="LJQ303" s="216"/>
      <c r="LJR303" s="216"/>
      <c r="LJS303" s="216"/>
      <c r="LJT303" s="216"/>
      <c r="LJU303" s="216"/>
      <c r="LJV303" s="216"/>
      <c r="LJW303" s="216"/>
      <c r="LJX303" s="216"/>
      <c r="LJY303" s="216"/>
      <c r="LJZ303" s="216"/>
      <c r="LKA303" s="216"/>
      <c r="LKB303" s="216"/>
      <c r="LKC303" s="216"/>
      <c r="LKD303" s="216"/>
      <c r="LKE303" s="216"/>
      <c r="LKF303" s="216"/>
      <c r="LKG303" s="216"/>
      <c r="LKH303" s="216"/>
      <c r="LKI303" s="216"/>
      <c r="LKJ303" s="216"/>
      <c r="LKK303" s="216"/>
      <c r="LKL303" s="216"/>
      <c r="LKM303" s="216"/>
      <c r="LKN303" s="216"/>
      <c r="LKO303" s="216"/>
      <c r="LKP303" s="216"/>
      <c r="LKQ303" s="216"/>
      <c r="LKR303" s="216"/>
      <c r="LKS303" s="216"/>
      <c r="LKT303" s="216"/>
      <c r="LKU303" s="216"/>
      <c r="LKV303" s="216"/>
      <c r="LKW303" s="216"/>
      <c r="LKX303" s="216"/>
      <c r="LKY303" s="216"/>
      <c r="LKZ303" s="216"/>
      <c r="LLA303" s="216"/>
      <c r="LLB303" s="216"/>
      <c r="LLC303" s="216"/>
      <c r="LLD303" s="216"/>
      <c r="LLE303" s="216"/>
      <c r="LLF303" s="216"/>
      <c r="LLG303" s="216"/>
      <c r="LLH303" s="216"/>
      <c r="LLI303" s="216"/>
      <c r="LLJ303" s="216"/>
      <c r="LLK303" s="216"/>
      <c r="LLL303" s="216"/>
      <c r="LLM303" s="216"/>
      <c r="LLN303" s="216"/>
      <c r="LLO303" s="216"/>
      <c r="LLP303" s="216"/>
      <c r="LLQ303" s="216"/>
      <c r="LLR303" s="216"/>
      <c r="LLS303" s="216"/>
      <c r="LLT303" s="216"/>
      <c r="LLU303" s="216"/>
      <c r="LLV303" s="216"/>
      <c r="LLW303" s="216"/>
      <c r="LLX303" s="216"/>
      <c r="LLY303" s="216"/>
      <c r="LLZ303" s="216"/>
      <c r="LMA303" s="216"/>
      <c r="LMB303" s="216"/>
      <c r="LMC303" s="216"/>
      <c r="LMD303" s="216"/>
      <c r="LME303" s="216"/>
      <c r="LMF303" s="216"/>
      <c r="LMG303" s="216"/>
      <c r="LMH303" s="216"/>
      <c r="LMI303" s="216"/>
      <c r="LMJ303" s="216"/>
      <c r="LMK303" s="216"/>
      <c r="LML303" s="216"/>
      <c r="LMM303" s="216"/>
      <c r="LMN303" s="216"/>
      <c r="LMO303" s="216"/>
      <c r="LMP303" s="216"/>
      <c r="LMQ303" s="216"/>
      <c r="LMR303" s="216"/>
      <c r="LMS303" s="216"/>
      <c r="LMT303" s="216"/>
      <c r="LMU303" s="216"/>
      <c r="LMV303" s="216"/>
      <c r="LMW303" s="216"/>
      <c r="LMX303" s="216"/>
      <c r="LMY303" s="216"/>
      <c r="LMZ303" s="216"/>
      <c r="LNA303" s="216"/>
      <c r="LNB303" s="216"/>
      <c r="LNC303" s="216"/>
      <c r="LND303" s="216"/>
      <c r="LNE303" s="216"/>
      <c r="LNF303" s="216"/>
      <c r="LNG303" s="216"/>
      <c r="LNH303" s="216"/>
      <c r="LNI303" s="216"/>
      <c r="LNJ303" s="216"/>
      <c r="LNK303" s="216"/>
      <c r="LNL303" s="216"/>
      <c r="LNM303" s="216"/>
      <c r="LNN303" s="216"/>
      <c r="LNO303" s="216"/>
      <c r="LNP303" s="216"/>
      <c r="LNQ303" s="216"/>
      <c r="LNR303" s="216"/>
      <c r="LNS303" s="216"/>
      <c r="LNT303" s="216"/>
      <c r="LNU303" s="216"/>
      <c r="LNV303" s="216"/>
      <c r="LNW303" s="216"/>
      <c r="LNX303" s="216"/>
      <c r="LNY303" s="216"/>
      <c r="LNZ303" s="216"/>
      <c r="LOA303" s="216"/>
      <c r="LOB303" s="216"/>
      <c r="LOC303" s="216"/>
      <c r="LOD303" s="216"/>
      <c r="LOE303" s="216"/>
      <c r="LOF303" s="216"/>
      <c r="LOG303" s="216"/>
      <c r="LOH303" s="216"/>
      <c r="LOI303" s="216"/>
      <c r="LOJ303" s="216"/>
      <c r="LOK303" s="216"/>
      <c r="LOL303" s="216"/>
      <c r="LOM303" s="216"/>
      <c r="LON303" s="216"/>
      <c r="LOO303" s="216"/>
      <c r="LOP303" s="216"/>
      <c r="LOQ303" s="216"/>
      <c r="LOR303" s="216"/>
      <c r="LOS303" s="216"/>
      <c r="LOT303" s="216"/>
      <c r="LOU303" s="216"/>
      <c r="LOV303" s="216"/>
      <c r="LOW303" s="216"/>
      <c r="LOX303" s="216"/>
      <c r="LOY303" s="216"/>
      <c r="LOZ303" s="216"/>
      <c r="LPA303" s="216"/>
      <c r="LPB303" s="216"/>
      <c r="LPC303" s="216"/>
      <c r="LPD303" s="216"/>
      <c r="LPE303" s="216"/>
      <c r="LPF303" s="216"/>
      <c r="LPG303" s="216"/>
      <c r="LPH303" s="216"/>
      <c r="LPI303" s="216"/>
      <c r="LPJ303" s="216"/>
      <c r="LPK303" s="216"/>
      <c r="LPL303" s="216"/>
      <c r="LPM303" s="216"/>
      <c r="LPN303" s="216"/>
      <c r="LPO303" s="216"/>
      <c r="LPP303" s="216"/>
      <c r="LPQ303" s="216"/>
      <c r="LPR303" s="216"/>
      <c r="LPS303" s="216"/>
      <c r="LPT303" s="216"/>
      <c r="LPU303" s="216"/>
      <c r="LPV303" s="216"/>
      <c r="LPW303" s="216"/>
      <c r="LPX303" s="216"/>
      <c r="LPY303" s="216"/>
      <c r="LPZ303" s="216"/>
      <c r="LQA303" s="216"/>
      <c r="LQB303" s="216"/>
      <c r="LQC303" s="216"/>
      <c r="LQD303" s="216"/>
      <c r="LQE303" s="216"/>
      <c r="LQF303" s="216"/>
      <c r="LQG303" s="216"/>
      <c r="LQH303" s="216"/>
      <c r="LQI303" s="216"/>
      <c r="LQJ303" s="216"/>
      <c r="LQK303" s="216"/>
      <c r="LQL303" s="216"/>
      <c r="LQM303" s="216"/>
      <c r="LQN303" s="216"/>
      <c r="LQO303" s="216"/>
      <c r="LQP303" s="216"/>
      <c r="LQQ303" s="216"/>
      <c r="LQR303" s="216"/>
      <c r="LQS303" s="216"/>
      <c r="LQT303" s="216"/>
      <c r="LQU303" s="216"/>
      <c r="LQV303" s="216"/>
      <c r="LQW303" s="216"/>
      <c r="LQX303" s="216"/>
      <c r="LQY303" s="216"/>
      <c r="LQZ303" s="216"/>
      <c r="LRA303" s="216"/>
      <c r="LRB303" s="216"/>
      <c r="LRC303" s="216"/>
      <c r="LRD303" s="216"/>
      <c r="LRE303" s="216"/>
      <c r="LRF303" s="216"/>
      <c r="LRG303" s="216"/>
      <c r="LRH303" s="216"/>
      <c r="LRI303" s="216"/>
      <c r="LRJ303" s="216"/>
      <c r="LRK303" s="216"/>
      <c r="LRL303" s="216"/>
      <c r="LRM303" s="216"/>
      <c r="LRN303" s="216"/>
      <c r="LRO303" s="216"/>
      <c r="LRP303" s="216"/>
      <c r="LRQ303" s="216"/>
      <c r="LRR303" s="216"/>
      <c r="LRS303" s="216"/>
      <c r="LRT303" s="216"/>
      <c r="LRU303" s="216"/>
      <c r="LRV303" s="216"/>
      <c r="LRW303" s="216"/>
      <c r="LRX303" s="216"/>
      <c r="LRY303" s="216"/>
      <c r="LRZ303" s="216"/>
      <c r="LSA303" s="216"/>
      <c r="LSB303" s="216"/>
      <c r="LSC303" s="216"/>
      <c r="LSD303" s="216"/>
      <c r="LSE303" s="216"/>
      <c r="LSF303" s="216"/>
      <c r="LSG303" s="216"/>
      <c r="LSH303" s="216"/>
      <c r="LSI303" s="216"/>
      <c r="LSJ303" s="216"/>
      <c r="LSK303" s="216"/>
      <c r="LSL303" s="216"/>
      <c r="LSM303" s="216"/>
      <c r="LSN303" s="216"/>
      <c r="LSO303" s="216"/>
      <c r="LSP303" s="216"/>
      <c r="LSQ303" s="216"/>
      <c r="LSR303" s="216"/>
      <c r="LSS303" s="216"/>
      <c r="LST303" s="216"/>
      <c r="LSU303" s="216"/>
      <c r="LSV303" s="216"/>
      <c r="LSW303" s="216"/>
      <c r="LSX303" s="216"/>
      <c r="LSY303" s="216"/>
      <c r="LSZ303" s="216"/>
      <c r="LTA303" s="216"/>
      <c r="LTB303" s="216"/>
      <c r="LTC303" s="216"/>
      <c r="LTD303" s="216"/>
      <c r="LTE303" s="216"/>
      <c r="LTF303" s="216"/>
      <c r="LTG303" s="216"/>
      <c r="LTH303" s="216"/>
      <c r="LTI303" s="216"/>
      <c r="LTJ303" s="216"/>
      <c r="LTK303" s="216"/>
      <c r="LTL303" s="216"/>
      <c r="LTM303" s="216"/>
      <c r="LTN303" s="216"/>
      <c r="LTO303" s="216"/>
      <c r="LTP303" s="216"/>
      <c r="LTQ303" s="216"/>
      <c r="LTR303" s="216"/>
      <c r="LTS303" s="216"/>
      <c r="LTT303" s="216"/>
      <c r="LTU303" s="216"/>
      <c r="LTV303" s="216"/>
      <c r="LTW303" s="216"/>
      <c r="LTX303" s="216"/>
      <c r="LTY303" s="216"/>
      <c r="LTZ303" s="216"/>
      <c r="LUA303" s="216"/>
      <c r="LUB303" s="216"/>
      <c r="LUC303" s="216"/>
      <c r="LUD303" s="216"/>
      <c r="LUE303" s="216"/>
      <c r="LUF303" s="216"/>
      <c r="LUG303" s="216"/>
      <c r="LUH303" s="216"/>
      <c r="LUI303" s="216"/>
      <c r="LUJ303" s="216"/>
      <c r="LUK303" s="216"/>
      <c r="LUL303" s="216"/>
      <c r="LUM303" s="216"/>
      <c r="LUN303" s="216"/>
      <c r="LUO303" s="216"/>
      <c r="LUP303" s="216"/>
      <c r="LUQ303" s="216"/>
      <c r="LUR303" s="216"/>
      <c r="LUS303" s="216"/>
      <c r="LUT303" s="216"/>
      <c r="LUU303" s="216"/>
      <c r="LUV303" s="216"/>
      <c r="LUW303" s="216"/>
      <c r="LUX303" s="216"/>
      <c r="LUY303" s="216"/>
      <c r="LUZ303" s="216"/>
      <c r="LVA303" s="216"/>
      <c r="LVB303" s="216"/>
      <c r="LVC303" s="216"/>
      <c r="LVD303" s="216"/>
      <c r="LVE303" s="216"/>
      <c r="LVF303" s="216"/>
      <c r="LVG303" s="216"/>
      <c r="LVH303" s="216"/>
      <c r="LVI303" s="216"/>
      <c r="LVJ303" s="216"/>
      <c r="LVK303" s="216"/>
      <c r="LVL303" s="216"/>
      <c r="LVM303" s="216"/>
      <c r="LVN303" s="216"/>
      <c r="LVO303" s="216"/>
      <c r="LVP303" s="216"/>
      <c r="LVQ303" s="216"/>
      <c r="LVR303" s="216"/>
      <c r="LVS303" s="216"/>
      <c r="LVT303" s="216"/>
      <c r="LVU303" s="216"/>
      <c r="LVV303" s="216"/>
      <c r="LVW303" s="216"/>
      <c r="LVX303" s="216"/>
      <c r="LVY303" s="216"/>
      <c r="LVZ303" s="216"/>
      <c r="LWA303" s="216"/>
      <c r="LWB303" s="216"/>
      <c r="LWC303" s="216"/>
      <c r="LWD303" s="216"/>
      <c r="LWE303" s="216"/>
      <c r="LWF303" s="216"/>
      <c r="LWG303" s="216"/>
      <c r="LWH303" s="216"/>
      <c r="LWI303" s="216"/>
      <c r="LWJ303" s="216"/>
      <c r="LWK303" s="216"/>
      <c r="LWL303" s="216"/>
      <c r="LWM303" s="216"/>
      <c r="LWN303" s="216"/>
      <c r="LWO303" s="216"/>
      <c r="LWP303" s="216"/>
      <c r="LWQ303" s="216"/>
      <c r="LWR303" s="216"/>
      <c r="LWS303" s="216"/>
      <c r="LWT303" s="216"/>
      <c r="LWU303" s="216"/>
      <c r="LWV303" s="216"/>
      <c r="LWW303" s="216"/>
      <c r="LWX303" s="216"/>
      <c r="LWY303" s="216"/>
      <c r="LWZ303" s="216"/>
      <c r="LXA303" s="216"/>
      <c r="LXB303" s="216"/>
      <c r="LXC303" s="216"/>
      <c r="LXD303" s="216"/>
      <c r="LXE303" s="216"/>
      <c r="LXF303" s="216"/>
      <c r="LXG303" s="216"/>
      <c r="LXH303" s="216"/>
      <c r="LXI303" s="216"/>
      <c r="LXJ303" s="216"/>
      <c r="LXK303" s="216"/>
      <c r="LXL303" s="216"/>
      <c r="LXM303" s="216"/>
      <c r="LXN303" s="216"/>
      <c r="LXO303" s="216"/>
      <c r="LXP303" s="216"/>
      <c r="LXQ303" s="216"/>
      <c r="LXR303" s="216"/>
      <c r="LXS303" s="216"/>
      <c r="LXT303" s="216"/>
      <c r="LXU303" s="216"/>
      <c r="LXV303" s="216"/>
      <c r="LXW303" s="216"/>
      <c r="LXX303" s="216"/>
      <c r="LXY303" s="216"/>
      <c r="LXZ303" s="216"/>
      <c r="LYA303" s="216"/>
      <c r="LYB303" s="216"/>
      <c r="LYC303" s="216"/>
      <c r="LYD303" s="216"/>
      <c r="LYE303" s="216"/>
      <c r="LYF303" s="216"/>
      <c r="LYG303" s="216"/>
      <c r="LYH303" s="216"/>
      <c r="LYI303" s="216"/>
      <c r="LYJ303" s="216"/>
      <c r="LYK303" s="216"/>
      <c r="LYL303" s="216"/>
      <c r="LYM303" s="216"/>
      <c r="LYN303" s="216"/>
      <c r="LYO303" s="216"/>
      <c r="LYP303" s="216"/>
      <c r="LYQ303" s="216"/>
      <c r="LYR303" s="216"/>
      <c r="LYS303" s="216"/>
      <c r="LYT303" s="216"/>
      <c r="LYU303" s="216"/>
      <c r="LYV303" s="216"/>
      <c r="LYW303" s="216"/>
      <c r="LYX303" s="216"/>
      <c r="LYY303" s="216"/>
      <c r="LYZ303" s="216"/>
      <c r="LZA303" s="216"/>
      <c r="LZB303" s="216"/>
      <c r="LZC303" s="216"/>
      <c r="LZD303" s="216"/>
      <c r="LZE303" s="216"/>
      <c r="LZF303" s="216"/>
      <c r="LZG303" s="216"/>
      <c r="LZH303" s="216"/>
      <c r="LZI303" s="216"/>
      <c r="LZJ303" s="216"/>
      <c r="LZK303" s="216"/>
      <c r="LZL303" s="216"/>
      <c r="LZM303" s="216"/>
      <c r="LZN303" s="216"/>
      <c r="LZO303" s="216"/>
      <c r="LZP303" s="216"/>
      <c r="LZQ303" s="216"/>
      <c r="LZR303" s="216"/>
      <c r="LZS303" s="216"/>
      <c r="LZT303" s="216"/>
      <c r="LZU303" s="216"/>
      <c r="LZV303" s="216"/>
      <c r="LZW303" s="216"/>
      <c r="LZX303" s="216"/>
      <c r="LZY303" s="216"/>
      <c r="LZZ303" s="216"/>
      <c r="MAA303" s="216"/>
      <c r="MAB303" s="216"/>
      <c r="MAC303" s="216"/>
      <c r="MAD303" s="216"/>
      <c r="MAE303" s="216"/>
      <c r="MAF303" s="216"/>
      <c r="MAG303" s="216"/>
      <c r="MAH303" s="216"/>
      <c r="MAI303" s="216"/>
      <c r="MAJ303" s="216"/>
      <c r="MAK303" s="216"/>
      <c r="MAL303" s="216"/>
      <c r="MAM303" s="216"/>
      <c r="MAN303" s="216"/>
      <c r="MAO303" s="216"/>
      <c r="MAP303" s="216"/>
      <c r="MAQ303" s="216"/>
      <c r="MAR303" s="216"/>
      <c r="MAS303" s="216"/>
      <c r="MAT303" s="216"/>
      <c r="MAU303" s="216"/>
      <c r="MAV303" s="216"/>
      <c r="MAW303" s="216"/>
      <c r="MAX303" s="216"/>
      <c r="MAY303" s="216"/>
      <c r="MAZ303" s="216"/>
      <c r="MBA303" s="216"/>
      <c r="MBB303" s="216"/>
      <c r="MBC303" s="216"/>
      <c r="MBD303" s="216"/>
      <c r="MBE303" s="216"/>
      <c r="MBF303" s="216"/>
      <c r="MBG303" s="216"/>
      <c r="MBH303" s="216"/>
      <c r="MBI303" s="216"/>
      <c r="MBJ303" s="216"/>
      <c r="MBK303" s="216"/>
      <c r="MBL303" s="216"/>
      <c r="MBM303" s="216"/>
      <c r="MBN303" s="216"/>
      <c r="MBO303" s="216"/>
      <c r="MBP303" s="216"/>
      <c r="MBQ303" s="216"/>
      <c r="MBR303" s="216"/>
      <c r="MBS303" s="216"/>
      <c r="MBT303" s="216"/>
      <c r="MBU303" s="216"/>
      <c r="MBV303" s="216"/>
      <c r="MBW303" s="216"/>
      <c r="MBX303" s="216"/>
      <c r="MBY303" s="216"/>
      <c r="MBZ303" s="216"/>
      <c r="MCA303" s="216"/>
      <c r="MCB303" s="216"/>
      <c r="MCC303" s="216"/>
      <c r="MCD303" s="216"/>
      <c r="MCE303" s="216"/>
      <c r="MCF303" s="216"/>
      <c r="MCG303" s="216"/>
      <c r="MCH303" s="216"/>
      <c r="MCI303" s="216"/>
      <c r="MCJ303" s="216"/>
      <c r="MCK303" s="216"/>
      <c r="MCL303" s="216"/>
      <c r="MCM303" s="216"/>
      <c r="MCN303" s="216"/>
      <c r="MCO303" s="216"/>
      <c r="MCP303" s="216"/>
      <c r="MCQ303" s="216"/>
      <c r="MCR303" s="216"/>
      <c r="MCS303" s="216"/>
      <c r="MCT303" s="216"/>
      <c r="MCU303" s="216"/>
      <c r="MCV303" s="216"/>
      <c r="MCW303" s="216"/>
      <c r="MCX303" s="216"/>
      <c r="MCY303" s="216"/>
      <c r="MCZ303" s="216"/>
      <c r="MDA303" s="216"/>
      <c r="MDB303" s="216"/>
      <c r="MDC303" s="216"/>
      <c r="MDD303" s="216"/>
      <c r="MDE303" s="216"/>
      <c r="MDF303" s="216"/>
      <c r="MDG303" s="216"/>
      <c r="MDH303" s="216"/>
      <c r="MDI303" s="216"/>
      <c r="MDJ303" s="216"/>
      <c r="MDK303" s="216"/>
      <c r="MDL303" s="216"/>
      <c r="MDM303" s="216"/>
      <c r="MDN303" s="216"/>
      <c r="MDO303" s="216"/>
      <c r="MDP303" s="216"/>
      <c r="MDQ303" s="216"/>
      <c r="MDR303" s="216"/>
      <c r="MDS303" s="216"/>
      <c r="MDT303" s="216"/>
      <c r="MDU303" s="216"/>
      <c r="MDV303" s="216"/>
      <c r="MDW303" s="216"/>
      <c r="MDX303" s="216"/>
      <c r="MDY303" s="216"/>
      <c r="MDZ303" s="216"/>
      <c r="MEA303" s="216"/>
      <c r="MEB303" s="216"/>
      <c r="MEC303" s="216"/>
      <c r="MED303" s="216"/>
      <c r="MEE303" s="216"/>
      <c r="MEF303" s="216"/>
      <c r="MEG303" s="216"/>
      <c r="MEH303" s="216"/>
      <c r="MEI303" s="216"/>
      <c r="MEJ303" s="216"/>
      <c r="MEK303" s="216"/>
      <c r="MEL303" s="216"/>
      <c r="MEM303" s="216"/>
      <c r="MEN303" s="216"/>
      <c r="MEO303" s="216"/>
      <c r="MEP303" s="216"/>
      <c r="MEQ303" s="216"/>
      <c r="MER303" s="216"/>
      <c r="MES303" s="216"/>
      <c r="MET303" s="216"/>
      <c r="MEU303" s="216"/>
      <c r="MEV303" s="216"/>
      <c r="MEW303" s="216"/>
      <c r="MEX303" s="216"/>
      <c r="MEY303" s="216"/>
      <c r="MEZ303" s="216"/>
      <c r="MFA303" s="216"/>
      <c r="MFB303" s="216"/>
      <c r="MFC303" s="216"/>
      <c r="MFD303" s="216"/>
      <c r="MFE303" s="216"/>
      <c r="MFF303" s="216"/>
      <c r="MFG303" s="216"/>
      <c r="MFH303" s="216"/>
      <c r="MFI303" s="216"/>
      <c r="MFJ303" s="216"/>
      <c r="MFK303" s="216"/>
      <c r="MFL303" s="216"/>
      <c r="MFM303" s="216"/>
      <c r="MFN303" s="216"/>
      <c r="MFO303" s="216"/>
      <c r="MFP303" s="216"/>
      <c r="MFQ303" s="216"/>
      <c r="MFR303" s="216"/>
      <c r="MFS303" s="216"/>
      <c r="MFT303" s="216"/>
      <c r="MFU303" s="216"/>
      <c r="MFV303" s="216"/>
      <c r="MFW303" s="216"/>
      <c r="MFX303" s="216"/>
      <c r="MFY303" s="216"/>
      <c r="MFZ303" s="216"/>
      <c r="MGA303" s="216"/>
      <c r="MGB303" s="216"/>
      <c r="MGC303" s="216"/>
      <c r="MGD303" s="216"/>
      <c r="MGE303" s="216"/>
      <c r="MGF303" s="216"/>
      <c r="MGG303" s="216"/>
      <c r="MGH303" s="216"/>
      <c r="MGI303" s="216"/>
      <c r="MGJ303" s="216"/>
      <c r="MGK303" s="216"/>
      <c r="MGL303" s="216"/>
      <c r="MGM303" s="216"/>
      <c r="MGN303" s="216"/>
      <c r="MGO303" s="216"/>
      <c r="MGP303" s="216"/>
      <c r="MGQ303" s="216"/>
      <c r="MGR303" s="216"/>
      <c r="MGS303" s="216"/>
      <c r="MGT303" s="216"/>
      <c r="MGU303" s="216"/>
      <c r="MGV303" s="216"/>
      <c r="MGW303" s="216"/>
      <c r="MGX303" s="216"/>
      <c r="MGY303" s="216"/>
      <c r="MGZ303" s="216"/>
      <c r="MHA303" s="216"/>
      <c r="MHB303" s="216"/>
      <c r="MHC303" s="216"/>
      <c r="MHD303" s="216"/>
      <c r="MHE303" s="216"/>
      <c r="MHF303" s="216"/>
      <c r="MHG303" s="216"/>
      <c r="MHH303" s="216"/>
      <c r="MHI303" s="216"/>
      <c r="MHJ303" s="216"/>
      <c r="MHK303" s="216"/>
      <c r="MHL303" s="216"/>
      <c r="MHM303" s="216"/>
      <c r="MHN303" s="216"/>
      <c r="MHO303" s="216"/>
      <c r="MHP303" s="216"/>
      <c r="MHQ303" s="216"/>
      <c r="MHR303" s="216"/>
      <c r="MHS303" s="216"/>
      <c r="MHT303" s="216"/>
      <c r="MHU303" s="216"/>
      <c r="MHV303" s="216"/>
      <c r="MHW303" s="216"/>
      <c r="MHX303" s="216"/>
      <c r="MHY303" s="216"/>
      <c r="MHZ303" s="216"/>
      <c r="MIA303" s="216"/>
      <c r="MIB303" s="216"/>
      <c r="MIC303" s="216"/>
      <c r="MID303" s="216"/>
      <c r="MIE303" s="216"/>
      <c r="MIF303" s="216"/>
      <c r="MIG303" s="216"/>
      <c r="MIH303" s="216"/>
      <c r="MII303" s="216"/>
      <c r="MIJ303" s="216"/>
      <c r="MIK303" s="216"/>
      <c r="MIL303" s="216"/>
      <c r="MIM303" s="216"/>
      <c r="MIN303" s="216"/>
      <c r="MIO303" s="216"/>
      <c r="MIP303" s="216"/>
      <c r="MIQ303" s="216"/>
      <c r="MIR303" s="216"/>
      <c r="MIS303" s="216"/>
      <c r="MIT303" s="216"/>
      <c r="MIU303" s="216"/>
      <c r="MIV303" s="216"/>
      <c r="MIW303" s="216"/>
      <c r="MIX303" s="216"/>
      <c r="MIY303" s="216"/>
      <c r="MIZ303" s="216"/>
      <c r="MJA303" s="216"/>
      <c r="MJB303" s="216"/>
      <c r="MJC303" s="216"/>
      <c r="MJD303" s="216"/>
      <c r="MJE303" s="216"/>
      <c r="MJF303" s="216"/>
      <c r="MJG303" s="216"/>
      <c r="MJH303" s="216"/>
      <c r="MJI303" s="216"/>
      <c r="MJJ303" s="216"/>
      <c r="MJK303" s="216"/>
      <c r="MJL303" s="216"/>
      <c r="MJM303" s="216"/>
      <c r="MJN303" s="216"/>
      <c r="MJO303" s="216"/>
      <c r="MJP303" s="216"/>
      <c r="MJQ303" s="216"/>
      <c r="MJR303" s="216"/>
      <c r="MJS303" s="216"/>
      <c r="MJT303" s="216"/>
      <c r="MJU303" s="216"/>
      <c r="MJV303" s="216"/>
      <c r="MJW303" s="216"/>
      <c r="MJX303" s="216"/>
      <c r="MJY303" s="216"/>
      <c r="MJZ303" s="216"/>
      <c r="MKA303" s="216"/>
      <c r="MKB303" s="216"/>
      <c r="MKC303" s="216"/>
      <c r="MKD303" s="216"/>
      <c r="MKE303" s="216"/>
      <c r="MKF303" s="216"/>
      <c r="MKG303" s="216"/>
      <c r="MKH303" s="216"/>
      <c r="MKI303" s="216"/>
      <c r="MKJ303" s="216"/>
      <c r="MKK303" s="216"/>
      <c r="MKL303" s="216"/>
      <c r="MKM303" s="216"/>
      <c r="MKN303" s="216"/>
      <c r="MKO303" s="216"/>
      <c r="MKP303" s="216"/>
      <c r="MKQ303" s="216"/>
      <c r="MKR303" s="216"/>
      <c r="MKS303" s="216"/>
      <c r="MKT303" s="216"/>
      <c r="MKU303" s="216"/>
      <c r="MKV303" s="216"/>
      <c r="MKW303" s="216"/>
      <c r="MKX303" s="216"/>
      <c r="MKY303" s="216"/>
      <c r="MKZ303" s="216"/>
      <c r="MLA303" s="216"/>
      <c r="MLB303" s="216"/>
      <c r="MLC303" s="216"/>
      <c r="MLD303" s="216"/>
      <c r="MLE303" s="216"/>
      <c r="MLF303" s="216"/>
      <c r="MLG303" s="216"/>
      <c r="MLH303" s="216"/>
      <c r="MLI303" s="216"/>
      <c r="MLJ303" s="216"/>
      <c r="MLK303" s="216"/>
      <c r="MLL303" s="216"/>
      <c r="MLM303" s="216"/>
      <c r="MLN303" s="216"/>
      <c r="MLO303" s="216"/>
      <c r="MLP303" s="216"/>
      <c r="MLQ303" s="216"/>
      <c r="MLR303" s="216"/>
      <c r="MLS303" s="216"/>
      <c r="MLT303" s="216"/>
      <c r="MLU303" s="216"/>
      <c r="MLV303" s="216"/>
      <c r="MLW303" s="216"/>
      <c r="MLX303" s="216"/>
      <c r="MLY303" s="216"/>
      <c r="MLZ303" s="216"/>
      <c r="MMA303" s="216"/>
      <c r="MMB303" s="216"/>
      <c r="MMC303" s="216"/>
      <c r="MMD303" s="216"/>
      <c r="MME303" s="216"/>
      <c r="MMF303" s="216"/>
      <c r="MMG303" s="216"/>
      <c r="MMH303" s="216"/>
      <c r="MMI303" s="216"/>
      <c r="MMJ303" s="216"/>
      <c r="MMK303" s="216"/>
      <c r="MML303" s="216"/>
      <c r="MMM303" s="216"/>
      <c r="MMN303" s="216"/>
      <c r="MMO303" s="216"/>
      <c r="MMP303" s="216"/>
      <c r="MMQ303" s="216"/>
      <c r="MMR303" s="216"/>
      <c r="MMS303" s="216"/>
      <c r="MMT303" s="216"/>
      <c r="MMU303" s="216"/>
      <c r="MMV303" s="216"/>
      <c r="MMW303" s="216"/>
      <c r="MMX303" s="216"/>
      <c r="MMY303" s="216"/>
      <c r="MMZ303" s="216"/>
      <c r="MNA303" s="216"/>
      <c r="MNB303" s="216"/>
      <c r="MNC303" s="216"/>
      <c r="MND303" s="216"/>
      <c r="MNE303" s="216"/>
      <c r="MNF303" s="216"/>
      <c r="MNG303" s="216"/>
      <c r="MNH303" s="216"/>
      <c r="MNI303" s="216"/>
      <c r="MNJ303" s="216"/>
      <c r="MNK303" s="216"/>
      <c r="MNL303" s="216"/>
      <c r="MNM303" s="216"/>
      <c r="MNN303" s="216"/>
      <c r="MNO303" s="216"/>
      <c r="MNP303" s="216"/>
      <c r="MNQ303" s="216"/>
      <c r="MNR303" s="216"/>
      <c r="MNS303" s="216"/>
      <c r="MNT303" s="216"/>
      <c r="MNU303" s="216"/>
      <c r="MNV303" s="216"/>
      <c r="MNW303" s="216"/>
      <c r="MNX303" s="216"/>
      <c r="MNY303" s="216"/>
      <c r="MNZ303" s="216"/>
      <c r="MOA303" s="216"/>
      <c r="MOB303" s="216"/>
      <c r="MOC303" s="216"/>
      <c r="MOD303" s="216"/>
      <c r="MOE303" s="216"/>
      <c r="MOF303" s="216"/>
      <c r="MOG303" s="216"/>
      <c r="MOH303" s="216"/>
      <c r="MOI303" s="216"/>
      <c r="MOJ303" s="216"/>
      <c r="MOK303" s="216"/>
      <c r="MOL303" s="216"/>
      <c r="MOM303" s="216"/>
      <c r="MON303" s="216"/>
      <c r="MOO303" s="216"/>
      <c r="MOP303" s="216"/>
      <c r="MOQ303" s="216"/>
      <c r="MOR303" s="216"/>
      <c r="MOS303" s="216"/>
      <c r="MOT303" s="216"/>
      <c r="MOU303" s="216"/>
      <c r="MOV303" s="216"/>
      <c r="MOW303" s="216"/>
      <c r="MOX303" s="216"/>
      <c r="MOY303" s="216"/>
      <c r="MOZ303" s="216"/>
      <c r="MPA303" s="216"/>
      <c r="MPB303" s="216"/>
      <c r="MPC303" s="216"/>
      <c r="MPD303" s="216"/>
      <c r="MPE303" s="216"/>
      <c r="MPF303" s="216"/>
      <c r="MPG303" s="216"/>
      <c r="MPH303" s="216"/>
      <c r="MPI303" s="216"/>
      <c r="MPJ303" s="216"/>
      <c r="MPK303" s="216"/>
      <c r="MPL303" s="216"/>
      <c r="MPM303" s="216"/>
      <c r="MPN303" s="216"/>
      <c r="MPO303" s="216"/>
      <c r="MPP303" s="216"/>
      <c r="MPQ303" s="216"/>
      <c r="MPR303" s="216"/>
      <c r="MPS303" s="216"/>
      <c r="MPT303" s="216"/>
      <c r="MPU303" s="216"/>
      <c r="MPV303" s="216"/>
      <c r="MPW303" s="216"/>
      <c r="MPX303" s="216"/>
      <c r="MPY303" s="216"/>
      <c r="MPZ303" s="216"/>
      <c r="MQA303" s="216"/>
      <c r="MQB303" s="216"/>
      <c r="MQC303" s="216"/>
      <c r="MQD303" s="216"/>
      <c r="MQE303" s="216"/>
      <c r="MQF303" s="216"/>
      <c r="MQG303" s="216"/>
      <c r="MQH303" s="216"/>
      <c r="MQI303" s="216"/>
      <c r="MQJ303" s="216"/>
      <c r="MQK303" s="216"/>
      <c r="MQL303" s="216"/>
      <c r="MQM303" s="216"/>
      <c r="MQN303" s="216"/>
      <c r="MQO303" s="216"/>
      <c r="MQP303" s="216"/>
      <c r="MQQ303" s="216"/>
      <c r="MQR303" s="216"/>
      <c r="MQS303" s="216"/>
      <c r="MQT303" s="216"/>
      <c r="MQU303" s="216"/>
      <c r="MQV303" s="216"/>
      <c r="MQW303" s="216"/>
      <c r="MQX303" s="216"/>
      <c r="MQY303" s="216"/>
      <c r="MQZ303" s="216"/>
      <c r="MRA303" s="216"/>
      <c r="MRB303" s="216"/>
      <c r="MRC303" s="216"/>
      <c r="MRD303" s="216"/>
      <c r="MRE303" s="216"/>
      <c r="MRF303" s="216"/>
      <c r="MRG303" s="216"/>
      <c r="MRH303" s="216"/>
      <c r="MRI303" s="216"/>
      <c r="MRJ303" s="216"/>
      <c r="MRK303" s="216"/>
      <c r="MRL303" s="216"/>
      <c r="MRM303" s="216"/>
      <c r="MRN303" s="216"/>
      <c r="MRO303" s="216"/>
      <c r="MRP303" s="216"/>
      <c r="MRQ303" s="216"/>
      <c r="MRR303" s="216"/>
      <c r="MRS303" s="216"/>
      <c r="MRT303" s="216"/>
      <c r="MRU303" s="216"/>
      <c r="MRV303" s="216"/>
      <c r="MRW303" s="216"/>
      <c r="MRX303" s="216"/>
      <c r="MRY303" s="216"/>
      <c r="MRZ303" s="216"/>
      <c r="MSA303" s="216"/>
      <c r="MSB303" s="216"/>
      <c r="MSC303" s="216"/>
      <c r="MSD303" s="216"/>
      <c r="MSE303" s="216"/>
      <c r="MSF303" s="216"/>
      <c r="MSG303" s="216"/>
      <c r="MSH303" s="216"/>
      <c r="MSI303" s="216"/>
      <c r="MSJ303" s="216"/>
      <c r="MSK303" s="216"/>
      <c r="MSL303" s="216"/>
      <c r="MSM303" s="216"/>
      <c r="MSN303" s="216"/>
      <c r="MSO303" s="216"/>
      <c r="MSP303" s="216"/>
      <c r="MSQ303" s="216"/>
      <c r="MSR303" s="216"/>
      <c r="MSS303" s="216"/>
      <c r="MST303" s="216"/>
      <c r="MSU303" s="216"/>
      <c r="MSV303" s="216"/>
      <c r="MSW303" s="216"/>
      <c r="MSX303" s="216"/>
      <c r="MSY303" s="216"/>
      <c r="MSZ303" s="216"/>
      <c r="MTA303" s="216"/>
      <c r="MTB303" s="216"/>
      <c r="MTC303" s="216"/>
      <c r="MTD303" s="216"/>
      <c r="MTE303" s="216"/>
      <c r="MTF303" s="216"/>
      <c r="MTG303" s="216"/>
      <c r="MTH303" s="216"/>
      <c r="MTI303" s="216"/>
      <c r="MTJ303" s="216"/>
      <c r="MTK303" s="216"/>
      <c r="MTL303" s="216"/>
      <c r="MTM303" s="216"/>
      <c r="MTN303" s="216"/>
      <c r="MTO303" s="216"/>
      <c r="MTP303" s="216"/>
      <c r="MTQ303" s="216"/>
      <c r="MTR303" s="216"/>
      <c r="MTS303" s="216"/>
      <c r="MTT303" s="216"/>
      <c r="MTU303" s="216"/>
      <c r="MTV303" s="216"/>
      <c r="MTW303" s="216"/>
      <c r="MTX303" s="216"/>
      <c r="MTY303" s="216"/>
      <c r="MTZ303" s="216"/>
      <c r="MUA303" s="216"/>
      <c r="MUB303" s="216"/>
      <c r="MUC303" s="216"/>
      <c r="MUD303" s="216"/>
      <c r="MUE303" s="216"/>
      <c r="MUF303" s="216"/>
      <c r="MUG303" s="216"/>
      <c r="MUH303" s="216"/>
      <c r="MUI303" s="216"/>
      <c r="MUJ303" s="216"/>
      <c r="MUK303" s="216"/>
      <c r="MUL303" s="216"/>
      <c r="MUM303" s="216"/>
      <c r="MUN303" s="216"/>
      <c r="MUO303" s="216"/>
      <c r="MUP303" s="216"/>
      <c r="MUQ303" s="216"/>
      <c r="MUR303" s="216"/>
      <c r="MUS303" s="216"/>
      <c r="MUT303" s="216"/>
      <c r="MUU303" s="216"/>
      <c r="MUV303" s="216"/>
      <c r="MUW303" s="216"/>
      <c r="MUX303" s="216"/>
      <c r="MUY303" s="216"/>
      <c r="MUZ303" s="216"/>
      <c r="MVA303" s="216"/>
      <c r="MVB303" s="216"/>
      <c r="MVC303" s="216"/>
      <c r="MVD303" s="216"/>
      <c r="MVE303" s="216"/>
      <c r="MVF303" s="216"/>
      <c r="MVG303" s="216"/>
      <c r="MVH303" s="216"/>
      <c r="MVI303" s="216"/>
      <c r="MVJ303" s="216"/>
      <c r="MVK303" s="216"/>
      <c r="MVL303" s="216"/>
      <c r="MVM303" s="216"/>
      <c r="MVN303" s="216"/>
      <c r="MVO303" s="216"/>
      <c r="MVP303" s="216"/>
      <c r="MVQ303" s="216"/>
      <c r="MVR303" s="216"/>
      <c r="MVS303" s="216"/>
      <c r="MVT303" s="216"/>
      <c r="MVU303" s="216"/>
      <c r="MVV303" s="216"/>
      <c r="MVW303" s="216"/>
      <c r="MVX303" s="216"/>
      <c r="MVY303" s="216"/>
      <c r="MVZ303" s="216"/>
      <c r="MWA303" s="216"/>
      <c r="MWB303" s="216"/>
      <c r="MWC303" s="216"/>
      <c r="MWD303" s="216"/>
      <c r="MWE303" s="216"/>
      <c r="MWF303" s="216"/>
      <c r="MWG303" s="216"/>
      <c r="MWH303" s="216"/>
      <c r="MWI303" s="216"/>
      <c r="MWJ303" s="216"/>
      <c r="MWK303" s="216"/>
      <c r="MWL303" s="216"/>
      <c r="MWM303" s="216"/>
      <c r="MWN303" s="216"/>
      <c r="MWO303" s="216"/>
      <c r="MWP303" s="216"/>
      <c r="MWQ303" s="216"/>
      <c r="MWR303" s="216"/>
      <c r="MWS303" s="216"/>
      <c r="MWT303" s="216"/>
      <c r="MWU303" s="216"/>
      <c r="MWV303" s="216"/>
      <c r="MWW303" s="216"/>
      <c r="MWX303" s="216"/>
      <c r="MWY303" s="216"/>
      <c r="MWZ303" s="216"/>
      <c r="MXA303" s="216"/>
      <c r="MXB303" s="216"/>
      <c r="MXC303" s="216"/>
      <c r="MXD303" s="216"/>
      <c r="MXE303" s="216"/>
      <c r="MXF303" s="216"/>
      <c r="MXG303" s="216"/>
      <c r="MXH303" s="216"/>
      <c r="MXI303" s="216"/>
      <c r="MXJ303" s="216"/>
      <c r="MXK303" s="216"/>
      <c r="MXL303" s="216"/>
      <c r="MXM303" s="216"/>
      <c r="MXN303" s="216"/>
      <c r="MXO303" s="216"/>
      <c r="MXP303" s="216"/>
      <c r="MXQ303" s="216"/>
      <c r="MXR303" s="216"/>
      <c r="MXS303" s="216"/>
      <c r="MXT303" s="216"/>
      <c r="MXU303" s="216"/>
      <c r="MXV303" s="216"/>
      <c r="MXW303" s="216"/>
      <c r="MXX303" s="216"/>
      <c r="MXY303" s="216"/>
      <c r="MXZ303" s="216"/>
      <c r="MYA303" s="216"/>
      <c r="MYB303" s="216"/>
      <c r="MYC303" s="216"/>
      <c r="MYD303" s="216"/>
      <c r="MYE303" s="216"/>
      <c r="MYF303" s="216"/>
      <c r="MYG303" s="216"/>
      <c r="MYH303" s="216"/>
      <c r="MYI303" s="216"/>
      <c r="MYJ303" s="216"/>
      <c r="MYK303" s="216"/>
      <c r="MYL303" s="216"/>
      <c r="MYM303" s="216"/>
      <c r="MYN303" s="216"/>
      <c r="MYO303" s="216"/>
      <c r="MYP303" s="216"/>
      <c r="MYQ303" s="216"/>
      <c r="MYR303" s="216"/>
      <c r="MYS303" s="216"/>
      <c r="MYT303" s="216"/>
      <c r="MYU303" s="216"/>
      <c r="MYV303" s="216"/>
      <c r="MYW303" s="216"/>
      <c r="MYX303" s="216"/>
      <c r="MYY303" s="216"/>
      <c r="MYZ303" s="216"/>
      <c r="MZA303" s="216"/>
      <c r="MZB303" s="216"/>
      <c r="MZC303" s="216"/>
      <c r="MZD303" s="216"/>
      <c r="MZE303" s="216"/>
      <c r="MZF303" s="216"/>
      <c r="MZG303" s="216"/>
      <c r="MZH303" s="216"/>
      <c r="MZI303" s="216"/>
      <c r="MZJ303" s="216"/>
      <c r="MZK303" s="216"/>
      <c r="MZL303" s="216"/>
      <c r="MZM303" s="216"/>
      <c r="MZN303" s="216"/>
      <c r="MZO303" s="216"/>
      <c r="MZP303" s="216"/>
      <c r="MZQ303" s="216"/>
      <c r="MZR303" s="216"/>
      <c r="MZS303" s="216"/>
      <c r="MZT303" s="216"/>
      <c r="MZU303" s="216"/>
      <c r="MZV303" s="216"/>
      <c r="MZW303" s="216"/>
      <c r="MZX303" s="216"/>
      <c r="MZY303" s="216"/>
      <c r="MZZ303" s="216"/>
      <c r="NAA303" s="216"/>
      <c r="NAB303" s="216"/>
      <c r="NAC303" s="216"/>
      <c r="NAD303" s="216"/>
      <c r="NAE303" s="216"/>
      <c r="NAF303" s="216"/>
      <c r="NAG303" s="216"/>
      <c r="NAH303" s="216"/>
      <c r="NAI303" s="216"/>
      <c r="NAJ303" s="216"/>
      <c r="NAK303" s="216"/>
      <c r="NAL303" s="216"/>
      <c r="NAM303" s="216"/>
      <c r="NAN303" s="216"/>
      <c r="NAO303" s="216"/>
      <c r="NAP303" s="216"/>
      <c r="NAQ303" s="216"/>
      <c r="NAR303" s="216"/>
      <c r="NAS303" s="216"/>
      <c r="NAT303" s="216"/>
      <c r="NAU303" s="216"/>
      <c r="NAV303" s="216"/>
      <c r="NAW303" s="216"/>
      <c r="NAX303" s="216"/>
      <c r="NAY303" s="216"/>
      <c r="NAZ303" s="216"/>
      <c r="NBA303" s="216"/>
      <c r="NBB303" s="216"/>
      <c r="NBC303" s="216"/>
      <c r="NBD303" s="216"/>
      <c r="NBE303" s="216"/>
      <c r="NBF303" s="216"/>
      <c r="NBG303" s="216"/>
      <c r="NBH303" s="216"/>
      <c r="NBI303" s="216"/>
      <c r="NBJ303" s="216"/>
      <c r="NBK303" s="216"/>
      <c r="NBL303" s="216"/>
      <c r="NBM303" s="216"/>
      <c r="NBN303" s="216"/>
      <c r="NBO303" s="216"/>
      <c r="NBP303" s="216"/>
      <c r="NBQ303" s="216"/>
      <c r="NBR303" s="216"/>
      <c r="NBS303" s="216"/>
      <c r="NBT303" s="216"/>
      <c r="NBU303" s="216"/>
      <c r="NBV303" s="216"/>
      <c r="NBW303" s="216"/>
      <c r="NBX303" s="216"/>
      <c r="NBY303" s="216"/>
      <c r="NBZ303" s="216"/>
      <c r="NCA303" s="216"/>
      <c r="NCB303" s="216"/>
      <c r="NCC303" s="216"/>
      <c r="NCD303" s="216"/>
      <c r="NCE303" s="216"/>
      <c r="NCF303" s="216"/>
      <c r="NCG303" s="216"/>
      <c r="NCH303" s="216"/>
      <c r="NCI303" s="216"/>
      <c r="NCJ303" s="216"/>
      <c r="NCK303" s="216"/>
      <c r="NCL303" s="216"/>
      <c r="NCM303" s="216"/>
      <c r="NCN303" s="216"/>
      <c r="NCO303" s="216"/>
      <c r="NCP303" s="216"/>
      <c r="NCQ303" s="216"/>
      <c r="NCR303" s="216"/>
      <c r="NCS303" s="216"/>
      <c r="NCT303" s="216"/>
      <c r="NCU303" s="216"/>
      <c r="NCV303" s="216"/>
      <c r="NCW303" s="216"/>
      <c r="NCX303" s="216"/>
      <c r="NCY303" s="216"/>
      <c r="NCZ303" s="216"/>
      <c r="NDA303" s="216"/>
      <c r="NDB303" s="216"/>
      <c r="NDC303" s="216"/>
      <c r="NDD303" s="216"/>
      <c r="NDE303" s="216"/>
      <c r="NDF303" s="216"/>
      <c r="NDG303" s="216"/>
      <c r="NDH303" s="216"/>
      <c r="NDI303" s="216"/>
      <c r="NDJ303" s="216"/>
      <c r="NDK303" s="216"/>
      <c r="NDL303" s="216"/>
      <c r="NDM303" s="216"/>
      <c r="NDN303" s="216"/>
      <c r="NDO303" s="216"/>
      <c r="NDP303" s="216"/>
      <c r="NDQ303" s="216"/>
      <c r="NDR303" s="216"/>
      <c r="NDS303" s="216"/>
      <c r="NDT303" s="216"/>
      <c r="NDU303" s="216"/>
      <c r="NDV303" s="216"/>
      <c r="NDW303" s="216"/>
      <c r="NDX303" s="216"/>
      <c r="NDY303" s="216"/>
      <c r="NDZ303" s="216"/>
      <c r="NEA303" s="216"/>
      <c r="NEB303" s="216"/>
      <c r="NEC303" s="216"/>
      <c r="NED303" s="216"/>
      <c r="NEE303" s="216"/>
      <c r="NEF303" s="216"/>
      <c r="NEG303" s="216"/>
      <c r="NEH303" s="216"/>
      <c r="NEI303" s="216"/>
      <c r="NEJ303" s="216"/>
      <c r="NEK303" s="216"/>
      <c r="NEL303" s="216"/>
      <c r="NEM303" s="216"/>
      <c r="NEN303" s="216"/>
      <c r="NEO303" s="216"/>
      <c r="NEP303" s="216"/>
      <c r="NEQ303" s="216"/>
      <c r="NER303" s="216"/>
      <c r="NES303" s="216"/>
      <c r="NET303" s="216"/>
      <c r="NEU303" s="216"/>
      <c r="NEV303" s="216"/>
      <c r="NEW303" s="216"/>
      <c r="NEX303" s="216"/>
      <c r="NEY303" s="216"/>
      <c r="NEZ303" s="216"/>
      <c r="NFA303" s="216"/>
      <c r="NFB303" s="216"/>
      <c r="NFC303" s="216"/>
      <c r="NFD303" s="216"/>
      <c r="NFE303" s="216"/>
      <c r="NFF303" s="216"/>
      <c r="NFG303" s="216"/>
      <c r="NFH303" s="216"/>
      <c r="NFI303" s="216"/>
      <c r="NFJ303" s="216"/>
      <c r="NFK303" s="216"/>
      <c r="NFL303" s="216"/>
      <c r="NFM303" s="216"/>
      <c r="NFN303" s="216"/>
      <c r="NFO303" s="216"/>
      <c r="NFP303" s="216"/>
      <c r="NFQ303" s="216"/>
      <c r="NFR303" s="216"/>
      <c r="NFS303" s="216"/>
      <c r="NFT303" s="216"/>
      <c r="NFU303" s="216"/>
      <c r="NFV303" s="216"/>
      <c r="NFW303" s="216"/>
      <c r="NFX303" s="216"/>
      <c r="NFY303" s="216"/>
      <c r="NFZ303" s="216"/>
      <c r="NGA303" s="216"/>
      <c r="NGB303" s="216"/>
      <c r="NGC303" s="216"/>
      <c r="NGD303" s="216"/>
      <c r="NGE303" s="216"/>
      <c r="NGF303" s="216"/>
      <c r="NGG303" s="216"/>
      <c r="NGH303" s="216"/>
      <c r="NGI303" s="216"/>
      <c r="NGJ303" s="216"/>
      <c r="NGK303" s="216"/>
      <c r="NGL303" s="216"/>
      <c r="NGM303" s="216"/>
      <c r="NGN303" s="216"/>
      <c r="NGO303" s="216"/>
      <c r="NGP303" s="216"/>
      <c r="NGQ303" s="216"/>
      <c r="NGR303" s="216"/>
      <c r="NGS303" s="216"/>
      <c r="NGT303" s="216"/>
      <c r="NGU303" s="216"/>
      <c r="NGV303" s="216"/>
      <c r="NGW303" s="216"/>
      <c r="NGX303" s="216"/>
      <c r="NGY303" s="216"/>
      <c r="NGZ303" s="216"/>
      <c r="NHA303" s="216"/>
      <c r="NHB303" s="216"/>
      <c r="NHC303" s="216"/>
      <c r="NHD303" s="216"/>
      <c r="NHE303" s="216"/>
      <c r="NHF303" s="216"/>
      <c r="NHG303" s="216"/>
      <c r="NHH303" s="216"/>
      <c r="NHI303" s="216"/>
      <c r="NHJ303" s="216"/>
      <c r="NHK303" s="216"/>
      <c r="NHL303" s="216"/>
      <c r="NHM303" s="216"/>
      <c r="NHN303" s="216"/>
      <c r="NHO303" s="216"/>
      <c r="NHP303" s="216"/>
      <c r="NHQ303" s="216"/>
      <c r="NHR303" s="216"/>
      <c r="NHS303" s="216"/>
      <c r="NHT303" s="216"/>
      <c r="NHU303" s="216"/>
      <c r="NHV303" s="216"/>
      <c r="NHW303" s="216"/>
      <c r="NHX303" s="216"/>
      <c r="NHY303" s="216"/>
      <c r="NHZ303" s="216"/>
      <c r="NIA303" s="216"/>
      <c r="NIB303" s="216"/>
      <c r="NIC303" s="216"/>
      <c r="NID303" s="216"/>
      <c r="NIE303" s="216"/>
      <c r="NIF303" s="216"/>
      <c r="NIG303" s="216"/>
      <c r="NIH303" s="216"/>
      <c r="NII303" s="216"/>
      <c r="NIJ303" s="216"/>
      <c r="NIK303" s="216"/>
      <c r="NIL303" s="216"/>
      <c r="NIM303" s="216"/>
      <c r="NIN303" s="216"/>
      <c r="NIO303" s="216"/>
      <c r="NIP303" s="216"/>
      <c r="NIQ303" s="216"/>
      <c r="NIR303" s="216"/>
      <c r="NIS303" s="216"/>
      <c r="NIT303" s="216"/>
      <c r="NIU303" s="216"/>
      <c r="NIV303" s="216"/>
      <c r="NIW303" s="216"/>
      <c r="NIX303" s="216"/>
      <c r="NIY303" s="216"/>
      <c r="NIZ303" s="216"/>
      <c r="NJA303" s="216"/>
      <c r="NJB303" s="216"/>
      <c r="NJC303" s="216"/>
      <c r="NJD303" s="216"/>
      <c r="NJE303" s="216"/>
      <c r="NJF303" s="216"/>
      <c r="NJG303" s="216"/>
      <c r="NJH303" s="216"/>
      <c r="NJI303" s="216"/>
      <c r="NJJ303" s="216"/>
      <c r="NJK303" s="216"/>
      <c r="NJL303" s="216"/>
      <c r="NJM303" s="216"/>
      <c r="NJN303" s="216"/>
      <c r="NJO303" s="216"/>
      <c r="NJP303" s="216"/>
      <c r="NJQ303" s="216"/>
      <c r="NJR303" s="216"/>
      <c r="NJS303" s="216"/>
      <c r="NJT303" s="216"/>
      <c r="NJU303" s="216"/>
      <c r="NJV303" s="216"/>
      <c r="NJW303" s="216"/>
      <c r="NJX303" s="216"/>
      <c r="NJY303" s="216"/>
      <c r="NJZ303" s="216"/>
      <c r="NKA303" s="216"/>
      <c r="NKB303" s="216"/>
      <c r="NKC303" s="216"/>
      <c r="NKD303" s="216"/>
      <c r="NKE303" s="216"/>
      <c r="NKF303" s="216"/>
      <c r="NKG303" s="216"/>
      <c r="NKH303" s="216"/>
      <c r="NKI303" s="216"/>
      <c r="NKJ303" s="216"/>
      <c r="NKK303" s="216"/>
      <c r="NKL303" s="216"/>
      <c r="NKM303" s="216"/>
      <c r="NKN303" s="216"/>
      <c r="NKO303" s="216"/>
      <c r="NKP303" s="216"/>
      <c r="NKQ303" s="216"/>
      <c r="NKR303" s="216"/>
      <c r="NKS303" s="216"/>
      <c r="NKT303" s="216"/>
      <c r="NKU303" s="216"/>
      <c r="NKV303" s="216"/>
      <c r="NKW303" s="216"/>
      <c r="NKX303" s="216"/>
      <c r="NKY303" s="216"/>
      <c r="NKZ303" s="216"/>
      <c r="NLA303" s="216"/>
      <c r="NLB303" s="216"/>
      <c r="NLC303" s="216"/>
      <c r="NLD303" s="216"/>
      <c r="NLE303" s="216"/>
      <c r="NLF303" s="216"/>
      <c r="NLG303" s="216"/>
      <c r="NLH303" s="216"/>
      <c r="NLI303" s="216"/>
      <c r="NLJ303" s="216"/>
      <c r="NLK303" s="216"/>
      <c r="NLL303" s="216"/>
      <c r="NLM303" s="216"/>
      <c r="NLN303" s="216"/>
      <c r="NLO303" s="216"/>
      <c r="NLP303" s="216"/>
      <c r="NLQ303" s="216"/>
      <c r="NLR303" s="216"/>
      <c r="NLS303" s="216"/>
      <c r="NLT303" s="216"/>
      <c r="NLU303" s="216"/>
      <c r="NLV303" s="216"/>
      <c r="NLW303" s="216"/>
      <c r="NLX303" s="216"/>
      <c r="NLY303" s="216"/>
      <c r="NLZ303" s="216"/>
      <c r="NMA303" s="216"/>
      <c r="NMB303" s="216"/>
      <c r="NMC303" s="216"/>
      <c r="NMD303" s="216"/>
      <c r="NME303" s="216"/>
      <c r="NMF303" s="216"/>
      <c r="NMG303" s="216"/>
      <c r="NMH303" s="216"/>
      <c r="NMI303" s="216"/>
      <c r="NMJ303" s="216"/>
      <c r="NMK303" s="216"/>
      <c r="NML303" s="216"/>
      <c r="NMM303" s="216"/>
      <c r="NMN303" s="216"/>
      <c r="NMO303" s="216"/>
      <c r="NMP303" s="216"/>
      <c r="NMQ303" s="216"/>
      <c r="NMR303" s="216"/>
      <c r="NMS303" s="216"/>
      <c r="NMT303" s="216"/>
      <c r="NMU303" s="216"/>
      <c r="NMV303" s="216"/>
      <c r="NMW303" s="216"/>
      <c r="NMX303" s="216"/>
      <c r="NMY303" s="216"/>
      <c r="NMZ303" s="216"/>
      <c r="NNA303" s="216"/>
      <c r="NNB303" s="216"/>
      <c r="NNC303" s="216"/>
      <c r="NND303" s="216"/>
      <c r="NNE303" s="216"/>
      <c r="NNF303" s="216"/>
      <c r="NNG303" s="216"/>
      <c r="NNH303" s="216"/>
      <c r="NNI303" s="216"/>
      <c r="NNJ303" s="216"/>
      <c r="NNK303" s="216"/>
      <c r="NNL303" s="216"/>
      <c r="NNM303" s="216"/>
      <c r="NNN303" s="216"/>
      <c r="NNO303" s="216"/>
      <c r="NNP303" s="216"/>
      <c r="NNQ303" s="216"/>
      <c r="NNR303" s="216"/>
      <c r="NNS303" s="216"/>
      <c r="NNT303" s="216"/>
      <c r="NNU303" s="216"/>
      <c r="NNV303" s="216"/>
      <c r="NNW303" s="216"/>
      <c r="NNX303" s="216"/>
      <c r="NNY303" s="216"/>
      <c r="NNZ303" s="216"/>
      <c r="NOA303" s="216"/>
      <c r="NOB303" s="216"/>
      <c r="NOC303" s="216"/>
      <c r="NOD303" s="216"/>
      <c r="NOE303" s="216"/>
      <c r="NOF303" s="216"/>
      <c r="NOG303" s="216"/>
      <c r="NOH303" s="216"/>
      <c r="NOI303" s="216"/>
      <c r="NOJ303" s="216"/>
      <c r="NOK303" s="216"/>
      <c r="NOL303" s="216"/>
      <c r="NOM303" s="216"/>
      <c r="NON303" s="216"/>
      <c r="NOO303" s="216"/>
      <c r="NOP303" s="216"/>
      <c r="NOQ303" s="216"/>
      <c r="NOR303" s="216"/>
      <c r="NOS303" s="216"/>
      <c r="NOT303" s="216"/>
      <c r="NOU303" s="216"/>
      <c r="NOV303" s="216"/>
      <c r="NOW303" s="216"/>
      <c r="NOX303" s="216"/>
      <c r="NOY303" s="216"/>
      <c r="NOZ303" s="216"/>
      <c r="NPA303" s="216"/>
      <c r="NPB303" s="216"/>
      <c r="NPC303" s="216"/>
      <c r="NPD303" s="216"/>
      <c r="NPE303" s="216"/>
      <c r="NPF303" s="216"/>
      <c r="NPG303" s="216"/>
      <c r="NPH303" s="216"/>
      <c r="NPI303" s="216"/>
      <c r="NPJ303" s="216"/>
      <c r="NPK303" s="216"/>
      <c r="NPL303" s="216"/>
      <c r="NPM303" s="216"/>
      <c r="NPN303" s="216"/>
      <c r="NPO303" s="216"/>
      <c r="NPP303" s="216"/>
      <c r="NPQ303" s="216"/>
      <c r="NPR303" s="216"/>
      <c r="NPS303" s="216"/>
      <c r="NPT303" s="216"/>
      <c r="NPU303" s="216"/>
      <c r="NPV303" s="216"/>
      <c r="NPW303" s="216"/>
      <c r="NPX303" s="216"/>
      <c r="NPY303" s="216"/>
      <c r="NPZ303" s="216"/>
      <c r="NQA303" s="216"/>
      <c r="NQB303" s="216"/>
      <c r="NQC303" s="216"/>
      <c r="NQD303" s="216"/>
      <c r="NQE303" s="216"/>
      <c r="NQF303" s="216"/>
      <c r="NQG303" s="216"/>
      <c r="NQH303" s="216"/>
      <c r="NQI303" s="216"/>
      <c r="NQJ303" s="216"/>
      <c r="NQK303" s="216"/>
      <c r="NQL303" s="216"/>
      <c r="NQM303" s="216"/>
      <c r="NQN303" s="216"/>
      <c r="NQO303" s="216"/>
      <c r="NQP303" s="216"/>
      <c r="NQQ303" s="216"/>
      <c r="NQR303" s="216"/>
      <c r="NQS303" s="216"/>
      <c r="NQT303" s="216"/>
      <c r="NQU303" s="216"/>
      <c r="NQV303" s="216"/>
      <c r="NQW303" s="216"/>
      <c r="NQX303" s="216"/>
      <c r="NQY303" s="216"/>
      <c r="NQZ303" s="216"/>
      <c r="NRA303" s="216"/>
      <c r="NRB303" s="216"/>
      <c r="NRC303" s="216"/>
      <c r="NRD303" s="216"/>
      <c r="NRE303" s="216"/>
      <c r="NRF303" s="216"/>
      <c r="NRG303" s="216"/>
      <c r="NRH303" s="216"/>
      <c r="NRI303" s="216"/>
      <c r="NRJ303" s="216"/>
      <c r="NRK303" s="216"/>
      <c r="NRL303" s="216"/>
      <c r="NRM303" s="216"/>
      <c r="NRN303" s="216"/>
      <c r="NRO303" s="216"/>
      <c r="NRP303" s="216"/>
      <c r="NRQ303" s="216"/>
      <c r="NRR303" s="216"/>
      <c r="NRS303" s="216"/>
      <c r="NRT303" s="216"/>
      <c r="NRU303" s="216"/>
      <c r="NRV303" s="216"/>
      <c r="NRW303" s="216"/>
      <c r="NRX303" s="216"/>
      <c r="NRY303" s="216"/>
      <c r="NRZ303" s="216"/>
      <c r="NSA303" s="216"/>
      <c r="NSB303" s="216"/>
      <c r="NSC303" s="216"/>
      <c r="NSD303" s="216"/>
      <c r="NSE303" s="216"/>
      <c r="NSF303" s="216"/>
      <c r="NSG303" s="216"/>
      <c r="NSH303" s="216"/>
      <c r="NSI303" s="216"/>
      <c r="NSJ303" s="216"/>
      <c r="NSK303" s="216"/>
      <c r="NSL303" s="216"/>
      <c r="NSM303" s="216"/>
      <c r="NSN303" s="216"/>
      <c r="NSO303" s="216"/>
      <c r="NSP303" s="216"/>
      <c r="NSQ303" s="216"/>
      <c r="NSR303" s="216"/>
      <c r="NSS303" s="216"/>
      <c r="NST303" s="216"/>
      <c r="NSU303" s="216"/>
      <c r="NSV303" s="216"/>
      <c r="NSW303" s="216"/>
      <c r="NSX303" s="216"/>
      <c r="NSY303" s="216"/>
      <c r="NSZ303" s="216"/>
      <c r="NTA303" s="216"/>
      <c r="NTB303" s="216"/>
      <c r="NTC303" s="216"/>
      <c r="NTD303" s="216"/>
      <c r="NTE303" s="216"/>
      <c r="NTF303" s="216"/>
      <c r="NTG303" s="216"/>
      <c r="NTH303" s="216"/>
      <c r="NTI303" s="216"/>
      <c r="NTJ303" s="216"/>
      <c r="NTK303" s="216"/>
      <c r="NTL303" s="216"/>
      <c r="NTM303" s="216"/>
      <c r="NTN303" s="216"/>
      <c r="NTO303" s="216"/>
      <c r="NTP303" s="216"/>
      <c r="NTQ303" s="216"/>
      <c r="NTR303" s="216"/>
      <c r="NTS303" s="216"/>
      <c r="NTT303" s="216"/>
      <c r="NTU303" s="216"/>
      <c r="NTV303" s="216"/>
      <c r="NTW303" s="216"/>
      <c r="NTX303" s="216"/>
      <c r="NTY303" s="216"/>
      <c r="NTZ303" s="216"/>
      <c r="NUA303" s="216"/>
      <c r="NUB303" s="216"/>
      <c r="NUC303" s="216"/>
      <c r="NUD303" s="216"/>
      <c r="NUE303" s="216"/>
      <c r="NUF303" s="216"/>
      <c r="NUG303" s="216"/>
      <c r="NUH303" s="216"/>
      <c r="NUI303" s="216"/>
      <c r="NUJ303" s="216"/>
      <c r="NUK303" s="216"/>
      <c r="NUL303" s="216"/>
      <c r="NUM303" s="216"/>
      <c r="NUN303" s="216"/>
      <c r="NUO303" s="216"/>
      <c r="NUP303" s="216"/>
      <c r="NUQ303" s="216"/>
      <c r="NUR303" s="216"/>
      <c r="NUS303" s="216"/>
      <c r="NUT303" s="216"/>
      <c r="NUU303" s="216"/>
      <c r="NUV303" s="216"/>
      <c r="NUW303" s="216"/>
      <c r="NUX303" s="216"/>
      <c r="NUY303" s="216"/>
      <c r="NUZ303" s="216"/>
      <c r="NVA303" s="216"/>
      <c r="NVB303" s="216"/>
      <c r="NVC303" s="216"/>
      <c r="NVD303" s="216"/>
      <c r="NVE303" s="216"/>
      <c r="NVF303" s="216"/>
      <c r="NVG303" s="216"/>
      <c r="NVH303" s="216"/>
      <c r="NVI303" s="216"/>
      <c r="NVJ303" s="216"/>
      <c r="NVK303" s="216"/>
      <c r="NVL303" s="216"/>
      <c r="NVM303" s="216"/>
      <c r="NVN303" s="216"/>
      <c r="NVO303" s="216"/>
      <c r="NVP303" s="216"/>
      <c r="NVQ303" s="216"/>
      <c r="NVR303" s="216"/>
      <c r="NVS303" s="216"/>
      <c r="NVT303" s="216"/>
      <c r="NVU303" s="216"/>
      <c r="NVV303" s="216"/>
      <c r="NVW303" s="216"/>
      <c r="NVX303" s="216"/>
      <c r="NVY303" s="216"/>
      <c r="NVZ303" s="216"/>
      <c r="NWA303" s="216"/>
      <c r="NWB303" s="216"/>
      <c r="NWC303" s="216"/>
      <c r="NWD303" s="216"/>
      <c r="NWE303" s="216"/>
      <c r="NWF303" s="216"/>
      <c r="NWG303" s="216"/>
      <c r="NWH303" s="216"/>
      <c r="NWI303" s="216"/>
      <c r="NWJ303" s="216"/>
      <c r="NWK303" s="216"/>
      <c r="NWL303" s="216"/>
      <c r="NWM303" s="216"/>
      <c r="NWN303" s="216"/>
      <c r="NWO303" s="216"/>
      <c r="NWP303" s="216"/>
      <c r="NWQ303" s="216"/>
      <c r="NWR303" s="216"/>
      <c r="NWS303" s="216"/>
      <c r="NWT303" s="216"/>
      <c r="NWU303" s="216"/>
      <c r="NWV303" s="216"/>
      <c r="NWW303" s="216"/>
      <c r="NWX303" s="216"/>
      <c r="NWY303" s="216"/>
      <c r="NWZ303" s="216"/>
      <c r="NXA303" s="216"/>
      <c r="NXB303" s="216"/>
      <c r="NXC303" s="216"/>
      <c r="NXD303" s="216"/>
      <c r="NXE303" s="216"/>
      <c r="NXF303" s="216"/>
      <c r="NXG303" s="216"/>
      <c r="NXH303" s="216"/>
      <c r="NXI303" s="216"/>
      <c r="NXJ303" s="216"/>
      <c r="NXK303" s="216"/>
      <c r="NXL303" s="216"/>
      <c r="NXM303" s="216"/>
      <c r="NXN303" s="216"/>
      <c r="NXO303" s="216"/>
      <c r="NXP303" s="216"/>
      <c r="NXQ303" s="216"/>
      <c r="NXR303" s="216"/>
      <c r="NXS303" s="216"/>
      <c r="NXT303" s="216"/>
      <c r="NXU303" s="216"/>
      <c r="NXV303" s="216"/>
      <c r="NXW303" s="216"/>
      <c r="NXX303" s="216"/>
      <c r="NXY303" s="216"/>
      <c r="NXZ303" s="216"/>
      <c r="NYA303" s="216"/>
      <c r="NYB303" s="216"/>
      <c r="NYC303" s="216"/>
      <c r="NYD303" s="216"/>
      <c r="NYE303" s="216"/>
      <c r="NYF303" s="216"/>
      <c r="NYG303" s="216"/>
      <c r="NYH303" s="216"/>
      <c r="NYI303" s="216"/>
      <c r="NYJ303" s="216"/>
      <c r="NYK303" s="216"/>
      <c r="NYL303" s="216"/>
      <c r="NYM303" s="216"/>
      <c r="NYN303" s="216"/>
      <c r="NYO303" s="216"/>
      <c r="NYP303" s="216"/>
      <c r="NYQ303" s="216"/>
      <c r="NYR303" s="216"/>
      <c r="NYS303" s="216"/>
      <c r="NYT303" s="216"/>
      <c r="NYU303" s="216"/>
      <c r="NYV303" s="216"/>
      <c r="NYW303" s="216"/>
      <c r="NYX303" s="216"/>
      <c r="NYY303" s="216"/>
      <c r="NYZ303" s="216"/>
      <c r="NZA303" s="216"/>
      <c r="NZB303" s="216"/>
      <c r="NZC303" s="216"/>
      <c r="NZD303" s="216"/>
      <c r="NZE303" s="216"/>
      <c r="NZF303" s="216"/>
      <c r="NZG303" s="216"/>
      <c r="NZH303" s="216"/>
      <c r="NZI303" s="216"/>
      <c r="NZJ303" s="216"/>
      <c r="NZK303" s="216"/>
      <c r="NZL303" s="216"/>
      <c r="NZM303" s="216"/>
      <c r="NZN303" s="216"/>
      <c r="NZO303" s="216"/>
      <c r="NZP303" s="216"/>
      <c r="NZQ303" s="216"/>
      <c r="NZR303" s="216"/>
      <c r="NZS303" s="216"/>
      <c r="NZT303" s="216"/>
      <c r="NZU303" s="216"/>
      <c r="NZV303" s="216"/>
      <c r="NZW303" s="216"/>
      <c r="NZX303" s="216"/>
      <c r="NZY303" s="216"/>
      <c r="NZZ303" s="216"/>
      <c r="OAA303" s="216"/>
      <c r="OAB303" s="216"/>
      <c r="OAC303" s="216"/>
      <c r="OAD303" s="216"/>
      <c r="OAE303" s="216"/>
      <c r="OAF303" s="216"/>
      <c r="OAG303" s="216"/>
      <c r="OAH303" s="216"/>
      <c r="OAI303" s="216"/>
      <c r="OAJ303" s="216"/>
      <c r="OAK303" s="216"/>
      <c r="OAL303" s="216"/>
      <c r="OAM303" s="216"/>
      <c r="OAN303" s="216"/>
      <c r="OAO303" s="216"/>
      <c r="OAP303" s="216"/>
      <c r="OAQ303" s="216"/>
      <c r="OAR303" s="216"/>
      <c r="OAS303" s="216"/>
      <c r="OAT303" s="216"/>
      <c r="OAU303" s="216"/>
      <c r="OAV303" s="216"/>
      <c r="OAW303" s="216"/>
      <c r="OAX303" s="216"/>
      <c r="OAY303" s="216"/>
      <c r="OAZ303" s="216"/>
      <c r="OBA303" s="216"/>
      <c r="OBB303" s="216"/>
      <c r="OBC303" s="216"/>
      <c r="OBD303" s="216"/>
      <c r="OBE303" s="216"/>
      <c r="OBF303" s="216"/>
      <c r="OBG303" s="216"/>
      <c r="OBH303" s="216"/>
      <c r="OBI303" s="216"/>
      <c r="OBJ303" s="216"/>
      <c r="OBK303" s="216"/>
      <c r="OBL303" s="216"/>
      <c r="OBM303" s="216"/>
      <c r="OBN303" s="216"/>
      <c r="OBO303" s="216"/>
      <c r="OBP303" s="216"/>
      <c r="OBQ303" s="216"/>
      <c r="OBR303" s="216"/>
      <c r="OBS303" s="216"/>
      <c r="OBT303" s="216"/>
      <c r="OBU303" s="216"/>
      <c r="OBV303" s="216"/>
      <c r="OBW303" s="216"/>
      <c r="OBX303" s="216"/>
      <c r="OBY303" s="216"/>
      <c r="OBZ303" s="216"/>
      <c r="OCA303" s="216"/>
      <c r="OCB303" s="216"/>
      <c r="OCC303" s="216"/>
      <c r="OCD303" s="216"/>
      <c r="OCE303" s="216"/>
      <c r="OCF303" s="216"/>
      <c r="OCG303" s="216"/>
      <c r="OCH303" s="216"/>
      <c r="OCI303" s="216"/>
      <c r="OCJ303" s="216"/>
      <c r="OCK303" s="216"/>
      <c r="OCL303" s="216"/>
      <c r="OCM303" s="216"/>
      <c r="OCN303" s="216"/>
      <c r="OCO303" s="216"/>
      <c r="OCP303" s="216"/>
      <c r="OCQ303" s="216"/>
      <c r="OCR303" s="216"/>
      <c r="OCS303" s="216"/>
      <c r="OCT303" s="216"/>
      <c r="OCU303" s="216"/>
      <c r="OCV303" s="216"/>
      <c r="OCW303" s="216"/>
      <c r="OCX303" s="216"/>
      <c r="OCY303" s="216"/>
      <c r="OCZ303" s="216"/>
      <c r="ODA303" s="216"/>
      <c r="ODB303" s="216"/>
      <c r="ODC303" s="216"/>
      <c r="ODD303" s="216"/>
      <c r="ODE303" s="216"/>
      <c r="ODF303" s="216"/>
      <c r="ODG303" s="216"/>
      <c r="ODH303" s="216"/>
      <c r="ODI303" s="216"/>
      <c r="ODJ303" s="216"/>
      <c r="ODK303" s="216"/>
      <c r="ODL303" s="216"/>
      <c r="ODM303" s="216"/>
      <c r="ODN303" s="216"/>
      <c r="ODO303" s="216"/>
      <c r="ODP303" s="216"/>
      <c r="ODQ303" s="216"/>
      <c r="ODR303" s="216"/>
      <c r="ODS303" s="216"/>
      <c r="ODT303" s="216"/>
      <c r="ODU303" s="216"/>
      <c r="ODV303" s="216"/>
      <c r="ODW303" s="216"/>
      <c r="ODX303" s="216"/>
      <c r="ODY303" s="216"/>
      <c r="ODZ303" s="216"/>
      <c r="OEA303" s="216"/>
      <c r="OEB303" s="216"/>
      <c r="OEC303" s="216"/>
      <c r="OED303" s="216"/>
      <c r="OEE303" s="216"/>
      <c r="OEF303" s="216"/>
      <c r="OEG303" s="216"/>
      <c r="OEH303" s="216"/>
      <c r="OEI303" s="216"/>
      <c r="OEJ303" s="216"/>
      <c r="OEK303" s="216"/>
      <c r="OEL303" s="216"/>
      <c r="OEM303" s="216"/>
      <c r="OEN303" s="216"/>
      <c r="OEO303" s="216"/>
      <c r="OEP303" s="216"/>
      <c r="OEQ303" s="216"/>
      <c r="OER303" s="216"/>
      <c r="OES303" s="216"/>
      <c r="OET303" s="216"/>
      <c r="OEU303" s="216"/>
      <c r="OEV303" s="216"/>
      <c r="OEW303" s="216"/>
      <c r="OEX303" s="216"/>
      <c r="OEY303" s="216"/>
      <c r="OEZ303" s="216"/>
      <c r="OFA303" s="216"/>
      <c r="OFB303" s="216"/>
      <c r="OFC303" s="216"/>
      <c r="OFD303" s="216"/>
      <c r="OFE303" s="216"/>
      <c r="OFF303" s="216"/>
      <c r="OFG303" s="216"/>
      <c r="OFH303" s="216"/>
      <c r="OFI303" s="216"/>
      <c r="OFJ303" s="216"/>
      <c r="OFK303" s="216"/>
      <c r="OFL303" s="216"/>
      <c r="OFM303" s="216"/>
      <c r="OFN303" s="216"/>
      <c r="OFO303" s="216"/>
      <c r="OFP303" s="216"/>
      <c r="OFQ303" s="216"/>
      <c r="OFR303" s="216"/>
      <c r="OFS303" s="216"/>
      <c r="OFT303" s="216"/>
      <c r="OFU303" s="216"/>
      <c r="OFV303" s="216"/>
      <c r="OFW303" s="216"/>
      <c r="OFX303" s="216"/>
      <c r="OFY303" s="216"/>
      <c r="OFZ303" s="216"/>
      <c r="OGA303" s="216"/>
      <c r="OGB303" s="216"/>
      <c r="OGC303" s="216"/>
      <c r="OGD303" s="216"/>
      <c r="OGE303" s="216"/>
      <c r="OGF303" s="216"/>
      <c r="OGG303" s="216"/>
      <c r="OGH303" s="216"/>
      <c r="OGI303" s="216"/>
      <c r="OGJ303" s="216"/>
      <c r="OGK303" s="216"/>
      <c r="OGL303" s="216"/>
      <c r="OGM303" s="216"/>
      <c r="OGN303" s="216"/>
      <c r="OGO303" s="216"/>
      <c r="OGP303" s="216"/>
      <c r="OGQ303" s="216"/>
      <c r="OGR303" s="216"/>
      <c r="OGS303" s="216"/>
      <c r="OGT303" s="216"/>
      <c r="OGU303" s="216"/>
      <c r="OGV303" s="216"/>
      <c r="OGW303" s="216"/>
      <c r="OGX303" s="216"/>
      <c r="OGY303" s="216"/>
      <c r="OGZ303" s="216"/>
      <c r="OHA303" s="216"/>
      <c r="OHB303" s="216"/>
      <c r="OHC303" s="216"/>
      <c r="OHD303" s="216"/>
      <c r="OHE303" s="216"/>
      <c r="OHF303" s="216"/>
      <c r="OHG303" s="216"/>
      <c r="OHH303" s="216"/>
      <c r="OHI303" s="216"/>
      <c r="OHJ303" s="216"/>
      <c r="OHK303" s="216"/>
      <c r="OHL303" s="216"/>
      <c r="OHM303" s="216"/>
      <c r="OHN303" s="216"/>
      <c r="OHO303" s="216"/>
      <c r="OHP303" s="216"/>
      <c r="OHQ303" s="216"/>
      <c r="OHR303" s="216"/>
      <c r="OHS303" s="216"/>
      <c r="OHT303" s="216"/>
      <c r="OHU303" s="216"/>
      <c r="OHV303" s="216"/>
      <c r="OHW303" s="216"/>
      <c r="OHX303" s="216"/>
      <c r="OHY303" s="216"/>
      <c r="OHZ303" s="216"/>
      <c r="OIA303" s="216"/>
      <c r="OIB303" s="216"/>
      <c r="OIC303" s="216"/>
      <c r="OID303" s="216"/>
      <c r="OIE303" s="216"/>
      <c r="OIF303" s="216"/>
      <c r="OIG303" s="216"/>
      <c r="OIH303" s="216"/>
      <c r="OII303" s="216"/>
      <c r="OIJ303" s="216"/>
      <c r="OIK303" s="216"/>
      <c r="OIL303" s="216"/>
      <c r="OIM303" s="216"/>
      <c r="OIN303" s="216"/>
      <c r="OIO303" s="216"/>
      <c r="OIP303" s="216"/>
      <c r="OIQ303" s="216"/>
      <c r="OIR303" s="216"/>
      <c r="OIS303" s="216"/>
      <c r="OIT303" s="216"/>
      <c r="OIU303" s="216"/>
      <c r="OIV303" s="216"/>
      <c r="OIW303" s="216"/>
      <c r="OIX303" s="216"/>
      <c r="OIY303" s="216"/>
      <c r="OIZ303" s="216"/>
      <c r="OJA303" s="216"/>
      <c r="OJB303" s="216"/>
      <c r="OJC303" s="216"/>
      <c r="OJD303" s="216"/>
      <c r="OJE303" s="216"/>
      <c r="OJF303" s="216"/>
      <c r="OJG303" s="216"/>
      <c r="OJH303" s="216"/>
      <c r="OJI303" s="216"/>
      <c r="OJJ303" s="216"/>
      <c r="OJK303" s="216"/>
      <c r="OJL303" s="216"/>
      <c r="OJM303" s="216"/>
      <c r="OJN303" s="216"/>
      <c r="OJO303" s="216"/>
      <c r="OJP303" s="216"/>
      <c r="OJQ303" s="216"/>
      <c r="OJR303" s="216"/>
      <c r="OJS303" s="216"/>
      <c r="OJT303" s="216"/>
      <c r="OJU303" s="216"/>
      <c r="OJV303" s="216"/>
      <c r="OJW303" s="216"/>
      <c r="OJX303" s="216"/>
      <c r="OJY303" s="216"/>
      <c r="OJZ303" s="216"/>
      <c r="OKA303" s="216"/>
      <c r="OKB303" s="216"/>
      <c r="OKC303" s="216"/>
      <c r="OKD303" s="216"/>
      <c r="OKE303" s="216"/>
      <c r="OKF303" s="216"/>
      <c r="OKG303" s="216"/>
      <c r="OKH303" s="216"/>
      <c r="OKI303" s="216"/>
      <c r="OKJ303" s="216"/>
      <c r="OKK303" s="216"/>
      <c r="OKL303" s="216"/>
      <c r="OKM303" s="216"/>
      <c r="OKN303" s="216"/>
      <c r="OKO303" s="216"/>
      <c r="OKP303" s="216"/>
      <c r="OKQ303" s="216"/>
      <c r="OKR303" s="216"/>
      <c r="OKS303" s="216"/>
      <c r="OKT303" s="216"/>
      <c r="OKU303" s="216"/>
      <c r="OKV303" s="216"/>
      <c r="OKW303" s="216"/>
      <c r="OKX303" s="216"/>
      <c r="OKY303" s="216"/>
      <c r="OKZ303" s="216"/>
      <c r="OLA303" s="216"/>
      <c r="OLB303" s="216"/>
      <c r="OLC303" s="216"/>
      <c r="OLD303" s="216"/>
      <c r="OLE303" s="216"/>
      <c r="OLF303" s="216"/>
      <c r="OLG303" s="216"/>
      <c r="OLH303" s="216"/>
      <c r="OLI303" s="216"/>
      <c r="OLJ303" s="216"/>
      <c r="OLK303" s="216"/>
      <c r="OLL303" s="216"/>
      <c r="OLM303" s="216"/>
      <c r="OLN303" s="216"/>
      <c r="OLO303" s="216"/>
      <c r="OLP303" s="216"/>
      <c r="OLQ303" s="216"/>
      <c r="OLR303" s="216"/>
      <c r="OLS303" s="216"/>
      <c r="OLT303" s="216"/>
      <c r="OLU303" s="216"/>
      <c r="OLV303" s="216"/>
      <c r="OLW303" s="216"/>
      <c r="OLX303" s="216"/>
      <c r="OLY303" s="216"/>
      <c r="OLZ303" s="216"/>
      <c r="OMA303" s="216"/>
      <c r="OMB303" s="216"/>
      <c r="OMC303" s="216"/>
      <c r="OMD303" s="216"/>
      <c r="OME303" s="216"/>
      <c r="OMF303" s="216"/>
      <c r="OMG303" s="216"/>
      <c r="OMH303" s="216"/>
      <c r="OMI303" s="216"/>
      <c r="OMJ303" s="216"/>
      <c r="OMK303" s="216"/>
      <c r="OML303" s="216"/>
      <c r="OMM303" s="216"/>
      <c r="OMN303" s="216"/>
      <c r="OMO303" s="216"/>
      <c r="OMP303" s="216"/>
      <c r="OMQ303" s="216"/>
      <c r="OMR303" s="216"/>
      <c r="OMS303" s="216"/>
      <c r="OMT303" s="216"/>
      <c r="OMU303" s="216"/>
      <c r="OMV303" s="216"/>
      <c r="OMW303" s="216"/>
      <c r="OMX303" s="216"/>
      <c r="OMY303" s="216"/>
      <c r="OMZ303" s="216"/>
      <c r="ONA303" s="216"/>
      <c r="ONB303" s="216"/>
      <c r="ONC303" s="216"/>
      <c r="OND303" s="216"/>
      <c r="ONE303" s="216"/>
      <c r="ONF303" s="216"/>
      <c r="ONG303" s="216"/>
      <c r="ONH303" s="216"/>
      <c r="ONI303" s="216"/>
      <c r="ONJ303" s="216"/>
      <c r="ONK303" s="216"/>
      <c r="ONL303" s="216"/>
      <c r="ONM303" s="216"/>
      <c r="ONN303" s="216"/>
      <c r="ONO303" s="216"/>
      <c r="ONP303" s="216"/>
      <c r="ONQ303" s="216"/>
      <c r="ONR303" s="216"/>
      <c r="ONS303" s="216"/>
      <c r="ONT303" s="216"/>
      <c r="ONU303" s="216"/>
      <c r="ONV303" s="216"/>
      <c r="ONW303" s="216"/>
      <c r="ONX303" s="216"/>
      <c r="ONY303" s="216"/>
      <c r="ONZ303" s="216"/>
      <c r="OOA303" s="216"/>
      <c r="OOB303" s="216"/>
      <c r="OOC303" s="216"/>
      <c r="OOD303" s="216"/>
      <c r="OOE303" s="216"/>
      <c r="OOF303" s="216"/>
      <c r="OOG303" s="216"/>
      <c r="OOH303" s="216"/>
      <c r="OOI303" s="216"/>
      <c r="OOJ303" s="216"/>
      <c r="OOK303" s="216"/>
      <c r="OOL303" s="216"/>
      <c r="OOM303" s="216"/>
      <c r="OON303" s="216"/>
      <c r="OOO303" s="216"/>
      <c r="OOP303" s="216"/>
      <c r="OOQ303" s="216"/>
      <c r="OOR303" s="216"/>
      <c r="OOS303" s="216"/>
      <c r="OOT303" s="216"/>
      <c r="OOU303" s="216"/>
      <c r="OOV303" s="216"/>
      <c r="OOW303" s="216"/>
      <c r="OOX303" s="216"/>
      <c r="OOY303" s="216"/>
      <c r="OOZ303" s="216"/>
      <c r="OPA303" s="216"/>
      <c r="OPB303" s="216"/>
      <c r="OPC303" s="216"/>
      <c r="OPD303" s="216"/>
      <c r="OPE303" s="216"/>
      <c r="OPF303" s="216"/>
      <c r="OPG303" s="216"/>
      <c r="OPH303" s="216"/>
      <c r="OPI303" s="216"/>
      <c r="OPJ303" s="216"/>
      <c r="OPK303" s="216"/>
      <c r="OPL303" s="216"/>
      <c r="OPM303" s="216"/>
      <c r="OPN303" s="216"/>
      <c r="OPO303" s="216"/>
      <c r="OPP303" s="216"/>
      <c r="OPQ303" s="216"/>
      <c r="OPR303" s="216"/>
      <c r="OPS303" s="216"/>
      <c r="OPT303" s="216"/>
      <c r="OPU303" s="216"/>
      <c r="OPV303" s="216"/>
      <c r="OPW303" s="216"/>
      <c r="OPX303" s="216"/>
      <c r="OPY303" s="216"/>
      <c r="OPZ303" s="216"/>
      <c r="OQA303" s="216"/>
      <c r="OQB303" s="216"/>
      <c r="OQC303" s="216"/>
      <c r="OQD303" s="216"/>
      <c r="OQE303" s="216"/>
      <c r="OQF303" s="216"/>
      <c r="OQG303" s="216"/>
      <c r="OQH303" s="216"/>
      <c r="OQI303" s="216"/>
      <c r="OQJ303" s="216"/>
      <c r="OQK303" s="216"/>
      <c r="OQL303" s="216"/>
      <c r="OQM303" s="216"/>
      <c r="OQN303" s="216"/>
      <c r="OQO303" s="216"/>
      <c r="OQP303" s="216"/>
      <c r="OQQ303" s="216"/>
      <c r="OQR303" s="216"/>
      <c r="OQS303" s="216"/>
      <c r="OQT303" s="216"/>
      <c r="OQU303" s="216"/>
      <c r="OQV303" s="216"/>
      <c r="OQW303" s="216"/>
      <c r="OQX303" s="216"/>
      <c r="OQY303" s="216"/>
      <c r="OQZ303" s="216"/>
      <c r="ORA303" s="216"/>
      <c r="ORB303" s="216"/>
      <c r="ORC303" s="216"/>
      <c r="ORD303" s="216"/>
      <c r="ORE303" s="216"/>
      <c r="ORF303" s="216"/>
      <c r="ORG303" s="216"/>
      <c r="ORH303" s="216"/>
      <c r="ORI303" s="216"/>
      <c r="ORJ303" s="216"/>
      <c r="ORK303" s="216"/>
      <c r="ORL303" s="216"/>
      <c r="ORM303" s="216"/>
      <c r="ORN303" s="216"/>
      <c r="ORO303" s="216"/>
      <c r="ORP303" s="216"/>
      <c r="ORQ303" s="216"/>
      <c r="ORR303" s="216"/>
      <c r="ORS303" s="216"/>
      <c r="ORT303" s="216"/>
      <c r="ORU303" s="216"/>
      <c r="ORV303" s="216"/>
      <c r="ORW303" s="216"/>
      <c r="ORX303" s="216"/>
      <c r="ORY303" s="216"/>
      <c r="ORZ303" s="216"/>
      <c r="OSA303" s="216"/>
      <c r="OSB303" s="216"/>
      <c r="OSC303" s="216"/>
      <c r="OSD303" s="216"/>
      <c r="OSE303" s="216"/>
      <c r="OSF303" s="216"/>
      <c r="OSG303" s="216"/>
      <c r="OSH303" s="216"/>
      <c r="OSI303" s="216"/>
      <c r="OSJ303" s="216"/>
      <c r="OSK303" s="216"/>
      <c r="OSL303" s="216"/>
      <c r="OSM303" s="216"/>
      <c r="OSN303" s="216"/>
      <c r="OSO303" s="216"/>
      <c r="OSP303" s="216"/>
      <c r="OSQ303" s="216"/>
      <c r="OSR303" s="216"/>
      <c r="OSS303" s="216"/>
      <c r="OST303" s="216"/>
      <c r="OSU303" s="216"/>
      <c r="OSV303" s="216"/>
      <c r="OSW303" s="216"/>
      <c r="OSX303" s="216"/>
      <c r="OSY303" s="216"/>
      <c r="OSZ303" s="216"/>
      <c r="OTA303" s="216"/>
      <c r="OTB303" s="216"/>
      <c r="OTC303" s="216"/>
      <c r="OTD303" s="216"/>
      <c r="OTE303" s="216"/>
      <c r="OTF303" s="216"/>
      <c r="OTG303" s="216"/>
      <c r="OTH303" s="216"/>
      <c r="OTI303" s="216"/>
      <c r="OTJ303" s="216"/>
      <c r="OTK303" s="216"/>
      <c r="OTL303" s="216"/>
      <c r="OTM303" s="216"/>
      <c r="OTN303" s="216"/>
      <c r="OTO303" s="216"/>
      <c r="OTP303" s="216"/>
      <c r="OTQ303" s="216"/>
      <c r="OTR303" s="216"/>
      <c r="OTS303" s="216"/>
      <c r="OTT303" s="216"/>
      <c r="OTU303" s="216"/>
      <c r="OTV303" s="216"/>
      <c r="OTW303" s="216"/>
      <c r="OTX303" s="216"/>
      <c r="OTY303" s="216"/>
      <c r="OTZ303" s="216"/>
      <c r="OUA303" s="216"/>
      <c r="OUB303" s="216"/>
      <c r="OUC303" s="216"/>
      <c r="OUD303" s="216"/>
      <c r="OUE303" s="216"/>
      <c r="OUF303" s="216"/>
      <c r="OUG303" s="216"/>
      <c r="OUH303" s="216"/>
      <c r="OUI303" s="216"/>
      <c r="OUJ303" s="216"/>
      <c r="OUK303" s="216"/>
      <c r="OUL303" s="216"/>
      <c r="OUM303" s="216"/>
      <c r="OUN303" s="216"/>
      <c r="OUO303" s="216"/>
      <c r="OUP303" s="216"/>
      <c r="OUQ303" s="216"/>
      <c r="OUR303" s="216"/>
      <c r="OUS303" s="216"/>
      <c r="OUT303" s="216"/>
      <c r="OUU303" s="216"/>
      <c r="OUV303" s="216"/>
      <c r="OUW303" s="216"/>
      <c r="OUX303" s="216"/>
      <c r="OUY303" s="216"/>
      <c r="OUZ303" s="216"/>
      <c r="OVA303" s="216"/>
      <c r="OVB303" s="216"/>
      <c r="OVC303" s="216"/>
      <c r="OVD303" s="216"/>
      <c r="OVE303" s="216"/>
      <c r="OVF303" s="216"/>
      <c r="OVG303" s="216"/>
      <c r="OVH303" s="216"/>
      <c r="OVI303" s="216"/>
      <c r="OVJ303" s="216"/>
      <c r="OVK303" s="216"/>
      <c r="OVL303" s="216"/>
      <c r="OVM303" s="216"/>
      <c r="OVN303" s="216"/>
      <c r="OVO303" s="216"/>
      <c r="OVP303" s="216"/>
      <c r="OVQ303" s="216"/>
      <c r="OVR303" s="216"/>
      <c r="OVS303" s="216"/>
      <c r="OVT303" s="216"/>
      <c r="OVU303" s="216"/>
      <c r="OVV303" s="216"/>
      <c r="OVW303" s="216"/>
      <c r="OVX303" s="216"/>
      <c r="OVY303" s="216"/>
      <c r="OVZ303" s="216"/>
      <c r="OWA303" s="216"/>
      <c r="OWB303" s="216"/>
      <c r="OWC303" s="216"/>
      <c r="OWD303" s="216"/>
      <c r="OWE303" s="216"/>
      <c r="OWF303" s="216"/>
      <c r="OWG303" s="216"/>
      <c r="OWH303" s="216"/>
      <c r="OWI303" s="216"/>
      <c r="OWJ303" s="216"/>
      <c r="OWK303" s="216"/>
      <c r="OWL303" s="216"/>
      <c r="OWM303" s="216"/>
      <c r="OWN303" s="216"/>
      <c r="OWO303" s="216"/>
      <c r="OWP303" s="216"/>
      <c r="OWQ303" s="216"/>
      <c r="OWR303" s="216"/>
      <c r="OWS303" s="216"/>
      <c r="OWT303" s="216"/>
      <c r="OWU303" s="216"/>
      <c r="OWV303" s="216"/>
      <c r="OWW303" s="216"/>
      <c r="OWX303" s="216"/>
      <c r="OWY303" s="216"/>
      <c r="OWZ303" s="216"/>
      <c r="OXA303" s="216"/>
      <c r="OXB303" s="216"/>
      <c r="OXC303" s="216"/>
      <c r="OXD303" s="216"/>
      <c r="OXE303" s="216"/>
      <c r="OXF303" s="216"/>
      <c r="OXG303" s="216"/>
      <c r="OXH303" s="216"/>
      <c r="OXI303" s="216"/>
      <c r="OXJ303" s="216"/>
      <c r="OXK303" s="216"/>
      <c r="OXL303" s="216"/>
      <c r="OXM303" s="216"/>
      <c r="OXN303" s="216"/>
      <c r="OXO303" s="216"/>
      <c r="OXP303" s="216"/>
      <c r="OXQ303" s="216"/>
      <c r="OXR303" s="216"/>
      <c r="OXS303" s="216"/>
      <c r="OXT303" s="216"/>
      <c r="OXU303" s="216"/>
      <c r="OXV303" s="216"/>
      <c r="OXW303" s="216"/>
      <c r="OXX303" s="216"/>
      <c r="OXY303" s="216"/>
      <c r="OXZ303" s="216"/>
      <c r="OYA303" s="216"/>
      <c r="OYB303" s="216"/>
      <c r="OYC303" s="216"/>
      <c r="OYD303" s="216"/>
      <c r="OYE303" s="216"/>
      <c r="OYF303" s="216"/>
      <c r="OYG303" s="216"/>
      <c r="OYH303" s="216"/>
      <c r="OYI303" s="216"/>
      <c r="OYJ303" s="216"/>
      <c r="OYK303" s="216"/>
      <c r="OYL303" s="216"/>
      <c r="OYM303" s="216"/>
      <c r="OYN303" s="216"/>
      <c r="OYO303" s="216"/>
      <c r="OYP303" s="216"/>
      <c r="OYQ303" s="216"/>
      <c r="OYR303" s="216"/>
      <c r="OYS303" s="216"/>
      <c r="OYT303" s="216"/>
      <c r="OYU303" s="216"/>
      <c r="OYV303" s="216"/>
      <c r="OYW303" s="216"/>
      <c r="OYX303" s="216"/>
      <c r="OYY303" s="216"/>
      <c r="OYZ303" s="216"/>
      <c r="OZA303" s="216"/>
      <c r="OZB303" s="216"/>
      <c r="OZC303" s="216"/>
      <c r="OZD303" s="216"/>
      <c r="OZE303" s="216"/>
      <c r="OZF303" s="216"/>
      <c r="OZG303" s="216"/>
      <c r="OZH303" s="216"/>
      <c r="OZI303" s="216"/>
      <c r="OZJ303" s="216"/>
      <c r="OZK303" s="216"/>
      <c r="OZL303" s="216"/>
      <c r="OZM303" s="216"/>
      <c r="OZN303" s="216"/>
      <c r="OZO303" s="216"/>
      <c r="OZP303" s="216"/>
      <c r="OZQ303" s="216"/>
      <c r="OZR303" s="216"/>
      <c r="OZS303" s="216"/>
      <c r="OZT303" s="216"/>
      <c r="OZU303" s="216"/>
      <c r="OZV303" s="216"/>
      <c r="OZW303" s="216"/>
      <c r="OZX303" s="216"/>
      <c r="OZY303" s="216"/>
      <c r="OZZ303" s="216"/>
      <c r="PAA303" s="216"/>
      <c r="PAB303" s="216"/>
      <c r="PAC303" s="216"/>
      <c r="PAD303" s="216"/>
      <c r="PAE303" s="216"/>
      <c r="PAF303" s="216"/>
      <c r="PAG303" s="216"/>
      <c r="PAH303" s="216"/>
      <c r="PAI303" s="216"/>
      <c r="PAJ303" s="216"/>
      <c r="PAK303" s="216"/>
      <c r="PAL303" s="216"/>
      <c r="PAM303" s="216"/>
      <c r="PAN303" s="216"/>
      <c r="PAO303" s="216"/>
      <c r="PAP303" s="216"/>
      <c r="PAQ303" s="216"/>
      <c r="PAR303" s="216"/>
      <c r="PAS303" s="216"/>
      <c r="PAT303" s="216"/>
      <c r="PAU303" s="216"/>
      <c r="PAV303" s="216"/>
      <c r="PAW303" s="216"/>
      <c r="PAX303" s="216"/>
      <c r="PAY303" s="216"/>
      <c r="PAZ303" s="216"/>
      <c r="PBA303" s="216"/>
      <c r="PBB303" s="216"/>
      <c r="PBC303" s="216"/>
      <c r="PBD303" s="216"/>
      <c r="PBE303" s="216"/>
      <c r="PBF303" s="216"/>
      <c r="PBG303" s="216"/>
      <c r="PBH303" s="216"/>
      <c r="PBI303" s="216"/>
      <c r="PBJ303" s="216"/>
      <c r="PBK303" s="216"/>
      <c r="PBL303" s="216"/>
      <c r="PBM303" s="216"/>
      <c r="PBN303" s="216"/>
      <c r="PBO303" s="216"/>
      <c r="PBP303" s="216"/>
      <c r="PBQ303" s="216"/>
      <c r="PBR303" s="216"/>
      <c r="PBS303" s="216"/>
      <c r="PBT303" s="216"/>
      <c r="PBU303" s="216"/>
      <c r="PBV303" s="216"/>
      <c r="PBW303" s="216"/>
      <c r="PBX303" s="216"/>
      <c r="PBY303" s="216"/>
      <c r="PBZ303" s="216"/>
      <c r="PCA303" s="216"/>
      <c r="PCB303" s="216"/>
      <c r="PCC303" s="216"/>
      <c r="PCD303" s="216"/>
      <c r="PCE303" s="216"/>
      <c r="PCF303" s="216"/>
      <c r="PCG303" s="216"/>
      <c r="PCH303" s="216"/>
      <c r="PCI303" s="216"/>
      <c r="PCJ303" s="216"/>
      <c r="PCK303" s="216"/>
      <c r="PCL303" s="216"/>
      <c r="PCM303" s="216"/>
      <c r="PCN303" s="216"/>
      <c r="PCO303" s="216"/>
      <c r="PCP303" s="216"/>
      <c r="PCQ303" s="216"/>
      <c r="PCR303" s="216"/>
      <c r="PCS303" s="216"/>
      <c r="PCT303" s="216"/>
      <c r="PCU303" s="216"/>
      <c r="PCV303" s="216"/>
      <c r="PCW303" s="216"/>
      <c r="PCX303" s="216"/>
      <c r="PCY303" s="216"/>
      <c r="PCZ303" s="216"/>
      <c r="PDA303" s="216"/>
      <c r="PDB303" s="216"/>
      <c r="PDC303" s="216"/>
      <c r="PDD303" s="216"/>
      <c r="PDE303" s="216"/>
      <c r="PDF303" s="216"/>
      <c r="PDG303" s="216"/>
      <c r="PDH303" s="216"/>
      <c r="PDI303" s="216"/>
      <c r="PDJ303" s="216"/>
      <c r="PDK303" s="216"/>
      <c r="PDL303" s="216"/>
      <c r="PDM303" s="216"/>
      <c r="PDN303" s="216"/>
      <c r="PDO303" s="216"/>
      <c r="PDP303" s="216"/>
      <c r="PDQ303" s="216"/>
      <c r="PDR303" s="216"/>
      <c r="PDS303" s="216"/>
      <c r="PDT303" s="216"/>
      <c r="PDU303" s="216"/>
      <c r="PDV303" s="216"/>
      <c r="PDW303" s="216"/>
      <c r="PDX303" s="216"/>
      <c r="PDY303" s="216"/>
      <c r="PDZ303" s="216"/>
      <c r="PEA303" s="216"/>
      <c r="PEB303" s="216"/>
      <c r="PEC303" s="216"/>
      <c r="PED303" s="216"/>
      <c r="PEE303" s="216"/>
      <c r="PEF303" s="216"/>
      <c r="PEG303" s="216"/>
      <c r="PEH303" s="216"/>
      <c r="PEI303" s="216"/>
      <c r="PEJ303" s="216"/>
      <c r="PEK303" s="216"/>
      <c r="PEL303" s="216"/>
      <c r="PEM303" s="216"/>
      <c r="PEN303" s="216"/>
      <c r="PEO303" s="216"/>
      <c r="PEP303" s="216"/>
      <c r="PEQ303" s="216"/>
      <c r="PER303" s="216"/>
      <c r="PES303" s="216"/>
      <c r="PET303" s="216"/>
      <c r="PEU303" s="216"/>
      <c r="PEV303" s="216"/>
      <c r="PEW303" s="216"/>
      <c r="PEX303" s="216"/>
      <c r="PEY303" s="216"/>
      <c r="PEZ303" s="216"/>
      <c r="PFA303" s="216"/>
      <c r="PFB303" s="216"/>
      <c r="PFC303" s="216"/>
      <c r="PFD303" s="216"/>
      <c r="PFE303" s="216"/>
      <c r="PFF303" s="216"/>
      <c r="PFG303" s="216"/>
      <c r="PFH303" s="216"/>
      <c r="PFI303" s="216"/>
      <c r="PFJ303" s="216"/>
      <c r="PFK303" s="216"/>
      <c r="PFL303" s="216"/>
      <c r="PFM303" s="216"/>
      <c r="PFN303" s="216"/>
      <c r="PFO303" s="216"/>
      <c r="PFP303" s="216"/>
      <c r="PFQ303" s="216"/>
      <c r="PFR303" s="216"/>
      <c r="PFS303" s="216"/>
      <c r="PFT303" s="216"/>
      <c r="PFU303" s="216"/>
      <c r="PFV303" s="216"/>
      <c r="PFW303" s="216"/>
      <c r="PFX303" s="216"/>
      <c r="PFY303" s="216"/>
      <c r="PFZ303" s="216"/>
      <c r="PGA303" s="216"/>
      <c r="PGB303" s="216"/>
      <c r="PGC303" s="216"/>
      <c r="PGD303" s="216"/>
      <c r="PGE303" s="216"/>
      <c r="PGF303" s="216"/>
      <c r="PGG303" s="216"/>
      <c r="PGH303" s="216"/>
      <c r="PGI303" s="216"/>
      <c r="PGJ303" s="216"/>
      <c r="PGK303" s="216"/>
      <c r="PGL303" s="216"/>
      <c r="PGM303" s="216"/>
      <c r="PGN303" s="216"/>
      <c r="PGO303" s="216"/>
      <c r="PGP303" s="216"/>
      <c r="PGQ303" s="216"/>
      <c r="PGR303" s="216"/>
      <c r="PGS303" s="216"/>
      <c r="PGT303" s="216"/>
      <c r="PGU303" s="216"/>
      <c r="PGV303" s="216"/>
      <c r="PGW303" s="216"/>
      <c r="PGX303" s="216"/>
      <c r="PGY303" s="216"/>
      <c r="PGZ303" s="216"/>
      <c r="PHA303" s="216"/>
      <c r="PHB303" s="216"/>
      <c r="PHC303" s="216"/>
      <c r="PHD303" s="216"/>
      <c r="PHE303" s="216"/>
      <c r="PHF303" s="216"/>
      <c r="PHG303" s="216"/>
      <c r="PHH303" s="216"/>
      <c r="PHI303" s="216"/>
      <c r="PHJ303" s="216"/>
      <c r="PHK303" s="216"/>
      <c r="PHL303" s="216"/>
      <c r="PHM303" s="216"/>
      <c r="PHN303" s="216"/>
      <c r="PHO303" s="216"/>
      <c r="PHP303" s="216"/>
      <c r="PHQ303" s="216"/>
      <c r="PHR303" s="216"/>
      <c r="PHS303" s="216"/>
      <c r="PHT303" s="216"/>
      <c r="PHU303" s="216"/>
      <c r="PHV303" s="216"/>
      <c r="PHW303" s="216"/>
      <c r="PHX303" s="216"/>
      <c r="PHY303" s="216"/>
      <c r="PHZ303" s="216"/>
      <c r="PIA303" s="216"/>
      <c r="PIB303" s="216"/>
      <c r="PIC303" s="216"/>
      <c r="PID303" s="216"/>
      <c r="PIE303" s="216"/>
      <c r="PIF303" s="216"/>
      <c r="PIG303" s="216"/>
      <c r="PIH303" s="216"/>
      <c r="PII303" s="216"/>
      <c r="PIJ303" s="216"/>
      <c r="PIK303" s="216"/>
      <c r="PIL303" s="216"/>
      <c r="PIM303" s="216"/>
      <c r="PIN303" s="216"/>
      <c r="PIO303" s="216"/>
      <c r="PIP303" s="216"/>
      <c r="PIQ303" s="216"/>
      <c r="PIR303" s="216"/>
      <c r="PIS303" s="216"/>
      <c r="PIT303" s="216"/>
      <c r="PIU303" s="216"/>
      <c r="PIV303" s="216"/>
      <c r="PIW303" s="216"/>
      <c r="PIX303" s="216"/>
      <c r="PIY303" s="216"/>
      <c r="PIZ303" s="216"/>
      <c r="PJA303" s="216"/>
      <c r="PJB303" s="216"/>
      <c r="PJC303" s="216"/>
      <c r="PJD303" s="216"/>
      <c r="PJE303" s="216"/>
      <c r="PJF303" s="216"/>
      <c r="PJG303" s="216"/>
      <c r="PJH303" s="216"/>
      <c r="PJI303" s="216"/>
      <c r="PJJ303" s="216"/>
      <c r="PJK303" s="216"/>
      <c r="PJL303" s="216"/>
      <c r="PJM303" s="216"/>
      <c r="PJN303" s="216"/>
      <c r="PJO303" s="216"/>
      <c r="PJP303" s="216"/>
      <c r="PJQ303" s="216"/>
      <c r="PJR303" s="216"/>
      <c r="PJS303" s="216"/>
      <c r="PJT303" s="216"/>
      <c r="PJU303" s="216"/>
      <c r="PJV303" s="216"/>
      <c r="PJW303" s="216"/>
      <c r="PJX303" s="216"/>
      <c r="PJY303" s="216"/>
      <c r="PJZ303" s="216"/>
      <c r="PKA303" s="216"/>
      <c r="PKB303" s="216"/>
      <c r="PKC303" s="216"/>
      <c r="PKD303" s="216"/>
      <c r="PKE303" s="216"/>
      <c r="PKF303" s="216"/>
      <c r="PKG303" s="216"/>
      <c r="PKH303" s="216"/>
      <c r="PKI303" s="216"/>
      <c r="PKJ303" s="216"/>
      <c r="PKK303" s="216"/>
      <c r="PKL303" s="216"/>
      <c r="PKM303" s="216"/>
      <c r="PKN303" s="216"/>
      <c r="PKO303" s="216"/>
      <c r="PKP303" s="216"/>
      <c r="PKQ303" s="216"/>
      <c r="PKR303" s="216"/>
      <c r="PKS303" s="216"/>
      <c r="PKT303" s="216"/>
      <c r="PKU303" s="216"/>
      <c r="PKV303" s="216"/>
      <c r="PKW303" s="216"/>
      <c r="PKX303" s="216"/>
      <c r="PKY303" s="216"/>
      <c r="PKZ303" s="216"/>
      <c r="PLA303" s="216"/>
      <c r="PLB303" s="216"/>
      <c r="PLC303" s="216"/>
      <c r="PLD303" s="216"/>
      <c r="PLE303" s="216"/>
      <c r="PLF303" s="216"/>
      <c r="PLG303" s="216"/>
      <c r="PLH303" s="216"/>
      <c r="PLI303" s="216"/>
      <c r="PLJ303" s="216"/>
      <c r="PLK303" s="216"/>
      <c r="PLL303" s="216"/>
      <c r="PLM303" s="216"/>
      <c r="PLN303" s="216"/>
      <c r="PLO303" s="216"/>
      <c r="PLP303" s="216"/>
      <c r="PLQ303" s="216"/>
      <c r="PLR303" s="216"/>
      <c r="PLS303" s="216"/>
      <c r="PLT303" s="216"/>
      <c r="PLU303" s="216"/>
      <c r="PLV303" s="216"/>
      <c r="PLW303" s="216"/>
      <c r="PLX303" s="216"/>
      <c r="PLY303" s="216"/>
      <c r="PLZ303" s="216"/>
      <c r="PMA303" s="216"/>
      <c r="PMB303" s="216"/>
      <c r="PMC303" s="216"/>
      <c r="PMD303" s="216"/>
      <c r="PME303" s="216"/>
      <c r="PMF303" s="216"/>
      <c r="PMG303" s="216"/>
      <c r="PMH303" s="216"/>
      <c r="PMI303" s="216"/>
      <c r="PMJ303" s="216"/>
      <c r="PMK303" s="216"/>
      <c r="PML303" s="216"/>
      <c r="PMM303" s="216"/>
      <c r="PMN303" s="216"/>
      <c r="PMO303" s="216"/>
      <c r="PMP303" s="216"/>
      <c r="PMQ303" s="216"/>
      <c r="PMR303" s="216"/>
      <c r="PMS303" s="216"/>
      <c r="PMT303" s="216"/>
      <c r="PMU303" s="216"/>
      <c r="PMV303" s="216"/>
      <c r="PMW303" s="216"/>
      <c r="PMX303" s="216"/>
      <c r="PMY303" s="216"/>
      <c r="PMZ303" s="216"/>
      <c r="PNA303" s="216"/>
      <c r="PNB303" s="216"/>
      <c r="PNC303" s="216"/>
      <c r="PND303" s="216"/>
      <c r="PNE303" s="216"/>
      <c r="PNF303" s="216"/>
      <c r="PNG303" s="216"/>
      <c r="PNH303" s="216"/>
      <c r="PNI303" s="216"/>
      <c r="PNJ303" s="216"/>
      <c r="PNK303" s="216"/>
      <c r="PNL303" s="216"/>
      <c r="PNM303" s="216"/>
      <c r="PNN303" s="216"/>
      <c r="PNO303" s="216"/>
      <c r="PNP303" s="216"/>
      <c r="PNQ303" s="216"/>
      <c r="PNR303" s="216"/>
      <c r="PNS303" s="216"/>
      <c r="PNT303" s="216"/>
      <c r="PNU303" s="216"/>
      <c r="PNV303" s="216"/>
      <c r="PNW303" s="216"/>
      <c r="PNX303" s="216"/>
      <c r="PNY303" s="216"/>
      <c r="PNZ303" s="216"/>
      <c r="POA303" s="216"/>
      <c r="POB303" s="216"/>
      <c r="POC303" s="216"/>
      <c r="POD303" s="216"/>
      <c r="POE303" s="216"/>
      <c r="POF303" s="216"/>
      <c r="POG303" s="216"/>
      <c r="POH303" s="216"/>
      <c r="POI303" s="216"/>
      <c r="POJ303" s="216"/>
      <c r="POK303" s="216"/>
      <c r="POL303" s="216"/>
      <c r="POM303" s="216"/>
      <c r="PON303" s="216"/>
      <c r="POO303" s="216"/>
      <c r="POP303" s="216"/>
      <c r="POQ303" s="216"/>
      <c r="POR303" s="216"/>
      <c r="POS303" s="216"/>
      <c r="POT303" s="216"/>
      <c r="POU303" s="216"/>
      <c r="POV303" s="216"/>
      <c r="POW303" s="216"/>
      <c r="POX303" s="216"/>
      <c r="POY303" s="216"/>
      <c r="POZ303" s="216"/>
      <c r="PPA303" s="216"/>
      <c r="PPB303" s="216"/>
      <c r="PPC303" s="216"/>
      <c r="PPD303" s="216"/>
      <c r="PPE303" s="216"/>
      <c r="PPF303" s="216"/>
      <c r="PPG303" s="216"/>
      <c r="PPH303" s="216"/>
      <c r="PPI303" s="216"/>
      <c r="PPJ303" s="216"/>
      <c r="PPK303" s="216"/>
      <c r="PPL303" s="216"/>
      <c r="PPM303" s="216"/>
      <c r="PPN303" s="216"/>
      <c r="PPO303" s="216"/>
      <c r="PPP303" s="216"/>
      <c r="PPQ303" s="216"/>
      <c r="PPR303" s="216"/>
      <c r="PPS303" s="216"/>
      <c r="PPT303" s="216"/>
      <c r="PPU303" s="216"/>
      <c r="PPV303" s="216"/>
      <c r="PPW303" s="216"/>
      <c r="PPX303" s="216"/>
      <c r="PPY303" s="216"/>
      <c r="PPZ303" s="216"/>
      <c r="PQA303" s="216"/>
      <c r="PQB303" s="216"/>
      <c r="PQC303" s="216"/>
      <c r="PQD303" s="216"/>
      <c r="PQE303" s="216"/>
      <c r="PQF303" s="216"/>
      <c r="PQG303" s="216"/>
      <c r="PQH303" s="216"/>
      <c r="PQI303" s="216"/>
      <c r="PQJ303" s="216"/>
      <c r="PQK303" s="216"/>
      <c r="PQL303" s="216"/>
      <c r="PQM303" s="216"/>
      <c r="PQN303" s="216"/>
      <c r="PQO303" s="216"/>
      <c r="PQP303" s="216"/>
      <c r="PQQ303" s="216"/>
      <c r="PQR303" s="216"/>
      <c r="PQS303" s="216"/>
      <c r="PQT303" s="216"/>
      <c r="PQU303" s="216"/>
      <c r="PQV303" s="216"/>
      <c r="PQW303" s="216"/>
      <c r="PQX303" s="216"/>
      <c r="PQY303" s="216"/>
      <c r="PQZ303" s="216"/>
      <c r="PRA303" s="216"/>
      <c r="PRB303" s="216"/>
      <c r="PRC303" s="216"/>
      <c r="PRD303" s="216"/>
      <c r="PRE303" s="216"/>
      <c r="PRF303" s="216"/>
      <c r="PRG303" s="216"/>
      <c r="PRH303" s="216"/>
      <c r="PRI303" s="216"/>
      <c r="PRJ303" s="216"/>
      <c r="PRK303" s="216"/>
      <c r="PRL303" s="216"/>
      <c r="PRM303" s="216"/>
      <c r="PRN303" s="216"/>
      <c r="PRO303" s="216"/>
      <c r="PRP303" s="216"/>
      <c r="PRQ303" s="216"/>
      <c r="PRR303" s="216"/>
      <c r="PRS303" s="216"/>
      <c r="PRT303" s="216"/>
      <c r="PRU303" s="216"/>
      <c r="PRV303" s="216"/>
      <c r="PRW303" s="216"/>
      <c r="PRX303" s="216"/>
      <c r="PRY303" s="216"/>
      <c r="PRZ303" s="216"/>
      <c r="PSA303" s="216"/>
      <c r="PSB303" s="216"/>
      <c r="PSC303" s="216"/>
      <c r="PSD303" s="216"/>
      <c r="PSE303" s="216"/>
      <c r="PSF303" s="216"/>
      <c r="PSG303" s="216"/>
      <c r="PSH303" s="216"/>
      <c r="PSI303" s="216"/>
      <c r="PSJ303" s="216"/>
      <c r="PSK303" s="216"/>
      <c r="PSL303" s="216"/>
      <c r="PSM303" s="216"/>
      <c r="PSN303" s="216"/>
      <c r="PSO303" s="216"/>
      <c r="PSP303" s="216"/>
      <c r="PSQ303" s="216"/>
      <c r="PSR303" s="216"/>
      <c r="PSS303" s="216"/>
      <c r="PST303" s="216"/>
      <c r="PSU303" s="216"/>
      <c r="PSV303" s="216"/>
      <c r="PSW303" s="216"/>
      <c r="PSX303" s="216"/>
      <c r="PSY303" s="216"/>
      <c r="PSZ303" s="216"/>
      <c r="PTA303" s="216"/>
      <c r="PTB303" s="216"/>
      <c r="PTC303" s="216"/>
      <c r="PTD303" s="216"/>
      <c r="PTE303" s="216"/>
      <c r="PTF303" s="216"/>
      <c r="PTG303" s="216"/>
      <c r="PTH303" s="216"/>
      <c r="PTI303" s="216"/>
      <c r="PTJ303" s="216"/>
      <c r="PTK303" s="216"/>
      <c r="PTL303" s="216"/>
      <c r="PTM303" s="216"/>
      <c r="PTN303" s="216"/>
      <c r="PTO303" s="216"/>
      <c r="PTP303" s="216"/>
      <c r="PTQ303" s="216"/>
      <c r="PTR303" s="216"/>
      <c r="PTS303" s="216"/>
      <c r="PTT303" s="216"/>
      <c r="PTU303" s="216"/>
      <c r="PTV303" s="216"/>
      <c r="PTW303" s="216"/>
      <c r="PTX303" s="216"/>
      <c r="PTY303" s="216"/>
      <c r="PTZ303" s="216"/>
      <c r="PUA303" s="216"/>
      <c r="PUB303" s="216"/>
      <c r="PUC303" s="216"/>
      <c r="PUD303" s="216"/>
      <c r="PUE303" s="216"/>
      <c r="PUF303" s="216"/>
      <c r="PUG303" s="216"/>
      <c r="PUH303" s="216"/>
      <c r="PUI303" s="216"/>
      <c r="PUJ303" s="216"/>
      <c r="PUK303" s="216"/>
      <c r="PUL303" s="216"/>
      <c r="PUM303" s="216"/>
      <c r="PUN303" s="216"/>
      <c r="PUO303" s="216"/>
      <c r="PUP303" s="216"/>
      <c r="PUQ303" s="216"/>
      <c r="PUR303" s="216"/>
      <c r="PUS303" s="216"/>
      <c r="PUT303" s="216"/>
      <c r="PUU303" s="216"/>
      <c r="PUV303" s="216"/>
      <c r="PUW303" s="216"/>
      <c r="PUX303" s="216"/>
      <c r="PUY303" s="216"/>
      <c r="PUZ303" s="216"/>
      <c r="PVA303" s="216"/>
      <c r="PVB303" s="216"/>
      <c r="PVC303" s="216"/>
      <c r="PVD303" s="216"/>
      <c r="PVE303" s="216"/>
      <c r="PVF303" s="216"/>
      <c r="PVG303" s="216"/>
      <c r="PVH303" s="216"/>
      <c r="PVI303" s="216"/>
      <c r="PVJ303" s="216"/>
      <c r="PVK303" s="216"/>
      <c r="PVL303" s="216"/>
      <c r="PVM303" s="216"/>
      <c r="PVN303" s="216"/>
      <c r="PVO303" s="216"/>
      <c r="PVP303" s="216"/>
      <c r="PVQ303" s="216"/>
      <c r="PVR303" s="216"/>
      <c r="PVS303" s="216"/>
      <c r="PVT303" s="216"/>
      <c r="PVU303" s="216"/>
      <c r="PVV303" s="216"/>
      <c r="PVW303" s="216"/>
      <c r="PVX303" s="216"/>
      <c r="PVY303" s="216"/>
      <c r="PVZ303" s="216"/>
      <c r="PWA303" s="216"/>
      <c r="PWB303" s="216"/>
      <c r="PWC303" s="216"/>
      <c r="PWD303" s="216"/>
      <c r="PWE303" s="216"/>
      <c r="PWF303" s="216"/>
      <c r="PWG303" s="216"/>
      <c r="PWH303" s="216"/>
      <c r="PWI303" s="216"/>
      <c r="PWJ303" s="216"/>
      <c r="PWK303" s="216"/>
      <c r="PWL303" s="216"/>
      <c r="PWM303" s="216"/>
      <c r="PWN303" s="216"/>
      <c r="PWO303" s="216"/>
      <c r="PWP303" s="216"/>
      <c r="PWQ303" s="216"/>
      <c r="PWR303" s="216"/>
      <c r="PWS303" s="216"/>
      <c r="PWT303" s="216"/>
      <c r="PWU303" s="216"/>
      <c r="PWV303" s="216"/>
      <c r="PWW303" s="216"/>
      <c r="PWX303" s="216"/>
      <c r="PWY303" s="216"/>
      <c r="PWZ303" s="216"/>
      <c r="PXA303" s="216"/>
      <c r="PXB303" s="216"/>
      <c r="PXC303" s="216"/>
      <c r="PXD303" s="216"/>
      <c r="PXE303" s="216"/>
      <c r="PXF303" s="216"/>
      <c r="PXG303" s="216"/>
      <c r="PXH303" s="216"/>
      <c r="PXI303" s="216"/>
      <c r="PXJ303" s="216"/>
      <c r="PXK303" s="216"/>
      <c r="PXL303" s="216"/>
      <c r="PXM303" s="216"/>
      <c r="PXN303" s="216"/>
      <c r="PXO303" s="216"/>
      <c r="PXP303" s="216"/>
      <c r="PXQ303" s="216"/>
      <c r="PXR303" s="216"/>
      <c r="PXS303" s="216"/>
      <c r="PXT303" s="216"/>
      <c r="PXU303" s="216"/>
      <c r="PXV303" s="216"/>
      <c r="PXW303" s="216"/>
      <c r="PXX303" s="216"/>
      <c r="PXY303" s="216"/>
      <c r="PXZ303" s="216"/>
      <c r="PYA303" s="216"/>
      <c r="PYB303" s="216"/>
      <c r="PYC303" s="216"/>
      <c r="PYD303" s="216"/>
      <c r="PYE303" s="216"/>
      <c r="PYF303" s="216"/>
      <c r="PYG303" s="216"/>
      <c r="PYH303" s="216"/>
      <c r="PYI303" s="216"/>
      <c r="PYJ303" s="216"/>
      <c r="PYK303" s="216"/>
      <c r="PYL303" s="216"/>
      <c r="PYM303" s="216"/>
      <c r="PYN303" s="216"/>
      <c r="PYO303" s="216"/>
      <c r="PYP303" s="216"/>
      <c r="PYQ303" s="216"/>
      <c r="PYR303" s="216"/>
      <c r="PYS303" s="216"/>
      <c r="PYT303" s="216"/>
      <c r="PYU303" s="216"/>
      <c r="PYV303" s="216"/>
      <c r="PYW303" s="216"/>
      <c r="PYX303" s="216"/>
      <c r="PYY303" s="216"/>
      <c r="PYZ303" s="216"/>
      <c r="PZA303" s="216"/>
      <c r="PZB303" s="216"/>
      <c r="PZC303" s="216"/>
      <c r="PZD303" s="216"/>
      <c r="PZE303" s="216"/>
      <c r="PZF303" s="216"/>
      <c r="PZG303" s="216"/>
      <c r="PZH303" s="216"/>
      <c r="PZI303" s="216"/>
      <c r="PZJ303" s="216"/>
      <c r="PZK303" s="216"/>
      <c r="PZL303" s="216"/>
      <c r="PZM303" s="216"/>
      <c r="PZN303" s="216"/>
      <c r="PZO303" s="216"/>
      <c r="PZP303" s="216"/>
      <c r="PZQ303" s="216"/>
      <c r="PZR303" s="216"/>
      <c r="PZS303" s="216"/>
      <c r="PZT303" s="216"/>
      <c r="PZU303" s="216"/>
      <c r="PZV303" s="216"/>
      <c r="PZW303" s="216"/>
      <c r="PZX303" s="216"/>
      <c r="PZY303" s="216"/>
      <c r="PZZ303" s="216"/>
      <c r="QAA303" s="216"/>
      <c r="QAB303" s="216"/>
      <c r="QAC303" s="216"/>
      <c r="QAD303" s="216"/>
      <c r="QAE303" s="216"/>
      <c r="QAF303" s="216"/>
      <c r="QAG303" s="216"/>
      <c r="QAH303" s="216"/>
      <c r="QAI303" s="216"/>
      <c r="QAJ303" s="216"/>
      <c r="QAK303" s="216"/>
      <c r="QAL303" s="216"/>
      <c r="QAM303" s="216"/>
      <c r="QAN303" s="216"/>
      <c r="QAO303" s="216"/>
      <c r="QAP303" s="216"/>
      <c r="QAQ303" s="216"/>
      <c r="QAR303" s="216"/>
      <c r="QAS303" s="216"/>
      <c r="QAT303" s="216"/>
      <c r="QAU303" s="216"/>
      <c r="QAV303" s="216"/>
      <c r="QAW303" s="216"/>
      <c r="QAX303" s="216"/>
      <c r="QAY303" s="216"/>
      <c r="QAZ303" s="216"/>
      <c r="QBA303" s="216"/>
      <c r="QBB303" s="216"/>
      <c r="QBC303" s="216"/>
      <c r="QBD303" s="216"/>
      <c r="QBE303" s="216"/>
      <c r="QBF303" s="216"/>
      <c r="QBG303" s="216"/>
      <c r="QBH303" s="216"/>
      <c r="QBI303" s="216"/>
      <c r="QBJ303" s="216"/>
      <c r="QBK303" s="216"/>
      <c r="QBL303" s="216"/>
      <c r="QBM303" s="216"/>
      <c r="QBN303" s="216"/>
      <c r="QBO303" s="216"/>
      <c r="QBP303" s="216"/>
      <c r="QBQ303" s="216"/>
      <c r="QBR303" s="216"/>
      <c r="QBS303" s="216"/>
      <c r="QBT303" s="216"/>
      <c r="QBU303" s="216"/>
      <c r="QBV303" s="216"/>
      <c r="QBW303" s="216"/>
      <c r="QBX303" s="216"/>
      <c r="QBY303" s="216"/>
      <c r="QBZ303" s="216"/>
      <c r="QCA303" s="216"/>
      <c r="QCB303" s="216"/>
      <c r="QCC303" s="216"/>
      <c r="QCD303" s="216"/>
      <c r="QCE303" s="216"/>
      <c r="QCF303" s="216"/>
      <c r="QCG303" s="216"/>
      <c r="QCH303" s="216"/>
      <c r="QCI303" s="216"/>
      <c r="QCJ303" s="216"/>
      <c r="QCK303" s="216"/>
      <c r="QCL303" s="216"/>
      <c r="QCM303" s="216"/>
      <c r="QCN303" s="216"/>
      <c r="QCO303" s="216"/>
      <c r="QCP303" s="216"/>
      <c r="QCQ303" s="216"/>
      <c r="QCR303" s="216"/>
      <c r="QCS303" s="216"/>
      <c r="QCT303" s="216"/>
      <c r="QCU303" s="216"/>
      <c r="QCV303" s="216"/>
      <c r="QCW303" s="216"/>
      <c r="QCX303" s="216"/>
      <c r="QCY303" s="216"/>
      <c r="QCZ303" s="216"/>
      <c r="QDA303" s="216"/>
      <c r="QDB303" s="216"/>
      <c r="QDC303" s="216"/>
      <c r="QDD303" s="216"/>
      <c r="QDE303" s="216"/>
      <c r="QDF303" s="216"/>
      <c r="QDG303" s="216"/>
      <c r="QDH303" s="216"/>
      <c r="QDI303" s="216"/>
      <c r="QDJ303" s="216"/>
      <c r="QDK303" s="216"/>
      <c r="QDL303" s="216"/>
      <c r="QDM303" s="216"/>
      <c r="QDN303" s="216"/>
      <c r="QDO303" s="216"/>
      <c r="QDP303" s="216"/>
      <c r="QDQ303" s="216"/>
      <c r="QDR303" s="216"/>
      <c r="QDS303" s="216"/>
      <c r="QDT303" s="216"/>
      <c r="QDU303" s="216"/>
      <c r="QDV303" s="216"/>
      <c r="QDW303" s="216"/>
      <c r="QDX303" s="216"/>
      <c r="QDY303" s="216"/>
      <c r="QDZ303" s="216"/>
      <c r="QEA303" s="216"/>
      <c r="QEB303" s="216"/>
      <c r="QEC303" s="216"/>
      <c r="QED303" s="216"/>
      <c r="QEE303" s="216"/>
      <c r="QEF303" s="216"/>
      <c r="QEG303" s="216"/>
      <c r="QEH303" s="216"/>
      <c r="QEI303" s="216"/>
      <c r="QEJ303" s="216"/>
      <c r="QEK303" s="216"/>
      <c r="QEL303" s="216"/>
      <c r="QEM303" s="216"/>
      <c r="QEN303" s="216"/>
      <c r="QEO303" s="216"/>
      <c r="QEP303" s="216"/>
      <c r="QEQ303" s="216"/>
      <c r="QER303" s="216"/>
      <c r="QES303" s="216"/>
      <c r="QET303" s="216"/>
      <c r="QEU303" s="216"/>
      <c r="QEV303" s="216"/>
      <c r="QEW303" s="216"/>
      <c r="QEX303" s="216"/>
      <c r="QEY303" s="216"/>
      <c r="QEZ303" s="216"/>
      <c r="QFA303" s="216"/>
      <c r="QFB303" s="216"/>
      <c r="QFC303" s="216"/>
      <c r="QFD303" s="216"/>
      <c r="QFE303" s="216"/>
      <c r="QFF303" s="216"/>
      <c r="QFG303" s="216"/>
      <c r="QFH303" s="216"/>
      <c r="QFI303" s="216"/>
      <c r="QFJ303" s="216"/>
      <c r="QFK303" s="216"/>
      <c r="QFL303" s="216"/>
      <c r="QFM303" s="216"/>
      <c r="QFN303" s="216"/>
      <c r="QFO303" s="216"/>
      <c r="QFP303" s="216"/>
      <c r="QFQ303" s="216"/>
      <c r="QFR303" s="216"/>
      <c r="QFS303" s="216"/>
      <c r="QFT303" s="216"/>
      <c r="QFU303" s="216"/>
      <c r="QFV303" s="216"/>
      <c r="QFW303" s="216"/>
      <c r="QFX303" s="216"/>
      <c r="QFY303" s="216"/>
      <c r="QFZ303" s="216"/>
      <c r="QGA303" s="216"/>
      <c r="QGB303" s="216"/>
      <c r="QGC303" s="216"/>
      <c r="QGD303" s="216"/>
      <c r="QGE303" s="216"/>
      <c r="QGF303" s="216"/>
      <c r="QGG303" s="216"/>
      <c r="QGH303" s="216"/>
      <c r="QGI303" s="216"/>
      <c r="QGJ303" s="216"/>
      <c r="QGK303" s="216"/>
      <c r="QGL303" s="216"/>
      <c r="QGM303" s="216"/>
      <c r="QGN303" s="216"/>
      <c r="QGO303" s="216"/>
      <c r="QGP303" s="216"/>
      <c r="QGQ303" s="216"/>
      <c r="QGR303" s="216"/>
      <c r="QGS303" s="216"/>
      <c r="QGT303" s="216"/>
      <c r="QGU303" s="216"/>
      <c r="QGV303" s="216"/>
      <c r="QGW303" s="216"/>
      <c r="QGX303" s="216"/>
      <c r="QGY303" s="216"/>
      <c r="QGZ303" s="216"/>
      <c r="QHA303" s="216"/>
      <c r="QHB303" s="216"/>
      <c r="QHC303" s="216"/>
      <c r="QHD303" s="216"/>
      <c r="QHE303" s="216"/>
      <c r="QHF303" s="216"/>
      <c r="QHG303" s="216"/>
      <c r="QHH303" s="216"/>
      <c r="QHI303" s="216"/>
      <c r="QHJ303" s="216"/>
      <c r="QHK303" s="216"/>
      <c r="QHL303" s="216"/>
      <c r="QHM303" s="216"/>
      <c r="QHN303" s="216"/>
      <c r="QHO303" s="216"/>
      <c r="QHP303" s="216"/>
      <c r="QHQ303" s="216"/>
      <c r="QHR303" s="216"/>
      <c r="QHS303" s="216"/>
      <c r="QHT303" s="216"/>
      <c r="QHU303" s="216"/>
      <c r="QHV303" s="216"/>
      <c r="QHW303" s="216"/>
      <c r="QHX303" s="216"/>
      <c r="QHY303" s="216"/>
      <c r="QHZ303" s="216"/>
      <c r="QIA303" s="216"/>
      <c r="QIB303" s="216"/>
      <c r="QIC303" s="216"/>
      <c r="QID303" s="216"/>
      <c r="QIE303" s="216"/>
      <c r="QIF303" s="216"/>
      <c r="QIG303" s="216"/>
      <c r="QIH303" s="216"/>
      <c r="QII303" s="216"/>
      <c r="QIJ303" s="216"/>
      <c r="QIK303" s="216"/>
      <c r="QIL303" s="216"/>
      <c r="QIM303" s="216"/>
      <c r="QIN303" s="216"/>
      <c r="QIO303" s="216"/>
      <c r="QIP303" s="216"/>
      <c r="QIQ303" s="216"/>
      <c r="QIR303" s="216"/>
      <c r="QIS303" s="216"/>
      <c r="QIT303" s="216"/>
      <c r="QIU303" s="216"/>
      <c r="QIV303" s="216"/>
      <c r="QIW303" s="216"/>
      <c r="QIX303" s="216"/>
      <c r="QIY303" s="216"/>
      <c r="QIZ303" s="216"/>
      <c r="QJA303" s="216"/>
      <c r="QJB303" s="216"/>
      <c r="QJC303" s="216"/>
      <c r="QJD303" s="216"/>
      <c r="QJE303" s="216"/>
      <c r="QJF303" s="216"/>
      <c r="QJG303" s="216"/>
      <c r="QJH303" s="216"/>
      <c r="QJI303" s="216"/>
      <c r="QJJ303" s="216"/>
      <c r="QJK303" s="216"/>
      <c r="QJL303" s="216"/>
      <c r="QJM303" s="216"/>
      <c r="QJN303" s="216"/>
      <c r="QJO303" s="216"/>
      <c r="QJP303" s="216"/>
      <c r="QJQ303" s="216"/>
      <c r="QJR303" s="216"/>
      <c r="QJS303" s="216"/>
      <c r="QJT303" s="216"/>
      <c r="QJU303" s="216"/>
      <c r="QJV303" s="216"/>
      <c r="QJW303" s="216"/>
      <c r="QJX303" s="216"/>
      <c r="QJY303" s="216"/>
      <c r="QJZ303" s="216"/>
      <c r="QKA303" s="216"/>
      <c r="QKB303" s="216"/>
      <c r="QKC303" s="216"/>
      <c r="QKD303" s="216"/>
      <c r="QKE303" s="216"/>
      <c r="QKF303" s="216"/>
      <c r="QKG303" s="216"/>
      <c r="QKH303" s="216"/>
      <c r="QKI303" s="216"/>
      <c r="QKJ303" s="216"/>
      <c r="QKK303" s="216"/>
      <c r="QKL303" s="216"/>
      <c r="QKM303" s="216"/>
      <c r="QKN303" s="216"/>
      <c r="QKO303" s="216"/>
      <c r="QKP303" s="216"/>
      <c r="QKQ303" s="216"/>
      <c r="QKR303" s="216"/>
      <c r="QKS303" s="216"/>
      <c r="QKT303" s="216"/>
      <c r="QKU303" s="216"/>
      <c r="QKV303" s="216"/>
      <c r="QKW303" s="216"/>
      <c r="QKX303" s="216"/>
      <c r="QKY303" s="216"/>
      <c r="QKZ303" s="216"/>
      <c r="QLA303" s="216"/>
      <c r="QLB303" s="216"/>
      <c r="QLC303" s="216"/>
      <c r="QLD303" s="216"/>
      <c r="QLE303" s="216"/>
      <c r="QLF303" s="216"/>
      <c r="QLG303" s="216"/>
      <c r="QLH303" s="216"/>
      <c r="QLI303" s="216"/>
      <c r="QLJ303" s="216"/>
      <c r="QLK303" s="216"/>
      <c r="QLL303" s="216"/>
      <c r="QLM303" s="216"/>
      <c r="QLN303" s="216"/>
      <c r="QLO303" s="216"/>
      <c r="QLP303" s="216"/>
      <c r="QLQ303" s="216"/>
      <c r="QLR303" s="216"/>
      <c r="QLS303" s="216"/>
      <c r="QLT303" s="216"/>
      <c r="QLU303" s="216"/>
      <c r="QLV303" s="216"/>
      <c r="QLW303" s="216"/>
      <c r="QLX303" s="216"/>
      <c r="QLY303" s="216"/>
      <c r="QLZ303" s="216"/>
      <c r="QMA303" s="216"/>
      <c r="QMB303" s="216"/>
      <c r="QMC303" s="216"/>
      <c r="QMD303" s="216"/>
      <c r="QME303" s="216"/>
      <c r="QMF303" s="216"/>
      <c r="QMG303" s="216"/>
      <c r="QMH303" s="216"/>
      <c r="QMI303" s="216"/>
      <c r="QMJ303" s="216"/>
      <c r="QMK303" s="216"/>
      <c r="QML303" s="216"/>
      <c r="QMM303" s="216"/>
      <c r="QMN303" s="216"/>
      <c r="QMO303" s="216"/>
      <c r="QMP303" s="216"/>
      <c r="QMQ303" s="216"/>
      <c r="QMR303" s="216"/>
      <c r="QMS303" s="216"/>
      <c r="QMT303" s="216"/>
      <c r="QMU303" s="216"/>
      <c r="QMV303" s="216"/>
      <c r="QMW303" s="216"/>
      <c r="QMX303" s="216"/>
      <c r="QMY303" s="216"/>
      <c r="QMZ303" s="216"/>
      <c r="QNA303" s="216"/>
      <c r="QNB303" s="216"/>
      <c r="QNC303" s="216"/>
      <c r="QND303" s="216"/>
      <c r="QNE303" s="216"/>
      <c r="QNF303" s="216"/>
      <c r="QNG303" s="216"/>
      <c r="QNH303" s="216"/>
      <c r="QNI303" s="216"/>
      <c r="QNJ303" s="216"/>
      <c r="QNK303" s="216"/>
      <c r="QNL303" s="216"/>
      <c r="QNM303" s="216"/>
      <c r="QNN303" s="216"/>
      <c r="QNO303" s="216"/>
      <c r="QNP303" s="216"/>
      <c r="QNQ303" s="216"/>
      <c r="QNR303" s="216"/>
      <c r="QNS303" s="216"/>
      <c r="QNT303" s="216"/>
      <c r="QNU303" s="216"/>
      <c r="QNV303" s="216"/>
      <c r="QNW303" s="216"/>
      <c r="QNX303" s="216"/>
      <c r="QNY303" s="216"/>
      <c r="QNZ303" s="216"/>
      <c r="QOA303" s="216"/>
      <c r="QOB303" s="216"/>
      <c r="QOC303" s="216"/>
      <c r="QOD303" s="216"/>
      <c r="QOE303" s="216"/>
      <c r="QOF303" s="216"/>
      <c r="QOG303" s="216"/>
      <c r="QOH303" s="216"/>
      <c r="QOI303" s="216"/>
      <c r="QOJ303" s="216"/>
      <c r="QOK303" s="216"/>
      <c r="QOL303" s="216"/>
      <c r="QOM303" s="216"/>
      <c r="QON303" s="216"/>
      <c r="QOO303" s="216"/>
      <c r="QOP303" s="216"/>
      <c r="QOQ303" s="216"/>
      <c r="QOR303" s="216"/>
      <c r="QOS303" s="216"/>
      <c r="QOT303" s="216"/>
      <c r="QOU303" s="216"/>
      <c r="QOV303" s="216"/>
      <c r="QOW303" s="216"/>
      <c r="QOX303" s="216"/>
      <c r="QOY303" s="216"/>
      <c r="QOZ303" s="216"/>
      <c r="QPA303" s="216"/>
      <c r="QPB303" s="216"/>
      <c r="QPC303" s="216"/>
      <c r="QPD303" s="216"/>
      <c r="QPE303" s="216"/>
      <c r="QPF303" s="216"/>
      <c r="QPG303" s="216"/>
      <c r="QPH303" s="216"/>
      <c r="QPI303" s="216"/>
      <c r="QPJ303" s="216"/>
      <c r="QPK303" s="216"/>
      <c r="QPL303" s="216"/>
      <c r="QPM303" s="216"/>
      <c r="QPN303" s="216"/>
      <c r="QPO303" s="216"/>
      <c r="QPP303" s="216"/>
      <c r="QPQ303" s="216"/>
      <c r="QPR303" s="216"/>
      <c r="QPS303" s="216"/>
      <c r="QPT303" s="216"/>
      <c r="QPU303" s="216"/>
      <c r="QPV303" s="216"/>
      <c r="QPW303" s="216"/>
      <c r="QPX303" s="216"/>
      <c r="QPY303" s="216"/>
      <c r="QPZ303" s="216"/>
      <c r="QQA303" s="216"/>
      <c r="QQB303" s="216"/>
      <c r="QQC303" s="216"/>
      <c r="QQD303" s="216"/>
      <c r="QQE303" s="216"/>
      <c r="QQF303" s="216"/>
      <c r="QQG303" s="216"/>
      <c r="QQH303" s="216"/>
      <c r="QQI303" s="216"/>
      <c r="QQJ303" s="216"/>
      <c r="QQK303" s="216"/>
      <c r="QQL303" s="216"/>
      <c r="QQM303" s="216"/>
      <c r="QQN303" s="216"/>
      <c r="QQO303" s="216"/>
      <c r="QQP303" s="216"/>
      <c r="QQQ303" s="216"/>
      <c r="QQR303" s="216"/>
      <c r="QQS303" s="216"/>
      <c r="QQT303" s="216"/>
      <c r="QQU303" s="216"/>
      <c r="QQV303" s="216"/>
      <c r="QQW303" s="216"/>
      <c r="QQX303" s="216"/>
      <c r="QQY303" s="216"/>
      <c r="QQZ303" s="216"/>
      <c r="QRA303" s="216"/>
      <c r="QRB303" s="216"/>
      <c r="QRC303" s="216"/>
      <c r="QRD303" s="216"/>
      <c r="QRE303" s="216"/>
      <c r="QRF303" s="216"/>
      <c r="QRG303" s="216"/>
      <c r="QRH303" s="216"/>
      <c r="QRI303" s="216"/>
      <c r="QRJ303" s="216"/>
      <c r="QRK303" s="216"/>
      <c r="QRL303" s="216"/>
      <c r="QRM303" s="216"/>
      <c r="QRN303" s="216"/>
      <c r="QRO303" s="216"/>
      <c r="QRP303" s="216"/>
      <c r="QRQ303" s="216"/>
      <c r="QRR303" s="216"/>
      <c r="QRS303" s="216"/>
      <c r="QRT303" s="216"/>
      <c r="QRU303" s="216"/>
      <c r="QRV303" s="216"/>
      <c r="QRW303" s="216"/>
      <c r="QRX303" s="216"/>
      <c r="QRY303" s="216"/>
      <c r="QRZ303" s="216"/>
      <c r="QSA303" s="216"/>
      <c r="QSB303" s="216"/>
      <c r="QSC303" s="216"/>
      <c r="QSD303" s="216"/>
      <c r="QSE303" s="216"/>
      <c r="QSF303" s="216"/>
      <c r="QSG303" s="216"/>
      <c r="QSH303" s="216"/>
      <c r="QSI303" s="216"/>
      <c r="QSJ303" s="216"/>
      <c r="QSK303" s="216"/>
      <c r="QSL303" s="216"/>
      <c r="QSM303" s="216"/>
      <c r="QSN303" s="216"/>
      <c r="QSO303" s="216"/>
      <c r="QSP303" s="216"/>
      <c r="QSQ303" s="216"/>
      <c r="QSR303" s="216"/>
      <c r="QSS303" s="216"/>
      <c r="QST303" s="216"/>
      <c r="QSU303" s="216"/>
      <c r="QSV303" s="216"/>
      <c r="QSW303" s="216"/>
      <c r="QSX303" s="216"/>
      <c r="QSY303" s="216"/>
      <c r="QSZ303" s="216"/>
      <c r="QTA303" s="216"/>
      <c r="QTB303" s="216"/>
      <c r="QTC303" s="216"/>
      <c r="QTD303" s="216"/>
      <c r="QTE303" s="216"/>
      <c r="QTF303" s="216"/>
      <c r="QTG303" s="216"/>
      <c r="QTH303" s="216"/>
      <c r="QTI303" s="216"/>
      <c r="QTJ303" s="216"/>
      <c r="QTK303" s="216"/>
      <c r="QTL303" s="216"/>
      <c r="QTM303" s="216"/>
      <c r="QTN303" s="216"/>
      <c r="QTO303" s="216"/>
      <c r="QTP303" s="216"/>
      <c r="QTQ303" s="216"/>
      <c r="QTR303" s="216"/>
      <c r="QTS303" s="216"/>
      <c r="QTT303" s="216"/>
      <c r="QTU303" s="216"/>
      <c r="QTV303" s="216"/>
      <c r="QTW303" s="216"/>
      <c r="QTX303" s="216"/>
      <c r="QTY303" s="216"/>
      <c r="QTZ303" s="216"/>
      <c r="QUA303" s="216"/>
      <c r="QUB303" s="216"/>
      <c r="QUC303" s="216"/>
      <c r="QUD303" s="216"/>
      <c r="QUE303" s="216"/>
      <c r="QUF303" s="216"/>
      <c r="QUG303" s="216"/>
      <c r="QUH303" s="216"/>
      <c r="QUI303" s="216"/>
      <c r="QUJ303" s="216"/>
      <c r="QUK303" s="216"/>
      <c r="QUL303" s="216"/>
      <c r="QUM303" s="216"/>
      <c r="QUN303" s="216"/>
      <c r="QUO303" s="216"/>
      <c r="QUP303" s="216"/>
      <c r="QUQ303" s="216"/>
      <c r="QUR303" s="216"/>
      <c r="QUS303" s="216"/>
      <c r="QUT303" s="216"/>
      <c r="QUU303" s="216"/>
      <c r="QUV303" s="216"/>
      <c r="QUW303" s="216"/>
      <c r="QUX303" s="216"/>
      <c r="QUY303" s="216"/>
      <c r="QUZ303" s="216"/>
      <c r="QVA303" s="216"/>
      <c r="QVB303" s="216"/>
      <c r="QVC303" s="216"/>
      <c r="QVD303" s="216"/>
      <c r="QVE303" s="216"/>
      <c r="QVF303" s="216"/>
      <c r="QVG303" s="216"/>
      <c r="QVH303" s="216"/>
      <c r="QVI303" s="216"/>
      <c r="QVJ303" s="216"/>
      <c r="QVK303" s="216"/>
      <c r="QVL303" s="216"/>
      <c r="QVM303" s="216"/>
      <c r="QVN303" s="216"/>
      <c r="QVO303" s="216"/>
      <c r="QVP303" s="216"/>
      <c r="QVQ303" s="216"/>
      <c r="QVR303" s="216"/>
      <c r="QVS303" s="216"/>
      <c r="QVT303" s="216"/>
      <c r="QVU303" s="216"/>
      <c r="QVV303" s="216"/>
      <c r="QVW303" s="216"/>
      <c r="QVX303" s="216"/>
      <c r="QVY303" s="216"/>
      <c r="QVZ303" s="216"/>
      <c r="QWA303" s="216"/>
      <c r="QWB303" s="216"/>
      <c r="QWC303" s="216"/>
      <c r="QWD303" s="216"/>
      <c r="QWE303" s="216"/>
      <c r="QWF303" s="216"/>
      <c r="QWG303" s="216"/>
      <c r="QWH303" s="216"/>
      <c r="QWI303" s="216"/>
      <c r="QWJ303" s="216"/>
      <c r="QWK303" s="216"/>
      <c r="QWL303" s="216"/>
      <c r="QWM303" s="216"/>
      <c r="QWN303" s="216"/>
      <c r="QWO303" s="216"/>
      <c r="QWP303" s="216"/>
      <c r="QWQ303" s="216"/>
      <c r="QWR303" s="216"/>
      <c r="QWS303" s="216"/>
      <c r="QWT303" s="216"/>
      <c r="QWU303" s="216"/>
      <c r="QWV303" s="216"/>
      <c r="QWW303" s="216"/>
      <c r="QWX303" s="216"/>
      <c r="QWY303" s="216"/>
      <c r="QWZ303" s="216"/>
      <c r="QXA303" s="216"/>
      <c r="QXB303" s="216"/>
      <c r="QXC303" s="216"/>
      <c r="QXD303" s="216"/>
      <c r="QXE303" s="216"/>
      <c r="QXF303" s="216"/>
      <c r="QXG303" s="216"/>
      <c r="QXH303" s="216"/>
      <c r="QXI303" s="216"/>
      <c r="QXJ303" s="216"/>
      <c r="QXK303" s="216"/>
      <c r="QXL303" s="216"/>
      <c r="QXM303" s="216"/>
      <c r="QXN303" s="216"/>
      <c r="QXO303" s="216"/>
      <c r="QXP303" s="216"/>
      <c r="QXQ303" s="216"/>
      <c r="QXR303" s="216"/>
      <c r="QXS303" s="216"/>
      <c r="QXT303" s="216"/>
      <c r="QXU303" s="216"/>
      <c r="QXV303" s="216"/>
      <c r="QXW303" s="216"/>
      <c r="QXX303" s="216"/>
      <c r="QXY303" s="216"/>
      <c r="QXZ303" s="216"/>
      <c r="QYA303" s="216"/>
      <c r="QYB303" s="216"/>
      <c r="QYC303" s="216"/>
      <c r="QYD303" s="216"/>
      <c r="QYE303" s="216"/>
      <c r="QYF303" s="216"/>
      <c r="QYG303" s="216"/>
      <c r="QYH303" s="216"/>
      <c r="QYI303" s="216"/>
      <c r="QYJ303" s="216"/>
      <c r="QYK303" s="216"/>
      <c r="QYL303" s="216"/>
      <c r="QYM303" s="216"/>
      <c r="QYN303" s="216"/>
      <c r="QYO303" s="216"/>
      <c r="QYP303" s="216"/>
      <c r="QYQ303" s="216"/>
      <c r="QYR303" s="216"/>
      <c r="QYS303" s="216"/>
      <c r="QYT303" s="216"/>
      <c r="QYU303" s="216"/>
      <c r="QYV303" s="216"/>
      <c r="QYW303" s="216"/>
      <c r="QYX303" s="216"/>
      <c r="QYY303" s="216"/>
      <c r="QYZ303" s="216"/>
      <c r="QZA303" s="216"/>
      <c r="QZB303" s="216"/>
      <c r="QZC303" s="216"/>
      <c r="QZD303" s="216"/>
      <c r="QZE303" s="216"/>
      <c r="QZF303" s="216"/>
      <c r="QZG303" s="216"/>
      <c r="QZH303" s="216"/>
      <c r="QZI303" s="216"/>
      <c r="QZJ303" s="216"/>
      <c r="QZK303" s="216"/>
      <c r="QZL303" s="216"/>
      <c r="QZM303" s="216"/>
      <c r="QZN303" s="216"/>
      <c r="QZO303" s="216"/>
      <c r="QZP303" s="216"/>
      <c r="QZQ303" s="216"/>
      <c r="QZR303" s="216"/>
      <c r="QZS303" s="216"/>
      <c r="QZT303" s="216"/>
      <c r="QZU303" s="216"/>
      <c r="QZV303" s="216"/>
      <c r="QZW303" s="216"/>
      <c r="QZX303" s="216"/>
      <c r="QZY303" s="216"/>
      <c r="QZZ303" s="216"/>
      <c r="RAA303" s="216"/>
      <c r="RAB303" s="216"/>
      <c r="RAC303" s="216"/>
      <c r="RAD303" s="216"/>
      <c r="RAE303" s="216"/>
      <c r="RAF303" s="216"/>
      <c r="RAG303" s="216"/>
      <c r="RAH303" s="216"/>
      <c r="RAI303" s="216"/>
      <c r="RAJ303" s="216"/>
      <c r="RAK303" s="216"/>
      <c r="RAL303" s="216"/>
      <c r="RAM303" s="216"/>
      <c r="RAN303" s="216"/>
      <c r="RAO303" s="216"/>
      <c r="RAP303" s="216"/>
      <c r="RAQ303" s="216"/>
      <c r="RAR303" s="216"/>
      <c r="RAS303" s="216"/>
      <c r="RAT303" s="216"/>
      <c r="RAU303" s="216"/>
      <c r="RAV303" s="216"/>
      <c r="RAW303" s="216"/>
      <c r="RAX303" s="216"/>
      <c r="RAY303" s="216"/>
      <c r="RAZ303" s="216"/>
      <c r="RBA303" s="216"/>
      <c r="RBB303" s="216"/>
      <c r="RBC303" s="216"/>
      <c r="RBD303" s="216"/>
      <c r="RBE303" s="216"/>
      <c r="RBF303" s="216"/>
      <c r="RBG303" s="216"/>
      <c r="RBH303" s="216"/>
      <c r="RBI303" s="216"/>
      <c r="RBJ303" s="216"/>
      <c r="RBK303" s="216"/>
      <c r="RBL303" s="216"/>
      <c r="RBM303" s="216"/>
      <c r="RBN303" s="216"/>
      <c r="RBO303" s="216"/>
      <c r="RBP303" s="216"/>
      <c r="RBQ303" s="216"/>
      <c r="RBR303" s="216"/>
      <c r="RBS303" s="216"/>
      <c r="RBT303" s="216"/>
      <c r="RBU303" s="216"/>
      <c r="RBV303" s="216"/>
      <c r="RBW303" s="216"/>
      <c r="RBX303" s="216"/>
      <c r="RBY303" s="216"/>
      <c r="RBZ303" s="216"/>
      <c r="RCA303" s="216"/>
      <c r="RCB303" s="216"/>
      <c r="RCC303" s="216"/>
      <c r="RCD303" s="216"/>
      <c r="RCE303" s="216"/>
      <c r="RCF303" s="216"/>
      <c r="RCG303" s="216"/>
      <c r="RCH303" s="216"/>
      <c r="RCI303" s="216"/>
      <c r="RCJ303" s="216"/>
      <c r="RCK303" s="216"/>
      <c r="RCL303" s="216"/>
      <c r="RCM303" s="216"/>
      <c r="RCN303" s="216"/>
      <c r="RCO303" s="216"/>
      <c r="RCP303" s="216"/>
      <c r="RCQ303" s="216"/>
      <c r="RCR303" s="216"/>
      <c r="RCS303" s="216"/>
      <c r="RCT303" s="216"/>
      <c r="RCU303" s="216"/>
      <c r="RCV303" s="216"/>
      <c r="RCW303" s="216"/>
      <c r="RCX303" s="216"/>
      <c r="RCY303" s="216"/>
      <c r="RCZ303" s="216"/>
      <c r="RDA303" s="216"/>
      <c r="RDB303" s="216"/>
      <c r="RDC303" s="216"/>
      <c r="RDD303" s="216"/>
      <c r="RDE303" s="216"/>
      <c r="RDF303" s="216"/>
      <c r="RDG303" s="216"/>
      <c r="RDH303" s="216"/>
      <c r="RDI303" s="216"/>
      <c r="RDJ303" s="216"/>
      <c r="RDK303" s="216"/>
      <c r="RDL303" s="216"/>
      <c r="RDM303" s="216"/>
      <c r="RDN303" s="216"/>
      <c r="RDO303" s="216"/>
      <c r="RDP303" s="216"/>
      <c r="RDQ303" s="216"/>
      <c r="RDR303" s="216"/>
      <c r="RDS303" s="216"/>
      <c r="RDT303" s="216"/>
      <c r="RDU303" s="216"/>
      <c r="RDV303" s="216"/>
      <c r="RDW303" s="216"/>
      <c r="RDX303" s="216"/>
      <c r="RDY303" s="216"/>
      <c r="RDZ303" s="216"/>
      <c r="REA303" s="216"/>
      <c r="REB303" s="216"/>
      <c r="REC303" s="216"/>
      <c r="RED303" s="216"/>
      <c r="REE303" s="216"/>
      <c r="REF303" s="216"/>
      <c r="REG303" s="216"/>
      <c r="REH303" s="216"/>
      <c r="REI303" s="216"/>
      <c r="REJ303" s="216"/>
      <c r="REK303" s="216"/>
      <c r="REL303" s="216"/>
      <c r="REM303" s="216"/>
      <c r="REN303" s="216"/>
      <c r="REO303" s="216"/>
      <c r="REP303" s="216"/>
      <c r="REQ303" s="216"/>
      <c r="RER303" s="216"/>
      <c r="RES303" s="216"/>
      <c r="RET303" s="216"/>
      <c r="REU303" s="216"/>
      <c r="REV303" s="216"/>
      <c r="REW303" s="216"/>
      <c r="REX303" s="216"/>
      <c r="REY303" s="216"/>
      <c r="REZ303" s="216"/>
      <c r="RFA303" s="216"/>
      <c r="RFB303" s="216"/>
      <c r="RFC303" s="216"/>
      <c r="RFD303" s="216"/>
      <c r="RFE303" s="216"/>
      <c r="RFF303" s="216"/>
      <c r="RFG303" s="216"/>
      <c r="RFH303" s="216"/>
      <c r="RFI303" s="216"/>
      <c r="RFJ303" s="216"/>
      <c r="RFK303" s="216"/>
      <c r="RFL303" s="216"/>
      <c r="RFM303" s="216"/>
      <c r="RFN303" s="216"/>
      <c r="RFO303" s="216"/>
      <c r="RFP303" s="216"/>
      <c r="RFQ303" s="216"/>
      <c r="RFR303" s="216"/>
      <c r="RFS303" s="216"/>
      <c r="RFT303" s="216"/>
      <c r="RFU303" s="216"/>
      <c r="RFV303" s="216"/>
      <c r="RFW303" s="216"/>
      <c r="RFX303" s="216"/>
      <c r="RFY303" s="216"/>
      <c r="RFZ303" s="216"/>
      <c r="RGA303" s="216"/>
      <c r="RGB303" s="216"/>
      <c r="RGC303" s="216"/>
      <c r="RGD303" s="216"/>
      <c r="RGE303" s="216"/>
      <c r="RGF303" s="216"/>
      <c r="RGG303" s="216"/>
      <c r="RGH303" s="216"/>
      <c r="RGI303" s="216"/>
      <c r="RGJ303" s="216"/>
      <c r="RGK303" s="216"/>
      <c r="RGL303" s="216"/>
      <c r="RGM303" s="216"/>
      <c r="RGN303" s="216"/>
      <c r="RGO303" s="216"/>
      <c r="RGP303" s="216"/>
      <c r="RGQ303" s="216"/>
      <c r="RGR303" s="216"/>
      <c r="RGS303" s="216"/>
      <c r="RGT303" s="216"/>
      <c r="RGU303" s="216"/>
      <c r="RGV303" s="216"/>
      <c r="RGW303" s="216"/>
      <c r="RGX303" s="216"/>
      <c r="RGY303" s="216"/>
      <c r="RGZ303" s="216"/>
      <c r="RHA303" s="216"/>
      <c r="RHB303" s="216"/>
      <c r="RHC303" s="216"/>
      <c r="RHD303" s="216"/>
      <c r="RHE303" s="216"/>
      <c r="RHF303" s="216"/>
      <c r="RHG303" s="216"/>
      <c r="RHH303" s="216"/>
      <c r="RHI303" s="216"/>
      <c r="RHJ303" s="216"/>
      <c r="RHK303" s="216"/>
      <c r="RHL303" s="216"/>
      <c r="RHM303" s="216"/>
      <c r="RHN303" s="216"/>
      <c r="RHO303" s="216"/>
      <c r="RHP303" s="216"/>
      <c r="RHQ303" s="216"/>
      <c r="RHR303" s="216"/>
      <c r="RHS303" s="216"/>
      <c r="RHT303" s="216"/>
      <c r="RHU303" s="216"/>
      <c r="RHV303" s="216"/>
      <c r="RHW303" s="216"/>
      <c r="RHX303" s="216"/>
      <c r="RHY303" s="216"/>
      <c r="RHZ303" s="216"/>
      <c r="RIA303" s="216"/>
      <c r="RIB303" s="216"/>
      <c r="RIC303" s="216"/>
      <c r="RID303" s="216"/>
      <c r="RIE303" s="216"/>
      <c r="RIF303" s="216"/>
      <c r="RIG303" s="216"/>
      <c r="RIH303" s="216"/>
      <c r="RII303" s="216"/>
      <c r="RIJ303" s="216"/>
      <c r="RIK303" s="216"/>
      <c r="RIL303" s="216"/>
      <c r="RIM303" s="216"/>
      <c r="RIN303" s="216"/>
      <c r="RIO303" s="216"/>
      <c r="RIP303" s="216"/>
      <c r="RIQ303" s="216"/>
      <c r="RIR303" s="216"/>
      <c r="RIS303" s="216"/>
      <c r="RIT303" s="216"/>
      <c r="RIU303" s="216"/>
      <c r="RIV303" s="216"/>
      <c r="RIW303" s="216"/>
      <c r="RIX303" s="216"/>
      <c r="RIY303" s="216"/>
      <c r="RIZ303" s="216"/>
      <c r="RJA303" s="216"/>
      <c r="RJB303" s="216"/>
      <c r="RJC303" s="216"/>
      <c r="RJD303" s="216"/>
      <c r="RJE303" s="216"/>
      <c r="RJF303" s="216"/>
      <c r="RJG303" s="216"/>
      <c r="RJH303" s="216"/>
      <c r="RJI303" s="216"/>
      <c r="RJJ303" s="216"/>
      <c r="RJK303" s="216"/>
      <c r="RJL303" s="216"/>
      <c r="RJM303" s="216"/>
      <c r="RJN303" s="216"/>
      <c r="RJO303" s="216"/>
      <c r="RJP303" s="216"/>
      <c r="RJQ303" s="216"/>
      <c r="RJR303" s="216"/>
      <c r="RJS303" s="216"/>
      <c r="RJT303" s="216"/>
      <c r="RJU303" s="216"/>
      <c r="RJV303" s="216"/>
      <c r="RJW303" s="216"/>
      <c r="RJX303" s="216"/>
      <c r="RJY303" s="216"/>
      <c r="RJZ303" s="216"/>
      <c r="RKA303" s="216"/>
      <c r="RKB303" s="216"/>
      <c r="RKC303" s="216"/>
      <c r="RKD303" s="216"/>
      <c r="RKE303" s="216"/>
      <c r="RKF303" s="216"/>
      <c r="RKG303" s="216"/>
      <c r="RKH303" s="216"/>
      <c r="RKI303" s="216"/>
      <c r="RKJ303" s="216"/>
      <c r="RKK303" s="216"/>
      <c r="RKL303" s="216"/>
      <c r="RKM303" s="216"/>
      <c r="RKN303" s="216"/>
      <c r="RKO303" s="216"/>
      <c r="RKP303" s="216"/>
      <c r="RKQ303" s="216"/>
      <c r="RKR303" s="216"/>
      <c r="RKS303" s="216"/>
      <c r="RKT303" s="216"/>
      <c r="RKU303" s="216"/>
      <c r="RKV303" s="216"/>
      <c r="RKW303" s="216"/>
      <c r="RKX303" s="216"/>
      <c r="RKY303" s="216"/>
      <c r="RKZ303" s="216"/>
      <c r="RLA303" s="216"/>
      <c r="RLB303" s="216"/>
      <c r="RLC303" s="216"/>
      <c r="RLD303" s="216"/>
      <c r="RLE303" s="216"/>
      <c r="RLF303" s="216"/>
      <c r="RLG303" s="216"/>
      <c r="RLH303" s="216"/>
      <c r="RLI303" s="216"/>
      <c r="RLJ303" s="216"/>
      <c r="RLK303" s="216"/>
      <c r="RLL303" s="216"/>
      <c r="RLM303" s="216"/>
      <c r="RLN303" s="216"/>
      <c r="RLO303" s="216"/>
      <c r="RLP303" s="216"/>
      <c r="RLQ303" s="216"/>
      <c r="RLR303" s="216"/>
      <c r="RLS303" s="216"/>
      <c r="RLT303" s="216"/>
      <c r="RLU303" s="216"/>
      <c r="RLV303" s="216"/>
      <c r="RLW303" s="216"/>
      <c r="RLX303" s="216"/>
      <c r="RLY303" s="216"/>
      <c r="RLZ303" s="216"/>
      <c r="RMA303" s="216"/>
      <c r="RMB303" s="216"/>
      <c r="RMC303" s="216"/>
      <c r="RMD303" s="216"/>
      <c r="RME303" s="216"/>
      <c r="RMF303" s="216"/>
      <c r="RMG303" s="216"/>
      <c r="RMH303" s="216"/>
      <c r="RMI303" s="216"/>
      <c r="RMJ303" s="216"/>
      <c r="RMK303" s="216"/>
      <c r="RML303" s="216"/>
      <c r="RMM303" s="216"/>
      <c r="RMN303" s="216"/>
      <c r="RMO303" s="216"/>
      <c r="RMP303" s="216"/>
      <c r="RMQ303" s="216"/>
      <c r="RMR303" s="216"/>
      <c r="RMS303" s="216"/>
      <c r="RMT303" s="216"/>
      <c r="RMU303" s="216"/>
      <c r="RMV303" s="216"/>
      <c r="RMW303" s="216"/>
      <c r="RMX303" s="216"/>
      <c r="RMY303" s="216"/>
      <c r="RMZ303" s="216"/>
      <c r="RNA303" s="216"/>
      <c r="RNB303" s="216"/>
      <c r="RNC303" s="216"/>
      <c r="RND303" s="216"/>
      <c r="RNE303" s="216"/>
      <c r="RNF303" s="216"/>
      <c r="RNG303" s="216"/>
      <c r="RNH303" s="216"/>
      <c r="RNI303" s="216"/>
      <c r="RNJ303" s="216"/>
      <c r="RNK303" s="216"/>
      <c r="RNL303" s="216"/>
      <c r="RNM303" s="216"/>
      <c r="RNN303" s="216"/>
      <c r="RNO303" s="216"/>
      <c r="RNP303" s="216"/>
      <c r="RNQ303" s="216"/>
      <c r="RNR303" s="216"/>
      <c r="RNS303" s="216"/>
      <c r="RNT303" s="216"/>
      <c r="RNU303" s="216"/>
      <c r="RNV303" s="216"/>
      <c r="RNW303" s="216"/>
      <c r="RNX303" s="216"/>
      <c r="RNY303" s="216"/>
      <c r="RNZ303" s="216"/>
      <c r="ROA303" s="216"/>
      <c r="ROB303" s="216"/>
      <c r="ROC303" s="216"/>
      <c r="ROD303" s="216"/>
      <c r="ROE303" s="216"/>
      <c r="ROF303" s="216"/>
      <c r="ROG303" s="216"/>
      <c r="ROH303" s="216"/>
      <c r="ROI303" s="216"/>
      <c r="ROJ303" s="216"/>
      <c r="ROK303" s="216"/>
      <c r="ROL303" s="216"/>
      <c r="ROM303" s="216"/>
      <c r="RON303" s="216"/>
      <c r="ROO303" s="216"/>
      <c r="ROP303" s="216"/>
      <c r="ROQ303" s="216"/>
      <c r="ROR303" s="216"/>
      <c r="ROS303" s="216"/>
      <c r="ROT303" s="216"/>
      <c r="ROU303" s="216"/>
      <c r="ROV303" s="216"/>
      <c r="ROW303" s="216"/>
      <c r="ROX303" s="216"/>
      <c r="ROY303" s="216"/>
      <c r="ROZ303" s="216"/>
      <c r="RPA303" s="216"/>
      <c r="RPB303" s="216"/>
      <c r="RPC303" s="216"/>
      <c r="RPD303" s="216"/>
      <c r="RPE303" s="216"/>
      <c r="RPF303" s="216"/>
      <c r="RPG303" s="216"/>
      <c r="RPH303" s="216"/>
      <c r="RPI303" s="216"/>
      <c r="RPJ303" s="216"/>
      <c r="RPK303" s="216"/>
      <c r="RPL303" s="216"/>
      <c r="RPM303" s="216"/>
      <c r="RPN303" s="216"/>
      <c r="RPO303" s="216"/>
      <c r="RPP303" s="216"/>
      <c r="RPQ303" s="216"/>
      <c r="RPR303" s="216"/>
      <c r="RPS303" s="216"/>
      <c r="RPT303" s="216"/>
      <c r="RPU303" s="216"/>
      <c r="RPV303" s="216"/>
      <c r="RPW303" s="216"/>
      <c r="RPX303" s="216"/>
      <c r="RPY303" s="216"/>
      <c r="RPZ303" s="216"/>
      <c r="RQA303" s="216"/>
      <c r="RQB303" s="216"/>
      <c r="RQC303" s="216"/>
      <c r="RQD303" s="216"/>
      <c r="RQE303" s="216"/>
      <c r="RQF303" s="216"/>
      <c r="RQG303" s="216"/>
      <c r="RQH303" s="216"/>
      <c r="RQI303" s="216"/>
      <c r="RQJ303" s="216"/>
      <c r="RQK303" s="216"/>
      <c r="RQL303" s="216"/>
      <c r="RQM303" s="216"/>
      <c r="RQN303" s="216"/>
      <c r="RQO303" s="216"/>
      <c r="RQP303" s="216"/>
      <c r="RQQ303" s="216"/>
      <c r="RQR303" s="216"/>
      <c r="RQS303" s="216"/>
      <c r="RQT303" s="216"/>
      <c r="RQU303" s="216"/>
      <c r="RQV303" s="216"/>
      <c r="RQW303" s="216"/>
      <c r="RQX303" s="216"/>
      <c r="RQY303" s="216"/>
      <c r="RQZ303" s="216"/>
      <c r="RRA303" s="216"/>
      <c r="RRB303" s="216"/>
      <c r="RRC303" s="216"/>
      <c r="RRD303" s="216"/>
      <c r="RRE303" s="216"/>
      <c r="RRF303" s="216"/>
      <c r="RRG303" s="216"/>
      <c r="RRH303" s="216"/>
      <c r="RRI303" s="216"/>
      <c r="RRJ303" s="216"/>
      <c r="RRK303" s="216"/>
      <c r="RRL303" s="216"/>
      <c r="RRM303" s="216"/>
      <c r="RRN303" s="216"/>
      <c r="RRO303" s="216"/>
      <c r="RRP303" s="216"/>
      <c r="RRQ303" s="216"/>
      <c r="RRR303" s="216"/>
      <c r="RRS303" s="216"/>
      <c r="RRT303" s="216"/>
      <c r="RRU303" s="216"/>
      <c r="RRV303" s="216"/>
      <c r="RRW303" s="216"/>
      <c r="RRX303" s="216"/>
      <c r="RRY303" s="216"/>
      <c r="RRZ303" s="216"/>
      <c r="RSA303" s="216"/>
      <c r="RSB303" s="216"/>
      <c r="RSC303" s="216"/>
      <c r="RSD303" s="216"/>
      <c r="RSE303" s="216"/>
      <c r="RSF303" s="216"/>
      <c r="RSG303" s="216"/>
      <c r="RSH303" s="216"/>
      <c r="RSI303" s="216"/>
      <c r="RSJ303" s="216"/>
      <c r="RSK303" s="216"/>
      <c r="RSL303" s="216"/>
      <c r="RSM303" s="216"/>
      <c r="RSN303" s="216"/>
      <c r="RSO303" s="216"/>
      <c r="RSP303" s="216"/>
      <c r="RSQ303" s="216"/>
      <c r="RSR303" s="216"/>
      <c r="RSS303" s="216"/>
      <c r="RST303" s="216"/>
      <c r="RSU303" s="216"/>
      <c r="RSV303" s="216"/>
      <c r="RSW303" s="216"/>
      <c r="RSX303" s="216"/>
      <c r="RSY303" s="216"/>
      <c r="RSZ303" s="216"/>
      <c r="RTA303" s="216"/>
      <c r="RTB303" s="216"/>
      <c r="RTC303" s="216"/>
      <c r="RTD303" s="216"/>
      <c r="RTE303" s="216"/>
      <c r="RTF303" s="216"/>
      <c r="RTG303" s="216"/>
      <c r="RTH303" s="216"/>
      <c r="RTI303" s="216"/>
      <c r="RTJ303" s="216"/>
      <c r="RTK303" s="216"/>
      <c r="RTL303" s="216"/>
      <c r="RTM303" s="216"/>
      <c r="RTN303" s="216"/>
      <c r="RTO303" s="216"/>
      <c r="RTP303" s="216"/>
      <c r="RTQ303" s="216"/>
      <c r="RTR303" s="216"/>
      <c r="RTS303" s="216"/>
      <c r="RTT303" s="216"/>
      <c r="RTU303" s="216"/>
      <c r="RTV303" s="216"/>
      <c r="RTW303" s="216"/>
      <c r="RTX303" s="216"/>
      <c r="RTY303" s="216"/>
      <c r="RTZ303" s="216"/>
      <c r="RUA303" s="216"/>
      <c r="RUB303" s="216"/>
      <c r="RUC303" s="216"/>
      <c r="RUD303" s="216"/>
      <c r="RUE303" s="216"/>
      <c r="RUF303" s="216"/>
      <c r="RUG303" s="216"/>
      <c r="RUH303" s="216"/>
      <c r="RUI303" s="216"/>
      <c r="RUJ303" s="216"/>
      <c r="RUK303" s="216"/>
      <c r="RUL303" s="216"/>
      <c r="RUM303" s="216"/>
      <c r="RUN303" s="216"/>
      <c r="RUO303" s="216"/>
      <c r="RUP303" s="216"/>
      <c r="RUQ303" s="216"/>
      <c r="RUR303" s="216"/>
      <c r="RUS303" s="216"/>
      <c r="RUT303" s="216"/>
      <c r="RUU303" s="216"/>
      <c r="RUV303" s="216"/>
      <c r="RUW303" s="216"/>
      <c r="RUX303" s="216"/>
      <c r="RUY303" s="216"/>
      <c r="RUZ303" s="216"/>
      <c r="RVA303" s="216"/>
      <c r="RVB303" s="216"/>
      <c r="RVC303" s="216"/>
      <c r="RVD303" s="216"/>
      <c r="RVE303" s="216"/>
      <c r="RVF303" s="216"/>
      <c r="RVG303" s="216"/>
      <c r="RVH303" s="216"/>
      <c r="RVI303" s="216"/>
      <c r="RVJ303" s="216"/>
      <c r="RVK303" s="216"/>
      <c r="RVL303" s="216"/>
      <c r="RVM303" s="216"/>
      <c r="RVN303" s="216"/>
      <c r="RVO303" s="216"/>
      <c r="RVP303" s="216"/>
      <c r="RVQ303" s="216"/>
      <c r="RVR303" s="216"/>
      <c r="RVS303" s="216"/>
      <c r="RVT303" s="216"/>
      <c r="RVU303" s="216"/>
      <c r="RVV303" s="216"/>
      <c r="RVW303" s="216"/>
      <c r="RVX303" s="216"/>
      <c r="RVY303" s="216"/>
      <c r="RVZ303" s="216"/>
      <c r="RWA303" s="216"/>
      <c r="RWB303" s="216"/>
      <c r="RWC303" s="216"/>
      <c r="RWD303" s="216"/>
      <c r="RWE303" s="216"/>
      <c r="RWF303" s="216"/>
      <c r="RWG303" s="216"/>
      <c r="RWH303" s="216"/>
      <c r="RWI303" s="216"/>
      <c r="RWJ303" s="216"/>
      <c r="RWK303" s="216"/>
      <c r="RWL303" s="216"/>
      <c r="RWM303" s="216"/>
      <c r="RWN303" s="216"/>
      <c r="RWO303" s="216"/>
      <c r="RWP303" s="216"/>
      <c r="RWQ303" s="216"/>
      <c r="RWR303" s="216"/>
      <c r="RWS303" s="216"/>
      <c r="RWT303" s="216"/>
      <c r="RWU303" s="216"/>
      <c r="RWV303" s="216"/>
      <c r="RWW303" s="216"/>
      <c r="RWX303" s="216"/>
      <c r="RWY303" s="216"/>
      <c r="RWZ303" s="216"/>
      <c r="RXA303" s="216"/>
      <c r="RXB303" s="216"/>
      <c r="RXC303" s="216"/>
      <c r="RXD303" s="216"/>
      <c r="RXE303" s="216"/>
      <c r="RXF303" s="216"/>
      <c r="RXG303" s="216"/>
      <c r="RXH303" s="216"/>
      <c r="RXI303" s="216"/>
      <c r="RXJ303" s="216"/>
      <c r="RXK303" s="216"/>
      <c r="RXL303" s="216"/>
      <c r="RXM303" s="216"/>
      <c r="RXN303" s="216"/>
      <c r="RXO303" s="216"/>
      <c r="RXP303" s="216"/>
      <c r="RXQ303" s="216"/>
      <c r="RXR303" s="216"/>
      <c r="RXS303" s="216"/>
      <c r="RXT303" s="216"/>
      <c r="RXU303" s="216"/>
      <c r="RXV303" s="216"/>
      <c r="RXW303" s="216"/>
      <c r="RXX303" s="216"/>
      <c r="RXY303" s="216"/>
      <c r="RXZ303" s="216"/>
      <c r="RYA303" s="216"/>
      <c r="RYB303" s="216"/>
      <c r="RYC303" s="216"/>
      <c r="RYD303" s="216"/>
      <c r="RYE303" s="216"/>
      <c r="RYF303" s="216"/>
      <c r="RYG303" s="216"/>
      <c r="RYH303" s="216"/>
      <c r="RYI303" s="216"/>
      <c r="RYJ303" s="216"/>
      <c r="RYK303" s="216"/>
      <c r="RYL303" s="216"/>
      <c r="RYM303" s="216"/>
      <c r="RYN303" s="216"/>
      <c r="RYO303" s="216"/>
      <c r="RYP303" s="216"/>
      <c r="RYQ303" s="216"/>
      <c r="RYR303" s="216"/>
      <c r="RYS303" s="216"/>
      <c r="RYT303" s="216"/>
      <c r="RYU303" s="216"/>
      <c r="RYV303" s="216"/>
      <c r="RYW303" s="216"/>
      <c r="RYX303" s="216"/>
      <c r="RYY303" s="216"/>
      <c r="RYZ303" s="216"/>
      <c r="RZA303" s="216"/>
      <c r="RZB303" s="216"/>
      <c r="RZC303" s="216"/>
      <c r="RZD303" s="216"/>
      <c r="RZE303" s="216"/>
      <c r="RZF303" s="216"/>
      <c r="RZG303" s="216"/>
      <c r="RZH303" s="216"/>
      <c r="RZI303" s="216"/>
      <c r="RZJ303" s="216"/>
      <c r="RZK303" s="216"/>
      <c r="RZL303" s="216"/>
      <c r="RZM303" s="216"/>
      <c r="RZN303" s="216"/>
      <c r="RZO303" s="216"/>
      <c r="RZP303" s="216"/>
      <c r="RZQ303" s="216"/>
      <c r="RZR303" s="216"/>
      <c r="RZS303" s="216"/>
      <c r="RZT303" s="216"/>
      <c r="RZU303" s="216"/>
      <c r="RZV303" s="216"/>
      <c r="RZW303" s="216"/>
      <c r="RZX303" s="216"/>
      <c r="RZY303" s="216"/>
      <c r="RZZ303" s="216"/>
      <c r="SAA303" s="216"/>
      <c r="SAB303" s="216"/>
      <c r="SAC303" s="216"/>
      <c r="SAD303" s="216"/>
      <c r="SAE303" s="216"/>
      <c r="SAF303" s="216"/>
      <c r="SAG303" s="216"/>
      <c r="SAH303" s="216"/>
      <c r="SAI303" s="216"/>
      <c r="SAJ303" s="216"/>
      <c r="SAK303" s="216"/>
      <c r="SAL303" s="216"/>
      <c r="SAM303" s="216"/>
      <c r="SAN303" s="216"/>
      <c r="SAO303" s="216"/>
      <c r="SAP303" s="216"/>
      <c r="SAQ303" s="216"/>
      <c r="SAR303" s="216"/>
      <c r="SAS303" s="216"/>
      <c r="SAT303" s="216"/>
      <c r="SAU303" s="216"/>
      <c r="SAV303" s="216"/>
      <c r="SAW303" s="216"/>
      <c r="SAX303" s="216"/>
      <c r="SAY303" s="216"/>
      <c r="SAZ303" s="216"/>
      <c r="SBA303" s="216"/>
      <c r="SBB303" s="216"/>
      <c r="SBC303" s="216"/>
      <c r="SBD303" s="216"/>
      <c r="SBE303" s="216"/>
      <c r="SBF303" s="216"/>
      <c r="SBG303" s="216"/>
      <c r="SBH303" s="216"/>
      <c r="SBI303" s="216"/>
      <c r="SBJ303" s="216"/>
      <c r="SBK303" s="216"/>
      <c r="SBL303" s="216"/>
      <c r="SBM303" s="216"/>
      <c r="SBN303" s="216"/>
      <c r="SBO303" s="216"/>
      <c r="SBP303" s="216"/>
      <c r="SBQ303" s="216"/>
      <c r="SBR303" s="216"/>
      <c r="SBS303" s="216"/>
      <c r="SBT303" s="216"/>
      <c r="SBU303" s="216"/>
      <c r="SBV303" s="216"/>
      <c r="SBW303" s="216"/>
      <c r="SBX303" s="216"/>
      <c r="SBY303" s="216"/>
      <c r="SBZ303" s="216"/>
      <c r="SCA303" s="216"/>
      <c r="SCB303" s="216"/>
      <c r="SCC303" s="216"/>
      <c r="SCD303" s="216"/>
      <c r="SCE303" s="216"/>
      <c r="SCF303" s="216"/>
      <c r="SCG303" s="216"/>
      <c r="SCH303" s="216"/>
      <c r="SCI303" s="216"/>
      <c r="SCJ303" s="216"/>
      <c r="SCK303" s="216"/>
      <c r="SCL303" s="216"/>
      <c r="SCM303" s="216"/>
      <c r="SCN303" s="216"/>
      <c r="SCO303" s="216"/>
      <c r="SCP303" s="216"/>
      <c r="SCQ303" s="216"/>
      <c r="SCR303" s="216"/>
      <c r="SCS303" s="216"/>
      <c r="SCT303" s="216"/>
      <c r="SCU303" s="216"/>
      <c r="SCV303" s="216"/>
      <c r="SCW303" s="216"/>
      <c r="SCX303" s="216"/>
      <c r="SCY303" s="216"/>
      <c r="SCZ303" s="216"/>
      <c r="SDA303" s="216"/>
      <c r="SDB303" s="216"/>
      <c r="SDC303" s="216"/>
      <c r="SDD303" s="216"/>
      <c r="SDE303" s="216"/>
      <c r="SDF303" s="216"/>
      <c r="SDG303" s="216"/>
      <c r="SDH303" s="216"/>
      <c r="SDI303" s="216"/>
      <c r="SDJ303" s="216"/>
      <c r="SDK303" s="216"/>
      <c r="SDL303" s="216"/>
      <c r="SDM303" s="216"/>
      <c r="SDN303" s="216"/>
      <c r="SDO303" s="216"/>
      <c r="SDP303" s="216"/>
      <c r="SDQ303" s="216"/>
      <c r="SDR303" s="216"/>
      <c r="SDS303" s="216"/>
      <c r="SDT303" s="216"/>
      <c r="SDU303" s="216"/>
      <c r="SDV303" s="216"/>
      <c r="SDW303" s="216"/>
      <c r="SDX303" s="216"/>
      <c r="SDY303" s="216"/>
      <c r="SDZ303" s="216"/>
      <c r="SEA303" s="216"/>
      <c r="SEB303" s="216"/>
      <c r="SEC303" s="216"/>
      <c r="SED303" s="216"/>
      <c r="SEE303" s="216"/>
      <c r="SEF303" s="216"/>
      <c r="SEG303" s="216"/>
      <c r="SEH303" s="216"/>
      <c r="SEI303" s="216"/>
      <c r="SEJ303" s="216"/>
      <c r="SEK303" s="216"/>
      <c r="SEL303" s="216"/>
      <c r="SEM303" s="216"/>
      <c r="SEN303" s="216"/>
      <c r="SEO303" s="216"/>
      <c r="SEP303" s="216"/>
      <c r="SEQ303" s="216"/>
      <c r="SER303" s="216"/>
      <c r="SES303" s="216"/>
      <c r="SET303" s="216"/>
      <c r="SEU303" s="216"/>
      <c r="SEV303" s="216"/>
      <c r="SEW303" s="216"/>
      <c r="SEX303" s="216"/>
      <c r="SEY303" s="216"/>
      <c r="SEZ303" s="216"/>
      <c r="SFA303" s="216"/>
      <c r="SFB303" s="216"/>
      <c r="SFC303" s="216"/>
      <c r="SFD303" s="216"/>
      <c r="SFE303" s="216"/>
      <c r="SFF303" s="216"/>
      <c r="SFG303" s="216"/>
      <c r="SFH303" s="216"/>
      <c r="SFI303" s="216"/>
      <c r="SFJ303" s="216"/>
      <c r="SFK303" s="216"/>
      <c r="SFL303" s="216"/>
      <c r="SFM303" s="216"/>
      <c r="SFN303" s="216"/>
      <c r="SFO303" s="216"/>
      <c r="SFP303" s="216"/>
      <c r="SFQ303" s="216"/>
      <c r="SFR303" s="216"/>
      <c r="SFS303" s="216"/>
      <c r="SFT303" s="216"/>
      <c r="SFU303" s="216"/>
      <c r="SFV303" s="216"/>
      <c r="SFW303" s="216"/>
      <c r="SFX303" s="216"/>
      <c r="SFY303" s="216"/>
      <c r="SFZ303" s="216"/>
      <c r="SGA303" s="216"/>
      <c r="SGB303" s="216"/>
      <c r="SGC303" s="216"/>
      <c r="SGD303" s="216"/>
      <c r="SGE303" s="216"/>
      <c r="SGF303" s="216"/>
      <c r="SGG303" s="216"/>
      <c r="SGH303" s="216"/>
      <c r="SGI303" s="216"/>
      <c r="SGJ303" s="216"/>
      <c r="SGK303" s="216"/>
      <c r="SGL303" s="216"/>
      <c r="SGM303" s="216"/>
      <c r="SGN303" s="216"/>
      <c r="SGO303" s="216"/>
      <c r="SGP303" s="216"/>
      <c r="SGQ303" s="216"/>
      <c r="SGR303" s="216"/>
      <c r="SGS303" s="216"/>
      <c r="SGT303" s="216"/>
      <c r="SGU303" s="216"/>
      <c r="SGV303" s="216"/>
      <c r="SGW303" s="216"/>
      <c r="SGX303" s="216"/>
      <c r="SGY303" s="216"/>
      <c r="SGZ303" s="216"/>
      <c r="SHA303" s="216"/>
      <c r="SHB303" s="216"/>
      <c r="SHC303" s="216"/>
      <c r="SHD303" s="216"/>
      <c r="SHE303" s="216"/>
      <c r="SHF303" s="216"/>
      <c r="SHG303" s="216"/>
      <c r="SHH303" s="216"/>
      <c r="SHI303" s="216"/>
      <c r="SHJ303" s="216"/>
      <c r="SHK303" s="216"/>
      <c r="SHL303" s="216"/>
      <c r="SHM303" s="216"/>
      <c r="SHN303" s="216"/>
      <c r="SHO303" s="216"/>
      <c r="SHP303" s="216"/>
      <c r="SHQ303" s="216"/>
      <c r="SHR303" s="216"/>
      <c r="SHS303" s="216"/>
      <c r="SHT303" s="216"/>
      <c r="SHU303" s="216"/>
      <c r="SHV303" s="216"/>
      <c r="SHW303" s="216"/>
      <c r="SHX303" s="216"/>
      <c r="SHY303" s="216"/>
      <c r="SHZ303" s="216"/>
      <c r="SIA303" s="216"/>
      <c r="SIB303" s="216"/>
      <c r="SIC303" s="216"/>
      <c r="SID303" s="216"/>
      <c r="SIE303" s="216"/>
      <c r="SIF303" s="216"/>
      <c r="SIG303" s="216"/>
      <c r="SIH303" s="216"/>
      <c r="SII303" s="216"/>
      <c r="SIJ303" s="216"/>
      <c r="SIK303" s="216"/>
      <c r="SIL303" s="216"/>
      <c r="SIM303" s="216"/>
      <c r="SIN303" s="216"/>
      <c r="SIO303" s="216"/>
      <c r="SIP303" s="216"/>
      <c r="SIQ303" s="216"/>
      <c r="SIR303" s="216"/>
      <c r="SIS303" s="216"/>
      <c r="SIT303" s="216"/>
      <c r="SIU303" s="216"/>
      <c r="SIV303" s="216"/>
      <c r="SIW303" s="216"/>
      <c r="SIX303" s="216"/>
      <c r="SIY303" s="216"/>
      <c r="SIZ303" s="216"/>
      <c r="SJA303" s="216"/>
      <c r="SJB303" s="216"/>
      <c r="SJC303" s="216"/>
      <c r="SJD303" s="216"/>
      <c r="SJE303" s="216"/>
      <c r="SJF303" s="216"/>
      <c r="SJG303" s="216"/>
      <c r="SJH303" s="216"/>
      <c r="SJI303" s="216"/>
      <c r="SJJ303" s="216"/>
      <c r="SJK303" s="216"/>
      <c r="SJL303" s="216"/>
      <c r="SJM303" s="216"/>
      <c r="SJN303" s="216"/>
      <c r="SJO303" s="216"/>
      <c r="SJP303" s="216"/>
      <c r="SJQ303" s="216"/>
      <c r="SJR303" s="216"/>
      <c r="SJS303" s="216"/>
      <c r="SJT303" s="216"/>
      <c r="SJU303" s="216"/>
      <c r="SJV303" s="216"/>
      <c r="SJW303" s="216"/>
      <c r="SJX303" s="216"/>
      <c r="SJY303" s="216"/>
      <c r="SJZ303" s="216"/>
      <c r="SKA303" s="216"/>
      <c r="SKB303" s="216"/>
      <c r="SKC303" s="216"/>
      <c r="SKD303" s="216"/>
      <c r="SKE303" s="216"/>
      <c r="SKF303" s="216"/>
      <c r="SKG303" s="216"/>
      <c r="SKH303" s="216"/>
      <c r="SKI303" s="216"/>
      <c r="SKJ303" s="216"/>
      <c r="SKK303" s="216"/>
      <c r="SKL303" s="216"/>
      <c r="SKM303" s="216"/>
      <c r="SKN303" s="216"/>
      <c r="SKO303" s="216"/>
      <c r="SKP303" s="216"/>
      <c r="SKQ303" s="216"/>
      <c r="SKR303" s="216"/>
      <c r="SKS303" s="216"/>
      <c r="SKT303" s="216"/>
      <c r="SKU303" s="216"/>
      <c r="SKV303" s="216"/>
      <c r="SKW303" s="216"/>
      <c r="SKX303" s="216"/>
      <c r="SKY303" s="216"/>
      <c r="SKZ303" s="216"/>
      <c r="SLA303" s="216"/>
      <c r="SLB303" s="216"/>
      <c r="SLC303" s="216"/>
      <c r="SLD303" s="216"/>
      <c r="SLE303" s="216"/>
      <c r="SLF303" s="216"/>
      <c r="SLG303" s="216"/>
      <c r="SLH303" s="216"/>
      <c r="SLI303" s="216"/>
      <c r="SLJ303" s="216"/>
      <c r="SLK303" s="216"/>
      <c r="SLL303" s="216"/>
      <c r="SLM303" s="216"/>
      <c r="SLN303" s="216"/>
      <c r="SLO303" s="216"/>
      <c r="SLP303" s="216"/>
      <c r="SLQ303" s="216"/>
      <c r="SLR303" s="216"/>
      <c r="SLS303" s="216"/>
      <c r="SLT303" s="216"/>
      <c r="SLU303" s="216"/>
      <c r="SLV303" s="216"/>
      <c r="SLW303" s="216"/>
      <c r="SLX303" s="216"/>
      <c r="SLY303" s="216"/>
      <c r="SLZ303" s="216"/>
      <c r="SMA303" s="216"/>
      <c r="SMB303" s="216"/>
      <c r="SMC303" s="216"/>
      <c r="SMD303" s="216"/>
      <c r="SME303" s="216"/>
      <c r="SMF303" s="216"/>
      <c r="SMG303" s="216"/>
      <c r="SMH303" s="216"/>
      <c r="SMI303" s="216"/>
      <c r="SMJ303" s="216"/>
      <c r="SMK303" s="216"/>
      <c r="SML303" s="216"/>
      <c r="SMM303" s="216"/>
      <c r="SMN303" s="216"/>
      <c r="SMO303" s="216"/>
      <c r="SMP303" s="216"/>
      <c r="SMQ303" s="216"/>
      <c r="SMR303" s="216"/>
      <c r="SMS303" s="216"/>
      <c r="SMT303" s="216"/>
      <c r="SMU303" s="216"/>
      <c r="SMV303" s="216"/>
      <c r="SMW303" s="216"/>
      <c r="SMX303" s="216"/>
      <c r="SMY303" s="216"/>
      <c r="SMZ303" s="216"/>
      <c r="SNA303" s="216"/>
      <c r="SNB303" s="216"/>
      <c r="SNC303" s="216"/>
      <c r="SND303" s="216"/>
      <c r="SNE303" s="216"/>
      <c r="SNF303" s="216"/>
      <c r="SNG303" s="216"/>
      <c r="SNH303" s="216"/>
      <c r="SNI303" s="216"/>
      <c r="SNJ303" s="216"/>
      <c r="SNK303" s="216"/>
      <c r="SNL303" s="216"/>
      <c r="SNM303" s="216"/>
      <c r="SNN303" s="216"/>
      <c r="SNO303" s="216"/>
      <c r="SNP303" s="216"/>
      <c r="SNQ303" s="216"/>
      <c r="SNR303" s="216"/>
      <c r="SNS303" s="216"/>
      <c r="SNT303" s="216"/>
      <c r="SNU303" s="216"/>
      <c r="SNV303" s="216"/>
      <c r="SNW303" s="216"/>
      <c r="SNX303" s="216"/>
      <c r="SNY303" s="216"/>
      <c r="SNZ303" s="216"/>
      <c r="SOA303" s="216"/>
      <c r="SOB303" s="216"/>
      <c r="SOC303" s="216"/>
      <c r="SOD303" s="216"/>
      <c r="SOE303" s="216"/>
      <c r="SOF303" s="216"/>
      <c r="SOG303" s="216"/>
      <c r="SOH303" s="216"/>
      <c r="SOI303" s="216"/>
      <c r="SOJ303" s="216"/>
      <c r="SOK303" s="216"/>
      <c r="SOL303" s="216"/>
      <c r="SOM303" s="216"/>
      <c r="SON303" s="216"/>
      <c r="SOO303" s="216"/>
      <c r="SOP303" s="216"/>
      <c r="SOQ303" s="216"/>
      <c r="SOR303" s="216"/>
      <c r="SOS303" s="216"/>
      <c r="SOT303" s="216"/>
      <c r="SOU303" s="216"/>
      <c r="SOV303" s="216"/>
      <c r="SOW303" s="216"/>
      <c r="SOX303" s="216"/>
      <c r="SOY303" s="216"/>
      <c r="SOZ303" s="216"/>
      <c r="SPA303" s="216"/>
      <c r="SPB303" s="216"/>
      <c r="SPC303" s="216"/>
      <c r="SPD303" s="216"/>
      <c r="SPE303" s="216"/>
      <c r="SPF303" s="216"/>
      <c r="SPG303" s="216"/>
      <c r="SPH303" s="216"/>
      <c r="SPI303" s="216"/>
      <c r="SPJ303" s="216"/>
      <c r="SPK303" s="216"/>
      <c r="SPL303" s="216"/>
      <c r="SPM303" s="216"/>
      <c r="SPN303" s="216"/>
      <c r="SPO303" s="216"/>
      <c r="SPP303" s="216"/>
      <c r="SPQ303" s="216"/>
      <c r="SPR303" s="216"/>
      <c r="SPS303" s="216"/>
      <c r="SPT303" s="216"/>
      <c r="SPU303" s="216"/>
      <c r="SPV303" s="216"/>
      <c r="SPW303" s="216"/>
      <c r="SPX303" s="216"/>
      <c r="SPY303" s="216"/>
      <c r="SPZ303" s="216"/>
      <c r="SQA303" s="216"/>
      <c r="SQB303" s="216"/>
      <c r="SQC303" s="216"/>
      <c r="SQD303" s="216"/>
      <c r="SQE303" s="216"/>
      <c r="SQF303" s="216"/>
      <c r="SQG303" s="216"/>
      <c r="SQH303" s="216"/>
      <c r="SQI303" s="216"/>
      <c r="SQJ303" s="216"/>
      <c r="SQK303" s="216"/>
      <c r="SQL303" s="216"/>
      <c r="SQM303" s="216"/>
      <c r="SQN303" s="216"/>
      <c r="SQO303" s="216"/>
      <c r="SQP303" s="216"/>
      <c r="SQQ303" s="216"/>
      <c r="SQR303" s="216"/>
      <c r="SQS303" s="216"/>
      <c r="SQT303" s="216"/>
      <c r="SQU303" s="216"/>
      <c r="SQV303" s="216"/>
      <c r="SQW303" s="216"/>
      <c r="SQX303" s="216"/>
      <c r="SQY303" s="216"/>
      <c r="SQZ303" s="216"/>
      <c r="SRA303" s="216"/>
      <c r="SRB303" s="216"/>
      <c r="SRC303" s="216"/>
      <c r="SRD303" s="216"/>
      <c r="SRE303" s="216"/>
      <c r="SRF303" s="216"/>
      <c r="SRG303" s="216"/>
      <c r="SRH303" s="216"/>
      <c r="SRI303" s="216"/>
      <c r="SRJ303" s="216"/>
      <c r="SRK303" s="216"/>
      <c r="SRL303" s="216"/>
      <c r="SRM303" s="216"/>
      <c r="SRN303" s="216"/>
      <c r="SRO303" s="216"/>
      <c r="SRP303" s="216"/>
      <c r="SRQ303" s="216"/>
      <c r="SRR303" s="216"/>
      <c r="SRS303" s="216"/>
      <c r="SRT303" s="216"/>
      <c r="SRU303" s="216"/>
      <c r="SRV303" s="216"/>
      <c r="SRW303" s="216"/>
      <c r="SRX303" s="216"/>
      <c r="SRY303" s="216"/>
      <c r="SRZ303" s="216"/>
      <c r="SSA303" s="216"/>
      <c r="SSB303" s="216"/>
      <c r="SSC303" s="216"/>
      <c r="SSD303" s="216"/>
      <c r="SSE303" s="216"/>
      <c r="SSF303" s="216"/>
      <c r="SSG303" s="216"/>
      <c r="SSH303" s="216"/>
      <c r="SSI303" s="216"/>
      <c r="SSJ303" s="216"/>
      <c r="SSK303" s="216"/>
      <c r="SSL303" s="216"/>
      <c r="SSM303" s="216"/>
      <c r="SSN303" s="216"/>
      <c r="SSO303" s="216"/>
      <c r="SSP303" s="216"/>
      <c r="SSQ303" s="216"/>
      <c r="SSR303" s="216"/>
      <c r="SSS303" s="216"/>
      <c r="SST303" s="216"/>
      <c r="SSU303" s="216"/>
      <c r="SSV303" s="216"/>
      <c r="SSW303" s="216"/>
      <c r="SSX303" s="216"/>
      <c r="SSY303" s="216"/>
      <c r="SSZ303" s="216"/>
      <c r="STA303" s="216"/>
      <c r="STB303" s="216"/>
      <c r="STC303" s="216"/>
      <c r="STD303" s="216"/>
      <c r="STE303" s="216"/>
      <c r="STF303" s="216"/>
      <c r="STG303" s="216"/>
      <c r="STH303" s="216"/>
      <c r="STI303" s="216"/>
      <c r="STJ303" s="216"/>
      <c r="STK303" s="216"/>
      <c r="STL303" s="216"/>
      <c r="STM303" s="216"/>
      <c r="STN303" s="216"/>
      <c r="STO303" s="216"/>
      <c r="STP303" s="216"/>
      <c r="STQ303" s="216"/>
      <c r="STR303" s="216"/>
      <c r="STS303" s="216"/>
      <c r="STT303" s="216"/>
      <c r="STU303" s="216"/>
      <c r="STV303" s="216"/>
      <c r="STW303" s="216"/>
      <c r="STX303" s="216"/>
      <c r="STY303" s="216"/>
      <c r="STZ303" s="216"/>
      <c r="SUA303" s="216"/>
      <c r="SUB303" s="216"/>
      <c r="SUC303" s="216"/>
      <c r="SUD303" s="216"/>
      <c r="SUE303" s="216"/>
      <c r="SUF303" s="216"/>
      <c r="SUG303" s="216"/>
      <c r="SUH303" s="216"/>
      <c r="SUI303" s="216"/>
      <c r="SUJ303" s="216"/>
      <c r="SUK303" s="216"/>
      <c r="SUL303" s="216"/>
      <c r="SUM303" s="216"/>
      <c r="SUN303" s="216"/>
      <c r="SUO303" s="216"/>
      <c r="SUP303" s="216"/>
      <c r="SUQ303" s="216"/>
      <c r="SUR303" s="216"/>
      <c r="SUS303" s="216"/>
      <c r="SUT303" s="216"/>
      <c r="SUU303" s="216"/>
      <c r="SUV303" s="216"/>
      <c r="SUW303" s="216"/>
      <c r="SUX303" s="216"/>
      <c r="SUY303" s="216"/>
      <c r="SUZ303" s="216"/>
      <c r="SVA303" s="216"/>
      <c r="SVB303" s="216"/>
      <c r="SVC303" s="216"/>
      <c r="SVD303" s="216"/>
      <c r="SVE303" s="216"/>
      <c r="SVF303" s="216"/>
      <c r="SVG303" s="216"/>
      <c r="SVH303" s="216"/>
      <c r="SVI303" s="216"/>
      <c r="SVJ303" s="216"/>
      <c r="SVK303" s="216"/>
      <c r="SVL303" s="216"/>
      <c r="SVM303" s="216"/>
      <c r="SVN303" s="216"/>
      <c r="SVO303" s="216"/>
      <c r="SVP303" s="216"/>
      <c r="SVQ303" s="216"/>
      <c r="SVR303" s="216"/>
      <c r="SVS303" s="216"/>
      <c r="SVT303" s="216"/>
      <c r="SVU303" s="216"/>
      <c r="SVV303" s="216"/>
      <c r="SVW303" s="216"/>
      <c r="SVX303" s="216"/>
      <c r="SVY303" s="216"/>
      <c r="SVZ303" s="216"/>
      <c r="SWA303" s="216"/>
      <c r="SWB303" s="216"/>
      <c r="SWC303" s="216"/>
      <c r="SWD303" s="216"/>
      <c r="SWE303" s="216"/>
      <c r="SWF303" s="216"/>
      <c r="SWG303" s="216"/>
      <c r="SWH303" s="216"/>
      <c r="SWI303" s="216"/>
      <c r="SWJ303" s="216"/>
      <c r="SWK303" s="216"/>
      <c r="SWL303" s="216"/>
      <c r="SWM303" s="216"/>
      <c r="SWN303" s="216"/>
      <c r="SWO303" s="216"/>
      <c r="SWP303" s="216"/>
      <c r="SWQ303" s="216"/>
      <c r="SWR303" s="216"/>
      <c r="SWS303" s="216"/>
      <c r="SWT303" s="216"/>
      <c r="SWU303" s="216"/>
      <c r="SWV303" s="216"/>
      <c r="SWW303" s="216"/>
      <c r="SWX303" s="216"/>
      <c r="SWY303" s="216"/>
      <c r="SWZ303" s="216"/>
      <c r="SXA303" s="216"/>
      <c r="SXB303" s="216"/>
      <c r="SXC303" s="216"/>
      <c r="SXD303" s="216"/>
      <c r="SXE303" s="216"/>
      <c r="SXF303" s="216"/>
      <c r="SXG303" s="216"/>
      <c r="SXH303" s="216"/>
      <c r="SXI303" s="216"/>
      <c r="SXJ303" s="216"/>
      <c r="SXK303" s="216"/>
      <c r="SXL303" s="216"/>
      <c r="SXM303" s="216"/>
      <c r="SXN303" s="216"/>
      <c r="SXO303" s="216"/>
      <c r="SXP303" s="216"/>
      <c r="SXQ303" s="216"/>
      <c r="SXR303" s="216"/>
      <c r="SXS303" s="216"/>
      <c r="SXT303" s="216"/>
      <c r="SXU303" s="216"/>
      <c r="SXV303" s="216"/>
      <c r="SXW303" s="216"/>
      <c r="SXX303" s="216"/>
      <c r="SXY303" s="216"/>
      <c r="SXZ303" s="216"/>
      <c r="SYA303" s="216"/>
      <c r="SYB303" s="216"/>
      <c r="SYC303" s="216"/>
      <c r="SYD303" s="216"/>
      <c r="SYE303" s="216"/>
      <c r="SYF303" s="216"/>
      <c r="SYG303" s="216"/>
      <c r="SYH303" s="216"/>
      <c r="SYI303" s="216"/>
      <c r="SYJ303" s="216"/>
      <c r="SYK303" s="216"/>
      <c r="SYL303" s="216"/>
      <c r="SYM303" s="216"/>
      <c r="SYN303" s="216"/>
      <c r="SYO303" s="216"/>
      <c r="SYP303" s="216"/>
      <c r="SYQ303" s="216"/>
      <c r="SYR303" s="216"/>
      <c r="SYS303" s="216"/>
      <c r="SYT303" s="216"/>
      <c r="SYU303" s="216"/>
      <c r="SYV303" s="216"/>
      <c r="SYW303" s="216"/>
      <c r="SYX303" s="216"/>
      <c r="SYY303" s="216"/>
      <c r="SYZ303" s="216"/>
      <c r="SZA303" s="216"/>
      <c r="SZB303" s="216"/>
      <c r="SZC303" s="216"/>
      <c r="SZD303" s="216"/>
      <c r="SZE303" s="216"/>
      <c r="SZF303" s="216"/>
      <c r="SZG303" s="216"/>
      <c r="SZH303" s="216"/>
      <c r="SZI303" s="216"/>
      <c r="SZJ303" s="216"/>
      <c r="SZK303" s="216"/>
      <c r="SZL303" s="216"/>
      <c r="SZM303" s="216"/>
      <c r="SZN303" s="216"/>
      <c r="SZO303" s="216"/>
      <c r="SZP303" s="216"/>
      <c r="SZQ303" s="216"/>
      <c r="SZR303" s="216"/>
      <c r="SZS303" s="216"/>
      <c r="SZT303" s="216"/>
      <c r="SZU303" s="216"/>
      <c r="SZV303" s="216"/>
      <c r="SZW303" s="216"/>
      <c r="SZX303" s="216"/>
      <c r="SZY303" s="216"/>
      <c r="SZZ303" s="216"/>
      <c r="TAA303" s="216"/>
      <c r="TAB303" s="216"/>
      <c r="TAC303" s="216"/>
      <c r="TAD303" s="216"/>
      <c r="TAE303" s="216"/>
      <c r="TAF303" s="216"/>
      <c r="TAG303" s="216"/>
      <c r="TAH303" s="216"/>
      <c r="TAI303" s="216"/>
      <c r="TAJ303" s="216"/>
      <c r="TAK303" s="216"/>
      <c r="TAL303" s="216"/>
      <c r="TAM303" s="216"/>
      <c r="TAN303" s="216"/>
      <c r="TAO303" s="216"/>
      <c r="TAP303" s="216"/>
      <c r="TAQ303" s="216"/>
      <c r="TAR303" s="216"/>
      <c r="TAS303" s="216"/>
      <c r="TAT303" s="216"/>
      <c r="TAU303" s="216"/>
      <c r="TAV303" s="216"/>
      <c r="TAW303" s="216"/>
      <c r="TAX303" s="216"/>
      <c r="TAY303" s="216"/>
      <c r="TAZ303" s="216"/>
      <c r="TBA303" s="216"/>
      <c r="TBB303" s="216"/>
      <c r="TBC303" s="216"/>
      <c r="TBD303" s="216"/>
      <c r="TBE303" s="216"/>
      <c r="TBF303" s="216"/>
      <c r="TBG303" s="216"/>
      <c r="TBH303" s="216"/>
      <c r="TBI303" s="216"/>
      <c r="TBJ303" s="216"/>
      <c r="TBK303" s="216"/>
      <c r="TBL303" s="216"/>
      <c r="TBM303" s="216"/>
      <c r="TBN303" s="216"/>
      <c r="TBO303" s="216"/>
      <c r="TBP303" s="216"/>
      <c r="TBQ303" s="216"/>
      <c r="TBR303" s="216"/>
      <c r="TBS303" s="216"/>
      <c r="TBT303" s="216"/>
      <c r="TBU303" s="216"/>
      <c r="TBV303" s="216"/>
      <c r="TBW303" s="216"/>
      <c r="TBX303" s="216"/>
      <c r="TBY303" s="216"/>
      <c r="TBZ303" s="216"/>
      <c r="TCA303" s="216"/>
      <c r="TCB303" s="216"/>
      <c r="TCC303" s="216"/>
      <c r="TCD303" s="216"/>
      <c r="TCE303" s="216"/>
      <c r="TCF303" s="216"/>
      <c r="TCG303" s="216"/>
      <c r="TCH303" s="216"/>
      <c r="TCI303" s="216"/>
      <c r="TCJ303" s="216"/>
      <c r="TCK303" s="216"/>
      <c r="TCL303" s="216"/>
      <c r="TCM303" s="216"/>
      <c r="TCN303" s="216"/>
      <c r="TCO303" s="216"/>
      <c r="TCP303" s="216"/>
      <c r="TCQ303" s="216"/>
      <c r="TCR303" s="216"/>
      <c r="TCS303" s="216"/>
      <c r="TCT303" s="216"/>
      <c r="TCU303" s="216"/>
      <c r="TCV303" s="216"/>
      <c r="TCW303" s="216"/>
      <c r="TCX303" s="216"/>
      <c r="TCY303" s="216"/>
      <c r="TCZ303" s="216"/>
      <c r="TDA303" s="216"/>
      <c r="TDB303" s="216"/>
      <c r="TDC303" s="216"/>
      <c r="TDD303" s="216"/>
      <c r="TDE303" s="216"/>
      <c r="TDF303" s="216"/>
      <c r="TDG303" s="216"/>
      <c r="TDH303" s="216"/>
      <c r="TDI303" s="216"/>
      <c r="TDJ303" s="216"/>
      <c r="TDK303" s="216"/>
      <c r="TDL303" s="216"/>
      <c r="TDM303" s="216"/>
      <c r="TDN303" s="216"/>
      <c r="TDO303" s="216"/>
      <c r="TDP303" s="216"/>
      <c r="TDQ303" s="216"/>
      <c r="TDR303" s="216"/>
      <c r="TDS303" s="216"/>
      <c r="TDT303" s="216"/>
      <c r="TDU303" s="216"/>
      <c r="TDV303" s="216"/>
      <c r="TDW303" s="216"/>
      <c r="TDX303" s="216"/>
      <c r="TDY303" s="216"/>
      <c r="TDZ303" s="216"/>
      <c r="TEA303" s="216"/>
      <c r="TEB303" s="216"/>
      <c r="TEC303" s="216"/>
      <c r="TED303" s="216"/>
      <c r="TEE303" s="216"/>
      <c r="TEF303" s="216"/>
      <c r="TEG303" s="216"/>
      <c r="TEH303" s="216"/>
      <c r="TEI303" s="216"/>
      <c r="TEJ303" s="216"/>
      <c r="TEK303" s="216"/>
      <c r="TEL303" s="216"/>
      <c r="TEM303" s="216"/>
      <c r="TEN303" s="216"/>
      <c r="TEO303" s="216"/>
      <c r="TEP303" s="216"/>
      <c r="TEQ303" s="216"/>
      <c r="TER303" s="216"/>
      <c r="TES303" s="216"/>
      <c r="TET303" s="216"/>
      <c r="TEU303" s="216"/>
      <c r="TEV303" s="216"/>
      <c r="TEW303" s="216"/>
      <c r="TEX303" s="216"/>
      <c r="TEY303" s="216"/>
      <c r="TEZ303" s="216"/>
      <c r="TFA303" s="216"/>
      <c r="TFB303" s="216"/>
      <c r="TFC303" s="216"/>
      <c r="TFD303" s="216"/>
      <c r="TFE303" s="216"/>
      <c r="TFF303" s="216"/>
      <c r="TFG303" s="216"/>
      <c r="TFH303" s="216"/>
      <c r="TFI303" s="216"/>
      <c r="TFJ303" s="216"/>
      <c r="TFK303" s="216"/>
      <c r="TFL303" s="216"/>
      <c r="TFM303" s="216"/>
      <c r="TFN303" s="216"/>
      <c r="TFO303" s="216"/>
      <c r="TFP303" s="216"/>
      <c r="TFQ303" s="216"/>
      <c r="TFR303" s="216"/>
      <c r="TFS303" s="216"/>
      <c r="TFT303" s="216"/>
      <c r="TFU303" s="216"/>
      <c r="TFV303" s="216"/>
      <c r="TFW303" s="216"/>
      <c r="TFX303" s="216"/>
      <c r="TFY303" s="216"/>
      <c r="TFZ303" s="216"/>
      <c r="TGA303" s="216"/>
      <c r="TGB303" s="216"/>
      <c r="TGC303" s="216"/>
      <c r="TGD303" s="216"/>
      <c r="TGE303" s="216"/>
      <c r="TGF303" s="216"/>
      <c r="TGG303" s="216"/>
      <c r="TGH303" s="216"/>
      <c r="TGI303" s="216"/>
      <c r="TGJ303" s="216"/>
      <c r="TGK303" s="216"/>
      <c r="TGL303" s="216"/>
      <c r="TGM303" s="216"/>
      <c r="TGN303" s="216"/>
      <c r="TGO303" s="216"/>
      <c r="TGP303" s="216"/>
      <c r="TGQ303" s="216"/>
      <c r="TGR303" s="216"/>
      <c r="TGS303" s="216"/>
      <c r="TGT303" s="216"/>
      <c r="TGU303" s="216"/>
      <c r="TGV303" s="216"/>
      <c r="TGW303" s="216"/>
      <c r="TGX303" s="216"/>
      <c r="TGY303" s="216"/>
      <c r="TGZ303" s="216"/>
      <c r="THA303" s="216"/>
      <c r="THB303" s="216"/>
      <c r="THC303" s="216"/>
      <c r="THD303" s="216"/>
      <c r="THE303" s="216"/>
      <c r="THF303" s="216"/>
      <c r="THG303" s="216"/>
      <c r="THH303" s="216"/>
      <c r="THI303" s="216"/>
      <c r="THJ303" s="216"/>
      <c r="THK303" s="216"/>
      <c r="THL303" s="216"/>
      <c r="THM303" s="216"/>
      <c r="THN303" s="216"/>
      <c r="THO303" s="216"/>
      <c r="THP303" s="216"/>
      <c r="THQ303" s="216"/>
      <c r="THR303" s="216"/>
      <c r="THS303" s="216"/>
      <c r="THT303" s="216"/>
      <c r="THU303" s="216"/>
      <c r="THV303" s="216"/>
      <c r="THW303" s="216"/>
      <c r="THX303" s="216"/>
      <c r="THY303" s="216"/>
      <c r="THZ303" s="216"/>
      <c r="TIA303" s="216"/>
      <c r="TIB303" s="216"/>
      <c r="TIC303" s="216"/>
      <c r="TID303" s="216"/>
      <c r="TIE303" s="216"/>
      <c r="TIF303" s="216"/>
      <c r="TIG303" s="216"/>
      <c r="TIH303" s="216"/>
      <c r="TII303" s="216"/>
      <c r="TIJ303" s="216"/>
      <c r="TIK303" s="216"/>
      <c r="TIL303" s="216"/>
      <c r="TIM303" s="216"/>
      <c r="TIN303" s="216"/>
      <c r="TIO303" s="216"/>
      <c r="TIP303" s="216"/>
      <c r="TIQ303" s="216"/>
      <c r="TIR303" s="216"/>
      <c r="TIS303" s="216"/>
      <c r="TIT303" s="216"/>
      <c r="TIU303" s="216"/>
      <c r="TIV303" s="216"/>
      <c r="TIW303" s="216"/>
      <c r="TIX303" s="216"/>
      <c r="TIY303" s="216"/>
      <c r="TIZ303" s="216"/>
      <c r="TJA303" s="216"/>
      <c r="TJB303" s="216"/>
      <c r="TJC303" s="216"/>
      <c r="TJD303" s="216"/>
      <c r="TJE303" s="216"/>
      <c r="TJF303" s="216"/>
      <c r="TJG303" s="216"/>
      <c r="TJH303" s="216"/>
      <c r="TJI303" s="216"/>
      <c r="TJJ303" s="216"/>
      <c r="TJK303" s="216"/>
      <c r="TJL303" s="216"/>
      <c r="TJM303" s="216"/>
      <c r="TJN303" s="216"/>
      <c r="TJO303" s="216"/>
      <c r="TJP303" s="216"/>
      <c r="TJQ303" s="216"/>
      <c r="TJR303" s="216"/>
      <c r="TJS303" s="216"/>
      <c r="TJT303" s="216"/>
      <c r="TJU303" s="216"/>
      <c r="TJV303" s="216"/>
      <c r="TJW303" s="216"/>
      <c r="TJX303" s="216"/>
      <c r="TJY303" s="216"/>
      <c r="TJZ303" s="216"/>
      <c r="TKA303" s="216"/>
      <c r="TKB303" s="216"/>
      <c r="TKC303" s="216"/>
      <c r="TKD303" s="216"/>
      <c r="TKE303" s="216"/>
      <c r="TKF303" s="216"/>
      <c r="TKG303" s="216"/>
      <c r="TKH303" s="216"/>
      <c r="TKI303" s="216"/>
      <c r="TKJ303" s="216"/>
      <c r="TKK303" s="216"/>
      <c r="TKL303" s="216"/>
      <c r="TKM303" s="216"/>
      <c r="TKN303" s="216"/>
      <c r="TKO303" s="216"/>
      <c r="TKP303" s="216"/>
      <c r="TKQ303" s="216"/>
      <c r="TKR303" s="216"/>
      <c r="TKS303" s="216"/>
      <c r="TKT303" s="216"/>
      <c r="TKU303" s="216"/>
      <c r="TKV303" s="216"/>
      <c r="TKW303" s="216"/>
      <c r="TKX303" s="216"/>
      <c r="TKY303" s="216"/>
      <c r="TKZ303" s="216"/>
      <c r="TLA303" s="216"/>
      <c r="TLB303" s="216"/>
      <c r="TLC303" s="216"/>
      <c r="TLD303" s="216"/>
      <c r="TLE303" s="216"/>
      <c r="TLF303" s="216"/>
      <c r="TLG303" s="216"/>
      <c r="TLH303" s="216"/>
      <c r="TLI303" s="216"/>
      <c r="TLJ303" s="216"/>
      <c r="TLK303" s="216"/>
      <c r="TLL303" s="216"/>
      <c r="TLM303" s="216"/>
      <c r="TLN303" s="216"/>
      <c r="TLO303" s="216"/>
      <c r="TLP303" s="216"/>
      <c r="TLQ303" s="216"/>
      <c r="TLR303" s="216"/>
      <c r="TLS303" s="216"/>
      <c r="TLT303" s="216"/>
      <c r="TLU303" s="216"/>
      <c r="TLV303" s="216"/>
      <c r="TLW303" s="216"/>
      <c r="TLX303" s="216"/>
      <c r="TLY303" s="216"/>
      <c r="TLZ303" s="216"/>
      <c r="TMA303" s="216"/>
      <c r="TMB303" s="216"/>
      <c r="TMC303" s="216"/>
      <c r="TMD303" s="216"/>
      <c r="TME303" s="216"/>
      <c r="TMF303" s="216"/>
      <c r="TMG303" s="216"/>
      <c r="TMH303" s="216"/>
      <c r="TMI303" s="216"/>
      <c r="TMJ303" s="216"/>
      <c r="TMK303" s="216"/>
      <c r="TML303" s="216"/>
      <c r="TMM303" s="216"/>
      <c r="TMN303" s="216"/>
      <c r="TMO303" s="216"/>
      <c r="TMP303" s="216"/>
      <c r="TMQ303" s="216"/>
      <c r="TMR303" s="216"/>
      <c r="TMS303" s="216"/>
      <c r="TMT303" s="216"/>
      <c r="TMU303" s="216"/>
      <c r="TMV303" s="216"/>
      <c r="TMW303" s="216"/>
      <c r="TMX303" s="216"/>
      <c r="TMY303" s="216"/>
      <c r="TMZ303" s="216"/>
      <c r="TNA303" s="216"/>
      <c r="TNB303" s="216"/>
      <c r="TNC303" s="216"/>
      <c r="TND303" s="216"/>
      <c r="TNE303" s="216"/>
      <c r="TNF303" s="216"/>
      <c r="TNG303" s="216"/>
      <c r="TNH303" s="216"/>
      <c r="TNI303" s="216"/>
      <c r="TNJ303" s="216"/>
      <c r="TNK303" s="216"/>
      <c r="TNL303" s="216"/>
      <c r="TNM303" s="216"/>
      <c r="TNN303" s="216"/>
      <c r="TNO303" s="216"/>
      <c r="TNP303" s="216"/>
      <c r="TNQ303" s="216"/>
      <c r="TNR303" s="216"/>
      <c r="TNS303" s="216"/>
      <c r="TNT303" s="216"/>
      <c r="TNU303" s="216"/>
      <c r="TNV303" s="216"/>
      <c r="TNW303" s="216"/>
      <c r="TNX303" s="216"/>
      <c r="TNY303" s="216"/>
      <c r="TNZ303" s="216"/>
      <c r="TOA303" s="216"/>
      <c r="TOB303" s="216"/>
      <c r="TOC303" s="216"/>
      <c r="TOD303" s="216"/>
      <c r="TOE303" s="216"/>
      <c r="TOF303" s="216"/>
      <c r="TOG303" s="216"/>
      <c r="TOH303" s="216"/>
      <c r="TOI303" s="216"/>
      <c r="TOJ303" s="216"/>
      <c r="TOK303" s="216"/>
      <c r="TOL303" s="216"/>
      <c r="TOM303" s="216"/>
      <c r="TON303" s="216"/>
      <c r="TOO303" s="216"/>
      <c r="TOP303" s="216"/>
      <c r="TOQ303" s="216"/>
      <c r="TOR303" s="216"/>
      <c r="TOS303" s="216"/>
      <c r="TOT303" s="216"/>
      <c r="TOU303" s="216"/>
      <c r="TOV303" s="216"/>
      <c r="TOW303" s="216"/>
      <c r="TOX303" s="216"/>
      <c r="TOY303" s="216"/>
      <c r="TOZ303" s="216"/>
      <c r="TPA303" s="216"/>
      <c r="TPB303" s="216"/>
      <c r="TPC303" s="216"/>
      <c r="TPD303" s="216"/>
      <c r="TPE303" s="216"/>
      <c r="TPF303" s="216"/>
      <c r="TPG303" s="216"/>
      <c r="TPH303" s="216"/>
      <c r="TPI303" s="216"/>
      <c r="TPJ303" s="216"/>
      <c r="TPK303" s="216"/>
      <c r="TPL303" s="216"/>
      <c r="TPM303" s="216"/>
      <c r="TPN303" s="216"/>
      <c r="TPO303" s="216"/>
      <c r="TPP303" s="216"/>
      <c r="TPQ303" s="216"/>
      <c r="TPR303" s="216"/>
      <c r="TPS303" s="216"/>
      <c r="TPT303" s="216"/>
      <c r="TPU303" s="216"/>
      <c r="TPV303" s="216"/>
      <c r="TPW303" s="216"/>
      <c r="TPX303" s="216"/>
      <c r="TPY303" s="216"/>
      <c r="TPZ303" s="216"/>
      <c r="TQA303" s="216"/>
      <c r="TQB303" s="216"/>
      <c r="TQC303" s="216"/>
      <c r="TQD303" s="216"/>
      <c r="TQE303" s="216"/>
      <c r="TQF303" s="216"/>
      <c r="TQG303" s="216"/>
      <c r="TQH303" s="216"/>
      <c r="TQI303" s="216"/>
      <c r="TQJ303" s="216"/>
      <c r="TQK303" s="216"/>
      <c r="TQL303" s="216"/>
      <c r="TQM303" s="216"/>
      <c r="TQN303" s="216"/>
      <c r="TQO303" s="216"/>
      <c r="TQP303" s="216"/>
      <c r="TQQ303" s="216"/>
      <c r="TQR303" s="216"/>
      <c r="TQS303" s="216"/>
      <c r="TQT303" s="216"/>
      <c r="TQU303" s="216"/>
      <c r="TQV303" s="216"/>
      <c r="TQW303" s="216"/>
      <c r="TQX303" s="216"/>
      <c r="TQY303" s="216"/>
      <c r="TQZ303" s="216"/>
      <c r="TRA303" s="216"/>
      <c r="TRB303" s="216"/>
      <c r="TRC303" s="216"/>
      <c r="TRD303" s="216"/>
      <c r="TRE303" s="216"/>
      <c r="TRF303" s="216"/>
      <c r="TRG303" s="216"/>
      <c r="TRH303" s="216"/>
      <c r="TRI303" s="216"/>
      <c r="TRJ303" s="216"/>
      <c r="TRK303" s="216"/>
      <c r="TRL303" s="216"/>
      <c r="TRM303" s="216"/>
      <c r="TRN303" s="216"/>
      <c r="TRO303" s="216"/>
      <c r="TRP303" s="216"/>
      <c r="TRQ303" s="216"/>
      <c r="TRR303" s="216"/>
      <c r="TRS303" s="216"/>
      <c r="TRT303" s="216"/>
      <c r="TRU303" s="216"/>
      <c r="TRV303" s="216"/>
      <c r="TRW303" s="216"/>
      <c r="TRX303" s="216"/>
      <c r="TRY303" s="216"/>
      <c r="TRZ303" s="216"/>
      <c r="TSA303" s="216"/>
      <c r="TSB303" s="216"/>
      <c r="TSC303" s="216"/>
      <c r="TSD303" s="216"/>
      <c r="TSE303" s="216"/>
      <c r="TSF303" s="216"/>
      <c r="TSG303" s="216"/>
      <c r="TSH303" s="216"/>
      <c r="TSI303" s="216"/>
      <c r="TSJ303" s="216"/>
      <c r="TSK303" s="216"/>
      <c r="TSL303" s="216"/>
      <c r="TSM303" s="216"/>
      <c r="TSN303" s="216"/>
      <c r="TSO303" s="216"/>
      <c r="TSP303" s="216"/>
      <c r="TSQ303" s="216"/>
      <c r="TSR303" s="216"/>
      <c r="TSS303" s="216"/>
      <c r="TST303" s="216"/>
      <c r="TSU303" s="216"/>
      <c r="TSV303" s="216"/>
      <c r="TSW303" s="216"/>
      <c r="TSX303" s="216"/>
      <c r="TSY303" s="216"/>
      <c r="TSZ303" s="216"/>
      <c r="TTA303" s="216"/>
      <c r="TTB303" s="216"/>
      <c r="TTC303" s="216"/>
      <c r="TTD303" s="216"/>
      <c r="TTE303" s="216"/>
      <c r="TTF303" s="216"/>
      <c r="TTG303" s="216"/>
      <c r="TTH303" s="216"/>
      <c r="TTI303" s="216"/>
      <c r="TTJ303" s="216"/>
      <c r="TTK303" s="216"/>
      <c r="TTL303" s="216"/>
      <c r="TTM303" s="216"/>
      <c r="TTN303" s="216"/>
      <c r="TTO303" s="216"/>
      <c r="TTP303" s="216"/>
      <c r="TTQ303" s="216"/>
      <c r="TTR303" s="216"/>
      <c r="TTS303" s="216"/>
      <c r="TTT303" s="216"/>
      <c r="TTU303" s="216"/>
      <c r="TTV303" s="216"/>
      <c r="TTW303" s="216"/>
      <c r="TTX303" s="216"/>
      <c r="TTY303" s="216"/>
      <c r="TTZ303" s="216"/>
      <c r="TUA303" s="216"/>
      <c r="TUB303" s="216"/>
      <c r="TUC303" s="216"/>
      <c r="TUD303" s="216"/>
      <c r="TUE303" s="216"/>
      <c r="TUF303" s="216"/>
      <c r="TUG303" s="216"/>
      <c r="TUH303" s="216"/>
      <c r="TUI303" s="216"/>
      <c r="TUJ303" s="216"/>
      <c r="TUK303" s="216"/>
      <c r="TUL303" s="216"/>
      <c r="TUM303" s="216"/>
      <c r="TUN303" s="216"/>
      <c r="TUO303" s="216"/>
      <c r="TUP303" s="216"/>
      <c r="TUQ303" s="216"/>
      <c r="TUR303" s="216"/>
      <c r="TUS303" s="216"/>
      <c r="TUT303" s="216"/>
      <c r="TUU303" s="216"/>
      <c r="TUV303" s="216"/>
      <c r="TUW303" s="216"/>
      <c r="TUX303" s="216"/>
      <c r="TUY303" s="216"/>
      <c r="TUZ303" s="216"/>
      <c r="TVA303" s="216"/>
      <c r="TVB303" s="216"/>
      <c r="TVC303" s="216"/>
      <c r="TVD303" s="216"/>
      <c r="TVE303" s="216"/>
      <c r="TVF303" s="216"/>
      <c r="TVG303" s="216"/>
      <c r="TVH303" s="216"/>
      <c r="TVI303" s="216"/>
      <c r="TVJ303" s="216"/>
      <c r="TVK303" s="216"/>
      <c r="TVL303" s="216"/>
      <c r="TVM303" s="216"/>
      <c r="TVN303" s="216"/>
      <c r="TVO303" s="216"/>
      <c r="TVP303" s="216"/>
      <c r="TVQ303" s="216"/>
      <c r="TVR303" s="216"/>
      <c r="TVS303" s="216"/>
      <c r="TVT303" s="216"/>
      <c r="TVU303" s="216"/>
      <c r="TVV303" s="216"/>
      <c r="TVW303" s="216"/>
      <c r="TVX303" s="216"/>
      <c r="TVY303" s="216"/>
      <c r="TVZ303" s="216"/>
      <c r="TWA303" s="216"/>
      <c r="TWB303" s="216"/>
      <c r="TWC303" s="216"/>
      <c r="TWD303" s="216"/>
      <c r="TWE303" s="216"/>
      <c r="TWF303" s="216"/>
      <c r="TWG303" s="216"/>
      <c r="TWH303" s="216"/>
      <c r="TWI303" s="216"/>
      <c r="TWJ303" s="216"/>
      <c r="TWK303" s="216"/>
      <c r="TWL303" s="216"/>
      <c r="TWM303" s="216"/>
      <c r="TWN303" s="216"/>
      <c r="TWO303" s="216"/>
      <c r="TWP303" s="216"/>
      <c r="TWQ303" s="216"/>
      <c r="TWR303" s="216"/>
      <c r="TWS303" s="216"/>
      <c r="TWT303" s="216"/>
      <c r="TWU303" s="216"/>
      <c r="TWV303" s="216"/>
      <c r="TWW303" s="216"/>
      <c r="TWX303" s="216"/>
      <c r="TWY303" s="216"/>
      <c r="TWZ303" s="216"/>
      <c r="TXA303" s="216"/>
      <c r="TXB303" s="216"/>
      <c r="TXC303" s="216"/>
      <c r="TXD303" s="216"/>
      <c r="TXE303" s="216"/>
      <c r="TXF303" s="216"/>
      <c r="TXG303" s="216"/>
      <c r="TXH303" s="216"/>
      <c r="TXI303" s="216"/>
      <c r="TXJ303" s="216"/>
      <c r="TXK303" s="216"/>
      <c r="TXL303" s="216"/>
      <c r="TXM303" s="216"/>
      <c r="TXN303" s="216"/>
      <c r="TXO303" s="216"/>
      <c r="TXP303" s="216"/>
      <c r="TXQ303" s="216"/>
      <c r="TXR303" s="216"/>
      <c r="TXS303" s="216"/>
      <c r="TXT303" s="216"/>
      <c r="TXU303" s="216"/>
      <c r="TXV303" s="216"/>
      <c r="TXW303" s="216"/>
      <c r="TXX303" s="216"/>
      <c r="TXY303" s="216"/>
      <c r="TXZ303" s="216"/>
      <c r="TYA303" s="216"/>
      <c r="TYB303" s="216"/>
      <c r="TYC303" s="216"/>
      <c r="TYD303" s="216"/>
      <c r="TYE303" s="216"/>
      <c r="TYF303" s="216"/>
      <c r="TYG303" s="216"/>
      <c r="TYH303" s="216"/>
      <c r="TYI303" s="216"/>
      <c r="TYJ303" s="216"/>
      <c r="TYK303" s="216"/>
      <c r="TYL303" s="216"/>
      <c r="TYM303" s="216"/>
      <c r="TYN303" s="216"/>
      <c r="TYO303" s="216"/>
      <c r="TYP303" s="216"/>
      <c r="TYQ303" s="216"/>
      <c r="TYR303" s="216"/>
      <c r="TYS303" s="216"/>
      <c r="TYT303" s="216"/>
      <c r="TYU303" s="216"/>
      <c r="TYV303" s="216"/>
      <c r="TYW303" s="216"/>
      <c r="TYX303" s="216"/>
      <c r="TYY303" s="216"/>
      <c r="TYZ303" s="216"/>
      <c r="TZA303" s="216"/>
      <c r="TZB303" s="216"/>
      <c r="TZC303" s="216"/>
      <c r="TZD303" s="216"/>
      <c r="TZE303" s="216"/>
      <c r="TZF303" s="216"/>
      <c r="TZG303" s="216"/>
      <c r="TZH303" s="216"/>
      <c r="TZI303" s="216"/>
      <c r="TZJ303" s="216"/>
      <c r="TZK303" s="216"/>
      <c r="TZL303" s="216"/>
      <c r="TZM303" s="216"/>
      <c r="TZN303" s="216"/>
      <c r="TZO303" s="216"/>
      <c r="TZP303" s="216"/>
      <c r="TZQ303" s="216"/>
      <c r="TZR303" s="216"/>
      <c r="TZS303" s="216"/>
      <c r="TZT303" s="216"/>
      <c r="TZU303" s="216"/>
      <c r="TZV303" s="216"/>
      <c r="TZW303" s="216"/>
      <c r="TZX303" s="216"/>
      <c r="TZY303" s="216"/>
      <c r="TZZ303" s="216"/>
      <c r="UAA303" s="216"/>
      <c r="UAB303" s="216"/>
      <c r="UAC303" s="216"/>
      <c r="UAD303" s="216"/>
      <c r="UAE303" s="216"/>
      <c r="UAF303" s="216"/>
      <c r="UAG303" s="216"/>
      <c r="UAH303" s="216"/>
      <c r="UAI303" s="216"/>
      <c r="UAJ303" s="216"/>
      <c r="UAK303" s="216"/>
      <c r="UAL303" s="216"/>
      <c r="UAM303" s="216"/>
      <c r="UAN303" s="216"/>
      <c r="UAO303" s="216"/>
      <c r="UAP303" s="216"/>
      <c r="UAQ303" s="216"/>
      <c r="UAR303" s="216"/>
      <c r="UAS303" s="216"/>
      <c r="UAT303" s="216"/>
      <c r="UAU303" s="216"/>
      <c r="UAV303" s="216"/>
      <c r="UAW303" s="216"/>
      <c r="UAX303" s="216"/>
      <c r="UAY303" s="216"/>
      <c r="UAZ303" s="216"/>
      <c r="UBA303" s="216"/>
      <c r="UBB303" s="216"/>
      <c r="UBC303" s="216"/>
      <c r="UBD303" s="216"/>
      <c r="UBE303" s="216"/>
      <c r="UBF303" s="216"/>
      <c r="UBG303" s="216"/>
      <c r="UBH303" s="216"/>
      <c r="UBI303" s="216"/>
      <c r="UBJ303" s="216"/>
      <c r="UBK303" s="216"/>
      <c r="UBL303" s="216"/>
      <c r="UBM303" s="216"/>
      <c r="UBN303" s="216"/>
      <c r="UBO303" s="216"/>
      <c r="UBP303" s="216"/>
      <c r="UBQ303" s="216"/>
      <c r="UBR303" s="216"/>
      <c r="UBS303" s="216"/>
      <c r="UBT303" s="216"/>
      <c r="UBU303" s="216"/>
      <c r="UBV303" s="216"/>
      <c r="UBW303" s="216"/>
      <c r="UBX303" s="216"/>
      <c r="UBY303" s="216"/>
      <c r="UBZ303" s="216"/>
      <c r="UCA303" s="216"/>
      <c r="UCB303" s="216"/>
      <c r="UCC303" s="216"/>
      <c r="UCD303" s="216"/>
      <c r="UCE303" s="216"/>
      <c r="UCF303" s="216"/>
      <c r="UCG303" s="216"/>
      <c r="UCH303" s="216"/>
      <c r="UCI303" s="216"/>
      <c r="UCJ303" s="216"/>
      <c r="UCK303" s="216"/>
      <c r="UCL303" s="216"/>
      <c r="UCM303" s="216"/>
      <c r="UCN303" s="216"/>
      <c r="UCO303" s="216"/>
      <c r="UCP303" s="216"/>
      <c r="UCQ303" s="216"/>
      <c r="UCR303" s="216"/>
      <c r="UCS303" s="216"/>
      <c r="UCT303" s="216"/>
      <c r="UCU303" s="216"/>
      <c r="UCV303" s="216"/>
      <c r="UCW303" s="216"/>
      <c r="UCX303" s="216"/>
      <c r="UCY303" s="216"/>
      <c r="UCZ303" s="216"/>
      <c r="UDA303" s="216"/>
      <c r="UDB303" s="216"/>
      <c r="UDC303" s="216"/>
      <c r="UDD303" s="216"/>
      <c r="UDE303" s="216"/>
      <c r="UDF303" s="216"/>
      <c r="UDG303" s="216"/>
      <c r="UDH303" s="216"/>
      <c r="UDI303" s="216"/>
      <c r="UDJ303" s="216"/>
      <c r="UDK303" s="216"/>
      <c r="UDL303" s="216"/>
      <c r="UDM303" s="216"/>
      <c r="UDN303" s="216"/>
      <c r="UDO303" s="216"/>
      <c r="UDP303" s="216"/>
      <c r="UDQ303" s="216"/>
      <c r="UDR303" s="216"/>
      <c r="UDS303" s="216"/>
      <c r="UDT303" s="216"/>
      <c r="UDU303" s="216"/>
      <c r="UDV303" s="216"/>
      <c r="UDW303" s="216"/>
      <c r="UDX303" s="216"/>
      <c r="UDY303" s="216"/>
      <c r="UDZ303" s="216"/>
      <c r="UEA303" s="216"/>
      <c r="UEB303" s="216"/>
      <c r="UEC303" s="216"/>
      <c r="UED303" s="216"/>
      <c r="UEE303" s="216"/>
      <c r="UEF303" s="216"/>
      <c r="UEG303" s="216"/>
      <c r="UEH303" s="216"/>
      <c r="UEI303" s="216"/>
      <c r="UEJ303" s="216"/>
      <c r="UEK303" s="216"/>
      <c r="UEL303" s="216"/>
      <c r="UEM303" s="216"/>
      <c r="UEN303" s="216"/>
      <c r="UEO303" s="216"/>
      <c r="UEP303" s="216"/>
      <c r="UEQ303" s="216"/>
      <c r="UER303" s="216"/>
      <c r="UES303" s="216"/>
      <c r="UET303" s="216"/>
      <c r="UEU303" s="216"/>
      <c r="UEV303" s="216"/>
      <c r="UEW303" s="216"/>
      <c r="UEX303" s="216"/>
      <c r="UEY303" s="216"/>
      <c r="UEZ303" s="216"/>
      <c r="UFA303" s="216"/>
      <c r="UFB303" s="216"/>
      <c r="UFC303" s="216"/>
      <c r="UFD303" s="216"/>
      <c r="UFE303" s="216"/>
      <c r="UFF303" s="216"/>
      <c r="UFG303" s="216"/>
      <c r="UFH303" s="216"/>
      <c r="UFI303" s="216"/>
      <c r="UFJ303" s="216"/>
      <c r="UFK303" s="216"/>
      <c r="UFL303" s="216"/>
      <c r="UFM303" s="216"/>
      <c r="UFN303" s="216"/>
      <c r="UFO303" s="216"/>
      <c r="UFP303" s="216"/>
      <c r="UFQ303" s="216"/>
      <c r="UFR303" s="216"/>
      <c r="UFS303" s="216"/>
      <c r="UFT303" s="216"/>
      <c r="UFU303" s="216"/>
      <c r="UFV303" s="216"/>
      <c r="UFW303" s="216"/>
      <c r="UFX303" s="216"/>
      <c r="UFY303" s="216"/>
      <c r="UFZ303" s="216"/>
      <c r="UGA303" s="216"/>
      <c r="UGB303" s="216"/>
      <c r="UGC303" s="216"/>
      <c r="UGD303" s="216"/>
      <c r="UGE303" s="216"/>
      <c r="UGF303" s="216"/>
      <c r="UGG303" s="216"/>
      <c r="UGH303" s="216"/>
      <c r="UGI303" s="216"/>
      <c r="UGJ303" s="216"/>
      <c r="UGK303" s="216"/>
      <c r="UGL303" s="216"/>
      <c r="UGM303" s="216"/>
      <c r="UGN303" s="216"/>
      <c r="UGO303" s="216"/>
      <c r="UGP303" s="216"/>
      <c r="UGQ303" s="216"/>
      <c r="UGR303" s="216"/>
      <c r="UGS303" s="216"/>
      <c r="UGT303" s="216"/>
      <c r="UGU303" s="216"/>
      <c r="UGV303" s="216"/>
      <c r="UGW303" s="216"/>
      <c r="UGX303" s="216"/>
      <c r="UGY303" s="216"/>
      <c r="UGZ303" s="216"/>
      <c r="UHA303" s="216"/>
      <c r="UHB303" s="216"/>
      <c r="UHC303" s="216"/>
      <c r="UHD303" s="216"/>
      <c r="UHE303" s="216"/>
      <c r="UHF303" s="216"/>
      <c r="UHG303" s="216"/>
      <c r="UHH303" s="216"/>
      <c r="UHI303" s="216"/>
      <c r="UHJ303" s="216"/>
      <c r="UHK303" s="216"/>
      <c r="UHL303" s="216"/>
      <c r="UHM303" s="216"/>
      <c r="UHN303" s="216"/>
      <c r="UHO303" s="216"/>
      <c r="UHP303" s="216"/>
      <c r="UHQ303" s="216"/>
      <c r="UHR303" s="216"/>
      <c r="UHS303" s="216"/>
      <c r="UHT303" s="216"/>
      <c r="UHU303" s="216"/>
      <c r="UHV303" s="216"/>
      <c r="UHW303" s="216"/>
      <c r="UHX303" s="216"/>
      <c r="UHY303" s="216"/>
      <c r="UHZ303" s="216"/>
      <c r="UIA303" s="216"/>
      <c r="UIB303" s="216"/>
      <c r="UIC303" s="216"/>
      <c r="UID303" s="216"/>
      <c r="UIE303" s="216"/>
      <c r="UIF303" s="216"/>
      <c r="UIG303" s="216"/>
      <c r="UIH303" s="216"/>
      <c r="UII303" s="216"/>
      <c r="UIJ303" s="216"/>
      <c r="UIK303" s="216"/>
      <c r="UIL303" s="216"/>
      <c r="UIM303" s="216"/>
      <c r="UIN303" s="216"/>
      <c r="UIO303" s="216"/>
      <c r="UIP303" s="216"/>
      <c r="UIQ303" s="216"/>
      <c r="UIR303" s="216"/>
      <c r="UIS303" s="216"/>
      <c r="UIT303" s="216"/>
      <c r="UIU303" s="216"/>
      <c r="UIV303" s="216"/>
      <c r="UIW303" s="216"/>
      <c r="UIX303" s="216"/>
      <c r="UIY303" s="216"/>
      <c r="UIZ303" s="216"/>
      <c r="UJA303" s="216"/>
      <c r="UJB303" s="216"/>
      <c r="UJC303" s="216"/>
      <c r="UJD303" s="216"/>
      <c r="UJE303" s="216"/>
      <c r="UJF303" s="216"/>
      <c r="UJG303" s="216"/>
      <c r="UJH303" s="216"/>
      <c r="UJI303" s="216"/>
      <c r="UJJ303" s="216"/>
      <c r="UJK303" s="216"/>
      <c r="UJL303" s="216"/>
      <c r="UJM303" s="216"/>
      <c r="UJN303" s="216"/>
      <c r="UJO303" s="216"/>
      <c r="UJP303" s="216"/>
      <c r="UJQ303" s="216"/>
      <c r="UJR303" s="216"/>
      <c r="UJS303" s="216"/>
      <c r="UJT303" s="216"/>
      <c r="UJU303" s="216"/>
      <c r="UJV303" s="216"/>
      <c r="UJW303" s="216"/>
      <c r="UJX303" s="216"/>
      <c r="UJY303" s="216"/>
      <c r="UJZ303" s="216"/>
      <c r="UKA303" s="216"/>
      <c r="UKB303" s="216"/>
      <c r="UKC303" s="216"/>
      <c r="UKD303" s="216"/>
      <c r="UKE303" s="216"/>
      <c r="UKF303" s="216"/>
      <c r="UKG303" s="216"/>
      <c r="UKH303" s="216"/>
      <c r="UKI303" s="216"/>
      <c r="UKJ303" s="216"/>
      <c r="UKK303" s="216"/>
      <c r="UKL303" s="216"/>
      <c r="UKM303" s="216"/>
      <c r="UKN303" s="216"/>
      <c r="UKO303" s="216"/>
      <c r="UKP303" s="216"/>
      <c r="UKQ303" s="216"/>
      <c r="UKR303" s="216"/>
      <c r="UKS303" s="216"/>
      <c r="UKT303" s="216"/>
      <c r="UKU303" s="216"/>
      <c r="UKV303" s="216"/>
      <c r="UKW303" s="216"/>
      <c r="UKX303" s="216"/>
      <c r="UKY303" s="216"/>
      <c r="UKZ303" s="216"/>
      <c r="ULA303" s="216"/>
      <c r="ULB303" s="216"/>
      <c r="ULC303" s="216"/>
      <c r="ULD303" s="216"/>
      <c r="ULE303" s="216"/>
      <c r="ULF303" s="216"/>
      <c r="ULG303" s="216"/>
      <c r="ULH303" s="216"/>
      <c r="ULI303" s="216"/>
      <c r="ULJ303" s="216"/>
      <c r="ULK303" s="216"/>
      <c r="ULL303" s="216"/>
      <c r="ULM303" s="216"/>
      <c r="ULN303" s="216"/>
      <c r="ULO303" s="216"/>
      <c r="ULP303" s="216"/>
      <c r="ULQ303" s="216"/>
      <c r="ULR303" s="216"/>
      <c r="ULS303" s="216"/>
      <c r="ULT303" s="216"/>
      <c r="ULU303" s="216"/>
      <c r="ULV303" s="216"/>
      <c r="ULW303" s="216"/>
      <c r="ULX303" s="216"/>
      <c r="ULY303" s="216"/>
      <c r="ULZ303" s="216"/>
      <c r="UMA303" s="216"/>
      <c r="UMB303" s="216"/>
      <c r="UMC303" s="216"/>
      <c r="UMD303" s="216"/>
      <c r="UME303" s="216"/>
      <c r="UMF303" s="216"/>
      <c r="UMG303" s="216"/>
      <c r="UMH303" s="216"/>
      <c r="UMI303" s="216"/>
      <c r="UMJ303" s="216"/>
      <c r="UMK303" s="216"/>
      <c r="UML303" s="216"/>
      <c r="UMM303" s="216"/>
      <c r="UMN303" s="216"/>
      <c r="UMO303" s="216"/>
      <c r="UMP303" s="216"/>
      <c r="UMQ303" s="216"/>
      <c r="UMR303" s="216"/>
      <c r="UMS303" s="216"/>
      <c r="UMT303" s="216"/>
      <c r="UMU303" s="216"/>
      <c r="UMV303" s="216"/>
      <c r="UMW303" s="216"/>
      <c r="UMX303" s="216"/>
      <c r="UMY303" s="216"/>
      <c r="UMZ303" s="216"/>
      <c r="UNA303" s="216"/>
      <c r="UNB303" s="216"/>
      <c r="UNC303" s="216"/>
      <c r="UND303" s="216"/>
      <c r="UNE303" s="216"/>
      <c r="UNF303" s="216"/>
      <c r="UNG303" s="216"/>
      <c r="UNH303" s="216"/>
      <c r="UNI303" s="216"/>
      <c r="UNJ303" s="216"/>
      <c r="UNK303" s="216"/>
      <c r="UNL303" s="216"/>
      <c r="UNM303" s="216"/>
      <c r="UNN303" s="216"/>
      <c r="UNO303" s="216"/>
      <c r="UNP303" s="216"/>
      <c r="UNQ303" s="216"/>
      <c r="UNR303" s="216"/>
      <c r="UNS303" s="216"/>
      <c r="UNT303" s="216"/>
      <c r="UNU303" s="216"/>
      <c r="UNV303" s="216"/>
      <c r="UNW303" s="216"/>
      <c r="UNX303" s="216"/>
      <c r="UNY303" s="216"/>
      <c r="UNZ303" s="216"/>
      <c r="UOA303" s="216"/>
      <c r="UOB303" s="216"/>
      <c r="UOC303" s="216"/>
      <c r="UOD303" s="216"/>
      <c r="UOE303" s="216"/>
      <c r="UOF303" s="216"/>
      <c r="UOG303" s="216"/>
      <c r="UOH303" s="216"/>
      <c r="UOI303" s="216"/>
      <c r="UOJ303" s="216"/>
      <c r="UOK303" s="216"/>
      <c r="UOL303" s="216"/>
      <c r="UOM303" s="216"/>
      <c r="UON303" s="216"/>
      <c r="UOO303" s="216"/>
      <c r="UOP303" s="216"/>
      <c r="UOQ303" s="216"/>
      <c r="UOR303" s="216"/>
      <c r="UOS303" s="216"/>
      <c r="UOT303" s="216"/>
      <c r="UOU303" s="216"/>
      <c r="UOV303" s="216"/>
      <c r="UOW303" s="216"/>
      <c r="UOX303" s="216"/>
      <c r="UOY303" s="216"/>
      <c r="UOZ303" s="216"/>
      <c r="UPA303" s="216"/>
      <c r="UPB303" s="216"/>
      <c r="UPC303" s="216"/>
      <c r="UPD303" s="216"/>
      <c r="UPE303" s="216"/>
      <c r="UPF303" s="216"/>
      <c r="UPG303" s="216"/>
      <c r="UPH303" s="216"/>
      <c r="UPI303" s="216"/>
      <c r="UPJ303" s="216"/>
      <c r="UPK303" s="216"/>
      <c r="UPL303" s="216"/>
      <c r="UPM303" s="216"/>
      <c r="UPN303" s="216"/>
      <c r="UPO303" s="216"/>
      <c r="UPP303" s="216"/>
      <c r="UPQ303" s="216"/>
      <c r="UPR303" s="216"/>
      <c r="UPS303" s="216"/>
      <c r="UPT303" s="216"/>
      <c r="UPU303" s="216"/>
      <c r="UPV303" s="216"/>
      <c r="UPW303" s="216"/>
      <c r="UPX303" s="216"/>
      <c r="UPY303" s="216"/>
      <c r="UPZ303" s="216"/>
      <c r="UQA303" s="216"/>
      <c r="UQB303" s="216"/>
      <c r="UQC303" s="216"/>
      <c r="UQD303" s="216"/>
      <c r="UQE303" s="216"/>
      <c r="UQF303" s="216"/>
      <c r="UQG303" s="216"/>
      <c r="UQH303" s="216"/>
      <c r="UQI303" s="216"/>
      <c r="UQJ303" s="216"/>
      <c r="UQK303" s="216"/>
      <c r="UQL303" s="216"/>
      <c r="UQM303" s="216"/>
      <c r="UQN303" s="216"/>
      <c r="UQO303" s="216"/>
      <c r="UQP303" s="216"/>
      <c r="UQQ303" s="216"/>
      <c r="UQR303" s="216"/>
      <c r="UQS303" s="216"/>
      <c r="UQT303" s="216"/>
      <c r="UQU303" s="216"/>
      <c r="UQV303" s="216"/>
      <c r="UQW303" s="216"/>
      <c r="UQX303" s="216"/>
      <c r="UQY303" s="216"/>
      <c r="UQZ303" s="216"/>
      <c r="URA303" s="216"/>
      <c r="URB303" s="216"/>
      <c r="URC303" s="216"/>
      <c r="URD303" s="216"/>
      <c r="URE303" s="216"/>
      <c r="URF303" s="216"/>
      <c r="URG303" s="216"/>
      <c r="URH303" s="216"/>
      <c r="URI303" s="216"/>
      <c r="URJ303" s="216"/>
      <c r="URK303" s="216"/>
      <c r="URL303" s="216"/>
      <c r="URM303" s="216"/>
      <c r="URN303" s="216"/>
      <c r="URO303" s="216"/>
      <c r="URP303" s="216"/>
      <c r="URQ303" s="216"/>
      <c r="URR303" s="216"/>
      <c r="URS303" s="216"/>
      <c r="URT303" s="216"/>
      <c r="URU303" s="216"/>
      <c r="URV303" s="216"/>
      <c r="URW303" s="216"/>
      <c r="URX303" s="216"/>
      <c r="URY303" s="216"/>
      <c r="URZ303" s="216"/>
      <c r="USA303" s="216"/>
      <c r="USB303" s="216"/>
      <c r="USC303" s="216"/>
      <c r="USD303" s="216"/>
      <c r="USE303" s="216"/>
      <c r="USF303" s="216"/>
      <c r="USG303" s="216"/>
      <c r="USH303" s="216"/>
      <c r="USI303" s="216"/>
      <c r="USJ303" s="216"/>
      <c r="USK303" s="216"/>
      <c r="USL303" s="216"/>
      <c r="USM303" s="216"/>
      <c r="USN303" s="216"/>
      <c r="USO303" s="216"/>
      <c r="USP303" s="216"/>
      <c r="USQ303" s="216"/>
      <c r="USR303" s="216"/>
      <c r="USS303" s="216"/>
      <c r="UST303" s="216"/>
      <c r="USU303" s="216"/>
      <c r="USV303" s="216"/>
      <c r="USW303" s="216"/>
      <c r="USX303" s="216"/>
      <c r="USY303" s="216"/>
      <c r="USZ303" s="216"/>
      <c r="UTA303" s="216"/>
      <c r="UTB303" s="216"/>
      <c r="UTC303" s="216"/>
      <c r="UTD303" s="216"/>
      <c r="UTE303" s="216"/>
      <c r="UTF303" s="216"/>
      <c r="UTG303" s="216"/>
      <c r="UTH303" s="216"/>
      <c r="UTI303" s="216"/>
      <c r="UTJ303" s="216"/>
      <c r="UTK303" s="216"/>
      <c r="UTL303" s="216"/>
      <c r="UTM303" s="216"/>
      <c r="UTN303" s="216"/>
      <c r="UTO303" s="216"/>
      <c r="UTP303" s="216"/>
      <c r="UTQ303" s="216"/>
      <c r="UTR303" s="216"/>
      <c r="UTS303" s="216"/>
      <c r="UTT303" s="216"/>
      <c r="UTU303" s="216"/>
      <c r="UTV303" s="216"/>
      <c r="UTW303" s="216"/>
      <c r="UTX303" s="216"/>
      <c r="UTY303" s="216"/>
      <c r="UTZ303" s="216"/>
      <c r="UUA303" s="216"/>
      <c r="UUB303" s="216"/>
      <c r="UUC303" s="216"/>
      <c r="UUD303" s="216"/>
      <c r="UUE303" s="216"/>
      <c r="UUF303" s="216"/>
      <c r="UUG303" s="216"/>
      <c r="UUH303" s="216"/>
      <c r="UUI303" s="216"/>
      <c r="UUJ303" s="216"/>
      <c r="UUK303" s="216"/>
      <c r="UUL303" s="216"/>
      <c r="UUM303" s="216"/>
      <c r="UUN303" s="216"/>
      <c r="UUO303" s="216"/>
      <c r="UUP303" s="216"/>
      <c r="UUQ303" s="216"/>
      <c r="UUR303" s="216"/>
      <c r="UUS303" s="216"/>
      <c r="UUT303" s="216"/>
      <c r="UUU303" s="216"/>
      <c r="UUV303" s="216"/>
      <c r="UUW303" s="216"/>
      <c r="UUX303" s="216"/>
      <c r="UUY303" s="216"/>
      <c r="UUZ303" s="216"/>
      <c r="UVA303" s="216"/>
      <c r="UVB303" s="216"/>
      <c r="UVC303" s="216"/>
      <c r="UVD303" s="216"/>
      <c r="UVE303" s="216"/>
      <c r="UVF303" s="216"/>
      <c r="UVG303" s="216"/>
      <c r="UVH303" s="216"/>
      <c r="UVI303" s="216"/>
      <c r="UVJ303" s="216"/>
      <c r="UVK303" s="216"/>
      <c r="UVL303" s="216"/>
      <c r="UVM303" s="216"/>
      <c r="UVN303" s="216"/>
      <c r="UVO303" s="216"/>
      <c r="UVP303" s="216"/>
      <c r="UVQ303" s="216"/>
      <c r="UVR303" s="216"/>
      <c r="UVS303" s="216"/>
      <c r="UVT303" s="216"/>
      <c r="UVU303" s="216"/>
      <c r="UVV303" s="216"/>
      <c r="UVW303" s="216"/>
      <c r="UVX303" s="216"/>
      <c r="UVY303" s="216"/>
      <c r="UVZ303" s="216"/>
      <c r="UWA303" s="216"/>
      <c r="UWB303" s="216"/>
      <c r="UWC303" s="216"/>
      <c r="UWD303" s="216"/>
      <c r="UWE303" s="216"/>
      <c r="UWF303" s="216"/>
      <c r="UWG303" s="216"/>
      <c r="UWH303" s="216"/>
      <c r="UWI303" s="216"/>
      <c r="UWJ303" s="216"/>
      <c r="UWK303" s="216"/>
      <c r="UWL303" s="216"/>
      <c r="UWM303" s="216"/>
      <c r="UWN303" s="216"/>
      <c r="UWO303" s="216"/>
      <c r="UWP303" s="216"/>
      <c r="UWQ303" s="216"/>
      <c r="UWR303" s="216"/>
      <c r="UWS303" s="216"/>
      <c r="UWT303" s="216"/>
      <c r="UWU303" s="216"/>
      <c r="UWV303" s="216"/>
      <c r="UWW303" s="216"/>
      <c r="UWX303" s="216"/>
      <c r="UWY303" s="216"/>
      <c r="UWZ303" s="216"/>
      <c r="UXA303" s="216"/>
      <c r="UXB303" s="216"/>
      <c r="UXC303" s="216"/>
      <c r="UXD303" s="216"/>
      <c r="UXE303" s="216"/>
      <c r="UXF303" s="216"/>
      <c r="UXG303" s="216"/>
      <c r="UXH303" s="216"/>
      <c r="UXI303" s="216"/>
      <c r="UXJ303" s="216"/>
      <c r="UXK303" s="216"/>
      <c r="UXL303" s="216"/>
      <c r="UXM303" s="216"/>
      <c r="UXN303" s="216"/>
      <c r="UXO303" s="216"/>
      <c r="UXP303" s="216"/>
      <c r="UXQ303" s="216"/>
      <c r="UXR303" s="216"/>
      <c r="UXS303" s="216"/>
      <c r="UXT303" s="216"/>
      <c r="UXU303" s="216"/>
      <c r="UXV303" s="216"/>
      <c r="UXW303" s="216"/>
      <c r="UXX303" s="216"/>
      <c r="UXY303" s="216"/>
      <c r="UXZ303" s="216"/>
      <c r="UYA303" s="216"/>
      <c r="UYB303" s="216"/>
      <c r="UYC303" s="216"/>
      <c r="UYD303" s="216"/>
      <c r="UYE303" s="216"/>
      <c r="UYF303" s="216"/>
      <c r="UYG303" s="216"/>
      <c r="UYH303" s="216"/>
      <c r="UYI303" s="216"/>
      <c r="UYJ303" s="216"/>
      <c r="UYK303" s="216"/>
      <c r="UYL303" s="216"/>
      <c r="UYM303" s="216"/>
      <c r="UYN303" s="216"/>
      <c r="UYO303" s="216"/>
      <c r="UYP303" s="216"/>
      <c r="UYQ303" s="216"/>
      <c r="UYR303" s="216"/>
      <c r="UYS303" s="216"/>
      <c r="UYT303" s="216"/>
      <c r="UYU303" s="216"/>
      <c r="UYV303" s="216"/>
      <c r="UYW303" s="216"/>
      <c r="UYX303" s="216"/>
      <c r="UYY303" s="216"/>
      <c r="UYZ303" s="216"/>
      <c r="UZA303" s="216"/>
      <c r="UZB303" s="216"/>
      <c r="UZC303" s="216"/>
      <c r="UZD303" s="216"/>
      <c r="UZE303" s="216"/>
      <c r="UZF303" s="216"/>
      <c r="UZG303" s="216"/>
      <c r="UZH303" s="216"/>
      <c r="UZI303" s="216"/>
      <c r="UZJ303" s="216"/>
      <c r="UZK303" s="216"/>
      <c r="UZL303" s="216"/>
      <c r="UZM303" s="216"/>
      <c r="UZN303" s="216"/>
      <c r="UZO303" s="216"/>
      <c r="UZP303" s="216"/>
      <c r="UZQ303" s="216"/>
      <c r="UZR303" s="216"/>
      <c r="UZS303" s="216"/>
      <c r="UZT303" s="216"/>
      <c r="UZU303" s="216"/>
      <c r="UZV303" s="216"/>
      <c r="UZW303" s="216"/>
      <c r="UZX303" s="216"/>
      <c r="UZY303" s="216"/>
      <c r="UZZ303" s="216"/>
      <c r="VAA303" s="216"/>
      <c r="VAB303" s="216"/>
      <c r="VAC303" s="216"/>
      <c r="VAD303" s="216"/>
      <c r="VAE303" s="216"/>
      <c r="VAF303" s="216"/>
      <c r="VAG303" s="216"/>
      <c r="VAH303" s="216"/>
      <c r="VAI303" s="216"/>
      <c r="VAJ303" s="216"/>
      <c r="VAK303" s="216"/>
      <c r="VAL303" s="216"/>
      <c r="VAM303" s="216"/>
      <c r="VAN303" s="216"/>
      <c r="VAO303" s="216"/>
      <c r="VAP303" s="216"/>
      <c r="VAQ303" s="216"/>
      <c r="VAR303" s="216"/>
      <c r="VAS303" s="216"/>
      <c r="VAT303" s="216"/>
      <c r="VAU303" s="216"/>
      <c r="VAV303" s="216"/>
      <c r="VAW303" s="216"/>
      <c r="VAX303" s="216"/>
      <c r="VAY303" s="216"/>
      <c r="VAZ303" s="216"/>
      <c r="VBA303" s="216"/>
      <c r="VBB303" s="216"/>
      <c r="VBC303" s="216"/>
      <c r="VBD303" s="216"/>
      <c r="VBE303" s="216"/>
      <c r="VBF303" s="216"/>
      <c r="VBG303" s="216"/>
      <c r="VBH303" s="216"/>
      <c r="VBI303" s="216"/>
      <c r="VBJ303" s="216"/>
      <c r="VBK303" s="216"/>
      <c r="VBL303" s="216"/>
      <c r="VBM303" s="216"/>
      <c r="VBN303" s="216"/>
      <c r="VBO303" s="216"/>
      <c r="VBP303" s="216"/>
      <c r="VBQ303" s="216"/>
      <c r="VBR303" s="216"/>
      <c r="VBS303" s="216"/>
      <c r="VBT303" s="216"/>
      <c r="VBU303" s="216"/>
      <c r="VBV303" s="216"/>
      <c r="VBW303" s="216"/>
      <c r="VBX303" s="216"/>
      <c r="VBY303" s="216"/>
      <c r="VBZ303" s="216"/>
      <c r="VCA303" s="216"/>
      <c r="VCB303" s="216"/>
      <c r="VCC303" s="216"/>
      <c r="VCD303" s="216"/>
      <c r="VCE303" s="216"/>
      <c r="VCF303" s="216"/>
      <c r="VCG303" s="216"/>
      <c r="VCH303" s="216"/>
      <c r="VCI303" s="216"/>
      <c r="VCJ303" s="216"/>
      <c r="VCK303" s="216"/>
      <c r="VCL303" s="216"/>
      <c r="VCM303" s="216"/>
      <c r="VCN303" s="216"/>
      <c r="VCO303" s="216"/>
      <c r="VCP303" s="216"/>
      <c r="VCQ303" s="216"/>
      <c r="VCR303" s="216"/>
      <c r="VCS303" s="216"/>
      <c r="VCT303" s="216"/>
      <c r="VCU303" s="216"/>
      <c r="VCV303" s="216"/>
      <c r="VCW303" s="216"/>
      <c r="VCX303" s="216"/>
      <c r="VCY303" s="216"/>
      <c r="VCZ303" s="216"/>
      <c r="VDA303" s="216"/>
      <c r="VDB303" s="216"/>
      <c r="VDC303" s="216"/>
      <c r="VDD303" s="216"/>
      <c r="VDE303" s="216"/>
      <c r="VDF303" s="216"/>
      <c r="VDG303" s="216"/>
      <c r="VDH303" s="216"/>
      <c r="VDI303" s="216"/>
      <c r="VDJ303" s="216"/>
      <c r="VDK303" s="216"/>
      <c r="VDL303" s="216"/>
      <c r="VDM303" s="216"/>
      <c r="VDN303" s="216"/>
      <c r="VDO303" s="216"/>
      <c r="VDP303" s="216"/>
      <c r="VDQ303" s="216"/>
      <c r="VDR303" s="216"/>
      <c r="VDS303" s="216"/>
      <c r="VDT303" s="216"/>
      <c r="VDU303" s="216"/>
      <c r="VDV303" s="216"/>
      <c r="VDW303" s="216"/>
      <c r="VDX303" s="216"/>
      <c r="VDY303" s="216"/>
      <c r="VDZ303" s="216"/>
      <c r="VEA303" s="216"/>
      <c r="VEB303" s="216"/>
      <c r="VEC303" s="216"/>
      <c r="VED303" s="216"/>
      <c r="VEE303" s="216"/>
      <c r="VEF303" s="216"/>
      <c r="VEG303" s="216"/>
      <c r="VEH303" s="216"/>
      <c r="VEI303" s="216"/>
      <c r="VEJ303" s="216"/>
      <c r="VEK303" s="216"/>
      <c r="VEL303" s="216"/>
      <c r="VEM303" s="216"/>
      <c r="VEN303" s="216"/>
      <c r="VEO303" s="216"/>
      <c r="VEP303" s="216"/>
      <c r="VEQ303" s="216"/>
      <c r="VER303" s="216"/>
      <c r="VES303" s="216"/>
      <c r="VET303" s="216"/>
      <c r="VEU303" s="216"/>
      <c r="VEV303" s="216"/>
      <c r="VEW303" s="216"/>
      <c r="VEX303" s="216"/>
      <c r="VEY303" s="216"/>
      <c r="VEZ303" s="216"/>
      <c r="VFA303" s="216"/>
      <c r="VFB303" s="216"/>
      <c r="VFC303" s="216"/>
      <c r="VFD303" s="216"/>
      <c r="VFE303" s="216"/>
      <c r="VFF303" s="216"/>
      <c r="VFG303" s="216"/>
      <c r="VFH303" s="216"/>
      <c r="VFI303" s="216"/>
      <c r="VFJ303" s="216"/>
      <c r="VFK303" s="216"/>
      <c r="VFL303" s="216"/>
      <c r="VFM303" s="216"/>
      <c r="VFN303" s="216"/>
      <c r="VFO303" s="216"/>
      <c r="VFP303" s="216"/>
      <c r="VFQ303" s="216"/>
      <c r="VFR303" s="216"/>
      <c r="VFS303" s="216"/>
      <c r="VFT303" s="216"/>
      <c r="VFU303" s="216"/>
      <c r="VFV303" s="216"/>
      <c r="VFW303" s="216"/>
      <c r="VFX303" s="216"/>
      <c r="VFY303" s="216"/>
      <c r="VFZ303" s="216"/>
      <c r="VGA303" s="216"/>
      <c r="VGB303" s="216"/>
      <c r="VGC303" s="216"/>
      <c r="VGD303" s="216"/>
      <c r="VGE303" s="216"/>
      <c r="VGF303" s="216"/>
      <c r="VGG303" s="216"/>
      <c r="VGH303" s="216"/>
      <c r="VGI303" s="216"/>
      <c r="VGJ303" s="216"/>
      <c r="VGK303" s="216"/>
      <c r="VGL303" s="216"/>
      <c r="VGM303" s="216"/>
      <c r="VGN303" s="216"/>
      <c r="VGO303" s="216"/>
      <c r="VGP303" s="216"/>
      <c r="VGQ303" s="216"/>
      <c r="VGR303" s="216"/>
      <c r="VGS303" s="216"/>
      <c r="VGT303" s="216"/>
      <c r="VGU303" s="216"/>
      <c r="VGV303" s="216"/>
      <c r="VGW303" s="216"/>
      <c r="VGX303" s="216"/>
      <c r="VGY303" s="216"/>
      <c r="VGZ303" s="216"/>
      <c r="VHA303" s="216"/>
      <c r="VHB303" s="216"/>
      <c r="VHC303" s="216"/>
      <c r="VHD303" s="216"/>
      <c r="VHE303" s="216"/>
      <c r="VHF303" s="216"/>
      <c r="VHG303" s="216"/>
      <c r="VHH303" s="216"/>
      <c r="VHI303" s="216"/>
      <c r="VHJ303" s="216"/>
      <c r="VHK303" s="216"/>
      <c r="VHL303" s="216"/>
      <c r="VHM303" s="216"/>
      <c r="VHN303" s="216"/>
      <c r="VHO303" s="216"/>
      <c r="VHP303" s="216"/>
      <c r="VHQ303" s="216"/>
      <c r="VHR303" s="216"/>
      <c r="VHS303" s="216"/>
      <c r="VHT303" s="216"/>
      <c r="VHU303" s="216"/>
      <c r="VHV303" s="216"/>
      <c r="VHW303" s="216"/>
      <c r="VHX303" s="216"/>
      <c r="VHY303" s="216"/>
      <c r="VHZ303" s="216"/>
      <c r="VIA303" s="216"/>
      <c r="VIB303" s="216"/>
      <c r="VIC303" s="216"/>
      <c r="VID303" s="216"/>
      <c r="VIE303" s="216"/>
      <c r="VIF303" s="216"/>
      <c r="VIG303" s="216"/>
      <c r="VIH303" s="216"/>
      <c r="VII303" s="216"/>
      <c r="VIJ303" s="216"/>
      <c r="VIK303" s="216"/>
      <c r="VIL303" s="216"/>
      <c r="VIM303" s="216"/>
      <c r="VIN303" s="216"/>
      <c r="VIO303" s="216"/>
      <c r="VIP303" s="216"/>
      <c r="VIQ303" s="216"/>
      <c r="VIR303" s="216"/>
      <c r="VIS303" s="216"/>
      <c r="VIT303" s="216"/>
      <c r="VIU303" s="216"/>
      <c r="VIV303" s="216"/>
      <c r="VIW303" s="216"/>
      <c r="VIX303" s="216"/>
      <c r="VIY303" s="216"/>
      <c r="VIZ303" s="216"/>
      <c r="VJA303" s="216"/>
      <c r="VJB303" s="216"/>
      <c r="VJC303" s="216"/>
      <c r="VJD303" s="216"/>
      <c r="VJE303" s="216"/>
      <c r="VJF303" s="216"/>
      <c r="VJG303" s="216"/>
      <c r="VJH303" s="216"/>
      <c r="VJI303" s="216"/>
      <c r="VJJ303" s="216"/>
      <c r="VJK303" s="216"/>
      <c r="VJL303" s="216"/>
      <c r="VJM303" s="216"/>
      <c r="VJN303" s="216"/>
      <c r="VJO303" s="216"/>
      <c r="VJP303" s="216"/>
      <c r="VJQ303" s="216"/>
      <c r="VJR303" s="216"/>
      <c r="VJS303" s="216"/>
      <c r="VJT303" s="216"/>
      <c r="VJU303" s="216"/>
      <c r="VJV303" s="216"/>
      <c r="VJW303" s="216"/>
      <c r="VJX303" s="216"/>
      <c r="VJY303" s="216"/>
      <c r="VJZ303" s="216"/>
      <c r="VKA303" s="216"/>
      <c r="VKB303" s="216"/>
      <c r="VKC303" s="216"/>
      <c r="VKD303" s="216"/>
      <c r="VKE303" s="216"/>
      <c r="VKF303" s="216"/>
      <c r="VKG303" s="216"/>
      <c r="VKH303" s="216"/>
      <c r="VKI303" s="216"/>
      <c r="VKJ303" s="216"/>
      <c r="VKK303" s="216"/>
      <c r="VKL303" s="216"/>
      <c r="VKM303" s="216"/>
      <c r="VKN303" s="216"/>
      <c r="VKO303" s="216"/>
      <c r="VKP303" s="216"/>
      <c r="VKQ303" s="216"/>
      <c r="VKR303" s="216"/>
      <c r="VKS303" s="216"/>
      <c r="VKT303" s="216"/>
      <c r="VKU303" s="216"/>
      <c r="VKV303" s="216"/>
      <c r="VKW303" s="216"/>
      <c r="VKX303" s="216"/>
      <c r="VKY303" s="216"/>
      <c r="VKZ303" s="216"/>
      <c r="VLA303" s="216"/>
      <c r="VLB303" s="216"/>
      <c r="VLC303" s="216"/>
      <c r="VLD303" s="216"/>
      <c r="VLE303" s="216"/>
      <c r="VLF303" s="216"/>
      <c r="VLG303" s="216"/>
      <c r="VLH303" s="216"/>
      <c r="VLI303" s="216"/>
      <c r="VLJ303" s="216"/>
      <c r="VLK303" s="216"/>
      <c r="VLL303" s="216"/>
      <c r="VLM303" s="216"/>
      <c r="VLN303" s="216"/>
      <c r="VLO303" s="216"/>
      <c r="VLP303" s="216"/>
      <c r="VLQ303" s="216"/>
      <c r="VLR303" s="216"/>
      <c r="VLS303" s="216"/>
      <c r="VLT303" s="216"/>
      <c r="VLU303" s="216"/>
      <c r="VLV303" s="216"/>
      <c r="VLW303" s="216"/>
      <c r="VLX303" s="216"/>
      <c r="VLY303" s="216"/>
      <c r="VLZ303" s="216"/>
      <c r="VMA303" s="216"/>
      <c r="VMB303" s="216"/>
      <c r="VMC303" s="216"/>
      <c r="VMD303" s="216"/>
      <c r="VME303" s="216"/>
      <c r="VMF303" s="216"/>
      <c r="VMG303" s="216"/>
      <c r="VMH303" s="216"/>
      <c r="VMI303" s="216"/>
      <c r="VMJ303" s="216"/>
      <c r="VMK303" s="216"/>
      <c r="VML303" s="216"/>
      <c r="VMM303" s="216"/>
      <c r="VMN303" s="216"/>
      <c r="VMO303" s="216"/>
      <c r="VMP303" s="216"/>
      <c r="VMQ303" s="216"/>
      <c r="VMR303" s="216"/>
      <c r="VMS303" s="216"/>
      <c r="VMT303" s="216"/>
      <c r="VMU303" s="216"/>
      <c r="VMV303" s="216"/>
      <c r="VMW303" s="216"/>
      <c r="VMX303" s="216"/>
      <c r="VMY303" s="216"/>
      <c r="VMZ303" s="216"/>
      <c r="VNA303" s="216"/>
      <c r="VNB303" s="216"/>
      <c r="VNC303" s="216"/>
      <c r="VND303" s="216"/>
      <c r="VNE303" s="216"/>
      <c r="VNF303" s="216"/>
      <c r="VNG303" s="216"/>
      <c r="VNH303" s="216"/>
      <c r="VNI303" s="216"/>
      <c r="VNJ303" s="216"/>
      <c r="VNK303" s="216"/>
      <c r="VNL303" s="216"/>
      <c r="VNM303" s="216"/>
      <c r="VNN303" s="216"/>
      <c r="VNO303" s="216"/>
      <c r="VNP303" s="216"/>
      <c r="VNQ303" s="216"/>
      <c r="VNR303" s="216"/>
      <c r="VNS303" s="216"/>
      <c r="VNT303" s="216"/>
      <c r="VNU303" s="216"/>
      <c r="VNV303" s="216"/>
      <c r="VNW303" s="216"/>
      <c r="VNX303" s="216"/>
      <c r="VNY303" s="216"/>
      <c r="VNZ303" s="216"/>
      <c r="VOA303" s="216"/>
      <c r="VOB303" s="216"/>
      <c r="VOC303" s="216"/>
      <c r="VOD303" s="216"/>
      <c r="VOE303" s="216"/>
      <c r="VOF303" s="216"/>
      <c r="VOG303" s="216"/>
      <c r="VOH303" s="216"/>
      <c r="VOI303" s="216"/>
      <c r="VOJ303" s="216"/>
      <c r="VOK303" s="216"/>
      <c r="VOL303" s="216"/>
      <c r="VOM303" s="216"/>
      <c r="VON303" s="216"/>
      <c r="VOO303" s="216"/>
      <c r="VOP303" s="216"/>
      <c r="VOQ303" s="216"/>
      <c r="VOR303" s="216"/>
      <c r="VOS303" s="216"/>
      <c r="VOT303" s="216"/>
      <c r="VOU303" s="216"/>
      <c r="VOV303" s="216"/>
      <c r="VOW303" s="216"/>
      <c r="VOX303" s="216"/>
      <c r="VOY303" s="216"/>
      <c r="VOZ303" s="216"/>
      <c r="VPA303" s="216"/>
      <c r="VPB303" s="216"/>
      <c r="VPC303" s="216"/>
      <c r="VPD303" s="216"/>
      <c r="VPE303" s="216"/>
      <c r="VPF303" s="216"/>
      <c r="VPG303" s="216"/>
      <c r="VPH303" s="216"/>
      <c r="VPI303" s="216"/>
      <c r="VPJ303" s="216"/>
      <c r="VPK303" s="216"/>
      <c r="VPL303" s="216"/>
      <c r="VPM303" s="216"/>
      <c r="VPN303" s="216"/>
      <c r="VPO303" s="216"/>
      <c r="VPP303" s="216"/>
      <c r="VPQ303" s="216"/>
      <c r="VPR303" s="216"/>
      <c r="VPS303" s="216"/>
      <c r="VPT303" s="216"/>
      <c r="VPU303" s="216"/>
      <c r="VPV303" s="216"/>
      <c r="VPW303" s="216"/>
      <c r="VPX303" s="216"/>
      <c r="VPY303" s="216"/>
      <c r="VPZ303" s="216"/>
      <c r="VQA303" s="216"/>
      <c r="VQB303" s="216"/>
      <c r="VQC303" s="216"/>
      <c r="VQD303" s="216"/>
      <c r="VQE303" s="216"/>
      <c r="VQF303" s="216"/>
      <c r="VQG303" s="216"/>
      <c r="VQH303" s="216"/>
      <c r="VQI303" s="216"/>
      <c r="VQJ303" s="216"/>
      <c r="VQK303" s="216"/>
      <c r="VQL303" s="216"/>
      <c r="VQM303" s="216"/>
      <c r="VQN303" s="216"/>
      <c r="VQO303" s="216"/>
      <c r="VQP303" s="216"/>
      <c r="VQQ303" s="216"/>
      <c r="VQR303" s="216"/>
      <c r="VQS303" s="216"/>
      <c r="VQT303" s="216"/>
      <c r="VQU303" s="216"/>
      <c r="VQV303" s="216"/>
      <c r="VQW303" s="216"/>
      <c r="VQX303" s="216"/>
      <c r="VQY303" s="216"/>
      <c r="VQZ303" s="216"/>
      <c r="VRA303" s="216"/>
      <c r="VRB303" s="216"/>
      <c r="VRC303" s="216"/>
      <c r="VRD303" s="216"/>
      <c r="VRE303" s="216"/>
      <c r="VRF303" s="216"/>
      <c r="VRG303" s="216"/>
      <c r="VRH303" s="216"/>
      <c r="VRI303" s="216"/>
      <c r="VRJ303" s="216"/>
      <c r="VRK303" s="216"/>
      <c r="VRL303" s="216"/>
      <c r="VRM303" s="216"/>
      <c r="VRN303" s="216"/>
      <c r="VRO303" s="216"/>
      <c r="VRP303" s="216"/>
      <c r="VRQ303" s="216"/>
      <c r="VRR303" s="216"/>
      <c r="VRS303" s="216"/>
      <c r="VRT303" s="216"/>
      <c r="VRU303" s="216"/>
      <c r="VRV303" s="216"/>
      <c r="VRW303" s="216"/>
      <c r="VRX303" s="216"/>
      <c r="VRY303" s="216"/>
      <c r="VRZ303" s="216"/>
      <c r="VSA303" s="216"/>
      <c r="VSB303" s="216"/>
      <c r="VSC303" s="216"/>
      <c r="VSD303" s="216"/>
      <c r="VSE303" s="216"/>
      <c r="VSF303" s="216"/>
      <c r="VSG303" s="216"/>
      <c r="VSH303" s="216"/>
      <c r="VSI303" s="216"/>
      <c r="VSJ303" s="216"/>
      <c r="VSK303" s="216"/>
      <c r="VSL303" s="216"/>
      <c r="VSM303" s="216"/>
      <c r="VSN303" s="216"/>
      <c r="VSO303" s="216"/>
      <c r="VSP303" s="216"/>
      <c r="VSQ303" s="216"/>
      <c r="VSR303" s="216"/>
      <c r="VSS303" s="216"/>
      <c r="VST303" s="216"/>
      <c r="VSU303" s="216"/>
      <c r="VSV303" s="216"/>
      <c r="VSW303" s="216"/>
      <c r="VSX303" s="216"/>
      <c r="VSY303" s="216"/>
      <c r="VSZ303" s="216"/>
      <c r="VTA303" s="216"/>
      <c r="VTB303" s="216"/>
      <c r="VTC303" s="216"/>
      <c r="VTD303" s="216"/>
      <c r="VTE303" s="216"/>
      <c r="VTF303" s="216"/>
      <c r="VTG303" s="216"/>
      <c r="VTH303" s="216"/>
      <c r="VTI303" s="216"/>
      <c r="VTJ303" s="216"/>
      <c r="VTK303" s="216"/>
      <c r="VTL303" s="216"/>
      <c r="VTM303" s="216"/>
      <c r="VTN303" s="216"/>
      <c r="VTO303" s="216"/>
      <c r="VTP303" s="216"/>
      <c r="VTQ303" s="216"/>
      <c r="VTR303" s="216"/>
      <c r="VTS303" s="216"/>
      <c r="VTT303" s="216"/>
      <c r="VTU303" s="216"/>
      <c r="VTV303" s="216"/>
      <c r="VTW303" s="216"/>
      <c r="VTX303" s="216"/>
      <c r="VTY303" s="216"/>
      <c r="VTZ303" s="216"/>
      <c r="VUA303" s="216"/>
      <c r="VUB303" s="216"/>
      <c r="VUC303" s="216"/>
      <c r="VUD303" s="216"/>
      <c r="VUE303" s="216"/>
      <c r="VUF303" s="216"/>
      <c r="VUG303" s="216"/>
      <c r="VUH303" s="216"/>
      <c r="VUI303" s="216"/>
      <c r="VUJ303" s="216"/>
      <c r="VUK303" s="216"/>
      <c r="VUL303" s="216"/>
      <c r="VUM303" s="216"/>
      <c r="VUN303" s="216"/>
      <c r="VUO303" s="216"/>
      <c r="VUP303" s="216"/>
      <c r="VUQ303" s="216"/>
      <c r="VUR303" s="216"/>
      <c r="VUS303" s="216"/>
      <c r="VUT303" s="216"/>
      <c r="VUU303" s="216"/>
      <c r="VUV303" s="216"/>
      <c r="VUW303" s="216"/>
      <c r="VUX303" s="216"/>
      <c r="VUY303" s="216"/>
      <c r="VUZ303" s="216"/>
      <c r="VVA303" s="216"/>
      <c r="VVB303" s="216"/>
      <c r="VVC303" s="216"/>
      <c r="VVD303" s="216"/>
      <c r="VVE303" s="216"/>
      <c r="VVF303" s="216"/>
      <c r="VVG303" s="216"/>
      <c r="VVH303" s="216"/>
      <c r="VVI303" s="216"/>
      <c r="VVJ303" s="216"/>
      <c r="VVK303" s="216"/>
      <c r="VVL303" s="216"/>
      <c r="VVM303" s="216"/>
      <c r="VVN303" s="216"/>
      <c r="VVO303" s="216"/>
      <c r="VVP303" s="216"/>
      <c r="VVQ303" s="216"/>
      <c r="VVR303" s="216"/>
      <c r="VVS303" s="216"/>
      <c r="VVT303" s="216"/>
      <c r="VVU303" s="216"/>
      <c r="VVV303" s="216"/>
      <c r="VVW303" s="216"/>
      <c r="VVX303" s="216"/>
      <c r="VVY303" s="216"/>
      <c r="VVZ303" s="216"/>
      <c r="VWA303" s="216"/>
      <c r="VWB303" s="216"/>
      <c r="VWC303" s="216"/>
      <c r="VWD303" s="216"/>
      <c r="VWE303" s="216"/>
      <c r="VWF303" s="216"/>
      <c r="VWG303" s="216"/>
      <c r="VWH303" s="216"/>
      <c r="VWI303" s="216"/>
      <c r="VWJ303" s="216"/>
      <c r="VWK303" s="216"/>
      <c r="VWL303" s="216"/>
      <c r="VWM303" s="216"/>
      <c r="VWN303" s="216"/>
      <c r="VWO303" s="216"/>
      <c r="VWP303" s="216"/>
      <c r="VWQ303" s="216"/>
      <c r="VWR303" s="216"/>
      <c r="VWS303" s="216"/>
      <c r="VWT303" s="216"/>
      <c r="VWU303" s="216"/>
      <c r="VWV303" s="216"/>
      <c r="VWW303" s="216"/>
      <c r="VWX303" s="216"/>
      <c r="VWY303" s="216"/>
      <c r="VWZ303" s="216"/>
      <c r="VXA303" s="216"/>
      <c r="VXB303" s="216"/>
      <c r="VXC303" s="216"/>
      <c r="VXD303" s="216"/>
      <c r="VXE303" s="216"/>
      <c r="VXF303" s="216"/>
      <c r="VXG303" s="216"/>
      <c r="VXH303" s="216"/>
      <c r="VXI303" s="216"/>
      <c r="VXJ303" s="216"/>
      <c r="VXK303" s="216"/>
      <c r="VXL303" s="216"/>
      <c r="VXM303" s="216"/>
      <c r="VXN303" s="216"/>
      <c r="VXO303" s="216"/>
      <c r="VXP303" s="216"/>
      <c r="VXQ303" s="216"/>
      <c r="VXR303" s="216"/>
      <c r="VXS303" s="216"/>
      <c r="VXT303" s="216"/>
      <c r="VXU303" s="216"/>
      <c r="VXV303" s="216"/>
      <c r="VXW303" s="216"/>
      <c r="VXX303" s="216"/>
      <c r="VXY303" s="216"/>
      <c r="VXZ303" s="216"/>
      <c r="VYA303" s="216"/>
      <c r="VYB303" s="216"/>
      <c r="VYC303" s="216"/>
      <c r="VYD303" s="216"/>
      <c r="VYE303" s="216"/>
      <c r="VYF303" s="216"/>
      <c r="VYG303" s="216"/>
      <c r="VYH303" s="216"/>
      <c r="VYI303" s="216"/>
      <c r="VYJ303" s="216"/>
      <c r="VYK303" s="216"/>
      <c r="VYL303" s="216"/>
      <c r="VYM303" s="216"/>
      <c r="VYN303" s="216"/>
      <c r="VYO303" s="216"/>
      <c r="VYP303" s="216"/>
      <c r="VYQ303" s="216"/>
      <c r="VYR303" s="216"/>
      <c r="VYS303" s="216"/>
      <c r="VYT303" s="216"/>
      <c r="VYU303" s="216"/>
      <c r="VYV303" s="216"/>
      <c r="VYW303" s="216"/>
      <c r="VYX303" s="216"/>
      <c r="VYY303" s="216"/>
      <c r="VYZ303" s="216"/>
      <c r="VZA303" s="216"/>
      <c r="VZB303" s="216"/>
      <c r="VZC303" s="216"/>
      <c r="VZD303" s="216"/>
      <c r="VZE303" s="216"/>
      <c r="VZF303" s="216"/>
      <c r="VZG303" s="216"/>
      <c r="VZH303" s="216"/>
      <c r="VZI303" s="216"/>
      <c r="VZJ303" s="216"/>
      <c r="VZK303" s="216"/>
      <c r="VZL303" s="216"/>
      <c r="VZM303" s="216"/>
      <c r="VZN303" s="216"/>
      <c r="VZO303" s="216"/>
      <c r="VZP303" s="216"/>
      <c r="VZQ303" s="216"/>
      <c r="VZR303" s="216"/>
      <c r="VZS303" s="216"/>
      <c r="VZT303" s="216"/>
      <c r="VZU303" s="216"/>
      <c r="VZV303" s="216"/>
      <c r="VZW303" s="216"/>
      <c r="VZX303" s="216"/>
      <c r="VZY303" s="216"/>
      <c r="VZZ303" s="216"/>
      <c r="WAA303" s="216"/>
      <c r="WAB303" s="216"/>
      <c r="WAC303" s="216"/>
      <c r="WAD303" s="216"/>
      <c r="WAE303" s="216"/>
      <c r="WAF303" s="216"/>
      <c r="WAG303" s="216"/>
      <c r="WAH303" s="216"/>
      <c r="WAI303" s="216"/>
      <c r="WAJ303" s="216"/>
      <c r="WAK303" s="216"/>
      <c r="WAL303" s="216"/>
      <c r="WAM303" s="216"/>
      <c r="WAN303" s="216"/>
      <c r="WAO303" s="216"/>
      <c r="WAP303" s="216"/>
      <c r="WAQ303" s="216"/>
      <c r="WAR303" s="216"/>
      <c r="WAS303" s="216"/>
      <c r="WAT303" s="216"/>
      <c r="WAU303" s="216"/>
      <c r="WAV303" s="216"/>
      <c r="WAW303" s="216"/>
      <c r="WAX303" s="216"/>
      <c r="WAY303" s="216"/>
      <c r="WAZ303" s="216"/>
      <c r="WBA303" s="216"/>
      <c r="WBB303" s="216"/>
      <c r="WBC303" s="216"/>
      <c r="WBD303" s="216"/>
      <c r="WBE303" s="216"/>
      <c r="WBF303" s="216"/>
      <c r="WBG303" s="216"/>
      <c r="WBH303" s="216"/>
      <c r="WBI303" s="216"/>
      <c r="WBJ303" s="216"/>
      <c r="WBK303" s="216"/>
      <c r="WBL303" s="216"/>
      <c r="WBM303" s="216"/>
      <c r="WBN303" s="216"/>
      <c r="WBO303" s="216"/>
      <c r="WBP303" s="216"/>
      <c r="WBQ303" s="216"/>
      <c r="WBR303" s="216"/>
      <c r="WBS303" s="216"/>
      <c r="WBT303" s="216"/>
      <c r="WBU303" s="216"/>
      <c r="WBV303" s="216"/>
      <c r="WBW303" s="216"/>
      <c r="WBX303" s="216"/>
      <c r="WBY303" s="216"/>
      <c r="WBZ303" s="216"/>
      <c r="WCA303" s="216"/>
      <c r="WCB303" s="216"/>
      <c r="WCC303" s="216"/>
      <c r="WCD303" s="216"/>
      <c r="WCE303" s="216"/>
      <c r="WCF303" s="216"/>
      <c r="WCG303" s="216"/>
      <c r="WCH303" s="216"/>
      <c r="WCI303" s="216"/>
      <c r="WCJ303" s="216"/>
      <c r="WCK303" s="216"/>
      <c r="WCL303" s="216"/>
      <c r="WCM303" s="216"/>
      <c r="WCN303" s="216"/>
      <c r="WCO303" s="216"/>
      <c r="WCP303" s="216"/>
      <c r="WCQ303" s="216"/>
      <c r="WCR303" s="216"/>
      <c r="WCS303" s="216"/>
      <c r="WCT303" s="216"/>
      <c r="WCU303" s="216"/>
      <c r="WCV303" s="216"/>
      <c r="WCW303" s="216"/>
      <c r="WCX303" s="216"/>
      <c r="WCY303" s="216"/>
      <c r="WCZ303" s="216"/>
      <c r="WDA303" s="216"/>
      <c r="WDB303" s="216"/>
      <c r="WDC303" s="216"/>
      <c r="WDD303" s="216"/>
      <c r="WDE303" s="216"/>
      <c r="WDF303" s="216"/>
      <c r="WDG303" s="216"/>
      <c r="WDH303" s="216"/>
      <c r="WDI303" s="216"/>
      <c r="WDJ303" s="216"/>
      <c r="WDK303" s="216"/>
      <c r="WDL303" s="216"/>
      <c r="WDM303" s="216"/>
      <c r="WDN303" s="216"/>
      <c r="WDO303" s="216"/>
      <c r="WDP303" s="216"/>
      <c r="WDQ303" s="216"/>
      <c r="WDR303" s="216"/>
      <c r="WDS303" s="216"/>
      <c r="WDT303" s="216"/>
      <c r="WDU303" s="216"/>
      <c r="WDV303" s="216"/>
      <c r="WDW303" s="216"/>
      <c r="WDX303" s="216"/>
      <c r="WDY303" s="216"/>
      <c r="WDZ303" s="216"/>
      <c r="WEA303" s="216"/>
      <c r="WEB303" s="216"/>
      <c r="WEC303" s="216"/>
      <c r="WED303" s="216"/>
      <c r="WEE303" s="216"/>
      <c r="WEF303" s="216"/>
      <c r="WEG303" s="216"/>
      <c r="WEH303" s="216"/>
      <c r="WEI303" s="216"/>
      <c r="WEJ303" s="216"/>
      <c r="WEK303" s="216"/>
      <c r="WEL303" s="216"/>
      <c r="WEM303" s="216"/>
      <c r="WEN303" s="216"/>
      <c r="WEO303" s="216"/>
      <c r="WEP303" s="216"/>
      <c r="WEQ303" s="216"/>
      <c r="WER303" s="216"/>
      <c r="WES303" s="216"/>
      <c r="WET303" s="216"/>
      <c r="WEU303" s="216"/>
      <c r="WEV303" s="216"/>
      <c r="WEW303" s="216"/>
      <c r="WEX303" s="216"/>
      <c r="WEY303" s="216"/>
      <c r="WEZ303" s="216"/>
      <c r="WFA303" s="216"/>
      <c r="WFB303" s="216"/>
      <c r="WFC303" s="216"/>
      <c r="WFD303" s="216"/>
      <c r="WFE303" s="216"/>
      <c r="WFF303" s="216"/>
      <c r="WFG303" s="216"/>
      <c r="WFH303" s="216"/>
      <c r="WFI303" s="216"/>
      <c r="WFJ303" s="216"/>
      <c r="WFK303" s="216"/>
      <c r="WFL303" s="216"/>
      <c r="WFM303" s="216"/>
      <c r="WFN303" s="216"/>
      <c r="WFO303" s="216"/>
      <c r="WFP303" s="216"/>
      <c r="WFQ303" s="216"/>
      <c r="WFR303" s="216"/>
      <c r="WFS303" s="216"/>
      <c r="WFT303" s="216"/>
      <c r="WFU303" s="216"/>
      <c r="WFV303" s="216"/>
      <c r="WFW303" s="216"/>
      <c r="WFX303" s="216"/>
      <c r="WFY303" s="216"/>
      <c r="WFZ303" s="216"/>
      <c r="WGA303" s="216"/>
      <c r="WGB303" s="216"/>
      <c r="WGC303" s="216"/>
      <c r="WGD303" s="216"/>
      <c r="WGE303" s="216"/>
      <c r="WGF303" s="216"/>
      <c r="WGG303" s="216"/>
      <c r="WGH303" s="216"/>
      <c r="WGI303" s="216"/>
      <c r="WGJ303" s="216"/>
      <c r="WGK303" s="216"/>
      <c r="WGL303" s="216"/>
      <c r="WGM303" s="216"/>
      <c r="WGN303" s="216"/>
      <c r="WGO303" s="216"/>
      <c r="WGP303" s="216"/>
      <c r="WGQ303" s="216"/>
      <c r="WGR303" s="216"/>
      <c r="WGS303" s="216"/>
      <c r="WGT303" s="216"/>
      <c r="WGU303" s="216"/>
      <c r="WGV303" s="216"/>
      <c r="WGW303" s="216"/>
      <c r="WGX303" s="216"/>
      <c r="WGY303" s="216"/>
      <c r="WGZ303" s="216"/>
      <c r="WHA303" s="216"/>
      <c r="WHB303" s="216"/>
      <c r="WHC303" s="216"/>
      <c r="WHD303" s="216"/>
      <c r="WHE303" s="216"/>
      <c r="WHF303" s="216"/>
      <c r="WHG303" s="216"/>
      <c r="WHH303" s="216"/>
      <c r="WHI303" s="216"/>
      <c r="WHJ303" s="216"/>
      <c r="WHK303" s="216"/>
      <c r="WHL303" s="216"/>
      <c r="WHM303" s="216"/>
      <c r="WHN303" s="216"/>
      <c r="WHO303" s="216"/>
      <c r="WHP303" s="216"/>
      <c r="WHQ303" s="216"/>
      <c r="WHR303" s="216"/>
      <c r="WHS303" s="216"/>
      <c r="WHT303" s="216"/>
      <c r="WHU303" s="216"/>
      <c r="WHV303" s="216"/>
      <c r="WHW303" s="216"/>
      <c r="WHX303" s="216"/>
      <c r="WHY303" s="216"/>
      <c r="WHZ303" s="216"/>
      <c r="WIA303" s="216"/>
      <c r="WIB303" s="216"/>
      <c r="WIC303" s="216"/>
      <c r="WID303" s="216"/>
      <c r="WIE303" s="216"/>
      <c r="WIF303" s="216"/>
      <c r="WIG303" s="216"/>
      <c r="WIH303" s="216"/>
      <c r="WII303" s="216"/>
      <c r="WIJ303" s="216"/>
      <c r="WIK303" s="216"/>
      <c r="WIL303" s="216"/>
      <c r="WIM303" s="216"/>
      <c r="WIN303" s="216"/>
      <c r="WIO303" s="216"/>
      <c r="WIP303" s="216"/>
      <c r="WIQ303" s="216"/>
      <c r="WIR303" s="216"/>
      <c r="WIS303" s="216"/>
      <c r="WIT303" s="216"/>
      <c r="WIU303" s="216"/>
      <c r="WIV303" s="216"/>
      <c r="WIW303" s="216"/>
      <c r="WIX303" s="216"/>
      <c r="WIY303" s="216"/>
      <c r="WIZ303" s="216"/>
      <c r="WJA303" s="216"/>
      <c r="WJB303" s="216"/>
      <c r="WJC303" s="216"/>
      <c r="WJD303" s="216"/>
      <c r="WJE303" s="216"/>
      <c r="WJF303" s="216"/>
      <c r="WJG303" s="216"/>
      <c r="WJH303" s="216"/>
      <c r="WJI303" s="216"/>
      <c r="WJJ303" s="216"/>
      <c r="WJK303" s="216"/>
      <c r="WJL303" s="216"/>
      <c r="WJM303" s="216"/>
      <c r="WJN303" s="216"/>
      <c r="WJO303" s="216"/>
      <c r="WJP303" s="216"/>
      <c r="WJQ303" s="216"/>
      <c r="WJR303" s="216"/>
      <c r="WJS303" s="216"/>
      <c r="WJT303" s="216"/>
      <c r="WJU303" s="216"/>
      <c r="WJV303" s="216"/>
      <c r="WJW303" s="216"/>
      <c r="WJX303" s="216"/>
      <c r="WJY303" s="216"/>
      <c r="WJZ303" s="216"/>
      <c r="WKA303" s="216"/>
      <c r="WKB303" s="216"/>
      <c r="WKC303" s="216"/>
      <c r="WKD303" s="216"/>
      <c r="WKE303" s="216"/>
      <c r="WKF303" s="216"/>
      <c r="WKG303" s="216"/>
      <c r="WKH303" s="216"/>
      <c r="WKI303" s="216"/>
      <c r="WKJ303" s="216"/>
      <c r="WKK303" s="216"/>
      <c r="WKL303" s="216"/>
      <c r="WKM303" s="216"/>
      <c r="WKN303" s="216"/>
      <c r="WKO303" s="216"/>
      <c r="WKP303" s="216"/>
      <c r="WKQ303" s="216"/>
      <c r="WKR303" s="216"/>
      <c r="WKS303" s="216"/>
      <c r="WKT303" s="216"/>
      <c r="WKU303" s="216"/>
      <c r="WKV303" s="216"/>
      <c r="WKW303" s="216"/>
      <c r="WKX303" s="216"/>
      <c r="WKY303" s="216"/>
      <c r="WKZ303" s="216"/>
      <c r="WLA303" s="216"/>
      <c r="WLB303" s="216"/>
      <c r="WLC303" s="216"/>
      <c r="WLD303" s="216"/>
      <c r="WLE303" s="216"/>
      <c r="WLF303" s="216"/>
      <c r="WLG303" s="216"/>
      <c r="WLH303" s="216"/>
      <c r="WLI303" s="216"/>
      <c r="WLJ303" s="216"/>
      <c r="WLK303" s="216"/>
      <c r="WLL303" s="216"/>
      <c r="WLM303" s="216"/>
      <c r="WLN303" s="216"/>
      <c r="WLO303" s="216"/>
      <c r="WLP303" s="216"/>
      <c r="WLQ303" s="216"/>
      <c r="WLR303" s="216"/>
      <c r="WLS303" s="216"/>
      <c r="WLT303" s="216"/>
      <c r="WLU303" s="216"/>
      <c r="WLV303" s="216"/>
      <c r="WLW303" s="216"/>
      <c r="WLX303" s="216"/>
      <c r="WLY303" s="216"/>
      <c r="WLZ303" s="216"/>
      <c r="WMA303" s="216"/>
      <c r="WMB303" s="216"/>
      <c r="WMC303" s="216"/>
      <c r="WMD303" s="216"/>
      <c r="WME303" s="216"/>
      <c r="WMF303" s="216"/>
      <c r="WMG303" s="216"/>
      <c r="WMH303" s="216"/>
      <c r="WMI303" s="216"/>
      <c r="WMJ303" s="216"/>
      <c r="WMK303" s="216"/>
      <c r="WML303" s="216"/>
      <c r="WMM303" s="216"/>
      <c r="WMN303" s="216"/>
      <c r="WMO303" s="216"/>
      <c r="WMP303" s="216"/>
      <c r="WMQ303" s="216"/>
      <c r="WMR303" s="216"/>
      <c r="WMS303" s="216"/>
      <c r="WMT303" s="216"/>
      <c r="WMU303" s="216"/>
      <c r="WMV303" s="216"/>
      <c r="WMW303" s="216"/>
      <c r="WMX303" s="216"/>
      <c r="WMY303" s="216"/>
      <c r="WMZ303" s="216"/>
      <c r="WNA303" s="216"/>
      <c r="WNB303" s="216"/>
      <c r="WNC303" s="216"/>
      <c r="WND303" s="216"/>
      <c r="WNE303" s="216"/>
      <c r="WNF303" s="216"/>
      <c r="WNG303" s="216"/>
      <c r="WNH303" s="216"/>
      <c r="WNI303" s="216"/>
      <c r="WNJ303" s="216"/>
      <c r="WNK303" s="216"/>
      <c r="WNL303" s="216"/>
      <c r="WNM303" s="216"/>
      <c r="WNN303" s="216"/>
      <c r="WNO303" s="216"/>
      <c r="WNP303" s="216"/>
      <c r="WNQ303" s="216"/>
      <c r="WNR303" s="216"/>
      <c r="WNS303" s="216"/>
      <c r="WNT303" s="216"/>
      <c r="WNU303" s="216"/>
      <c r="WNV303" s="216"/>
      <c r="WNW303" s="216"/>
      <c r="WNX303" s="216"/>
      <c r="WNY303" s="216"/>
      <c r="WNZ303" s="216"/>
      <c r="WOA303" s="216"/>
      <c r="WOB303" s="216"/>
      <c r="WOC303" s="216"/>
      <c r="WOD303" s="216"/>
      <c r="WOE303" s="216"/>
      <c r="WOF303" s="216"/>
      <c r="WOG303" s="216"/>
      <c r="WOH303" s="216"/>
      <c r="WOI303" s="216"/>
      <c r="WOJ303" s="216"/>
      <c r="WOK303" s="216"/>
      <c r="WOL303" s="216"/>
      <c r="WOM303" s="216"/>
      <c r="WON303" s="216"/>
      <c r="WOO303" s="216"/>
      <c r="WOP303" s="216"/>
      <c r="WOQ303" s="216"/>
      <c r="WOR303" s="216"/>
      <c r="WOS303" s="216"/>
      <c r="WOT303" s="216"/>
      <c r="WOU303" s="216"/>
      <c r="WOV303" s="216"/>
      <c r="WOW303" s="216"/>
      <c r="WOX303" s="216"/>
      <c r="WOY303" s="216"/>
      <c r="WOZ303" s="216"/>
      <c r="WPA303" s="216"/>
      <c r="WPB303" s="216"/>
      <c r="WPC303" s="216"/>
      <c r="WPD303" s="216"/>
      <c r="WPE303" s="216"/>
      <c r="WPF303" s="216"/>
      <c r="WPG303" s="216"/>
      <c r="WPH303" s="216"/>
      <c r="WPI303" s="216"/>
      <c r="WPJ303" s="216"/>
      <c r="WPK303" s="216"/>
      <c r="WPL303" s="216"/>
      <c r="WPM303" s="216"/>
      <c r="WPN303" s="216"/>
      <c r="WPO303" s="216"/>
      <c r="WPP303" s="216"/>
      <c r="WPQ303" s="216"/>
      <c r="WPR303" s="216"/>
      <c r="WPS303" s="216"/>
      <c r="WPT303" s="216"/>
      <c r="WPU303" s="216"/>
      <c r="WPV303" s="216"/>
      <c r="WPW303" s="216"/>
      <c r="WPX303" s="216"/>
      <c r="WPY303" s="216"/>
      <c r="WPZ303" s="216"/>
      <c r="WQA303" s="216"/>
      <c r="WQB303" s="216"/>
      <c r="WQC303" s="216"/>
      <c r="WQD303" s="216"/>
      <c r="WQE303" s="216"/>
      <c r="WQF303" s="216"/>
      <c r="WQG303" s="216"/>
      <c r="WQH303" s="216"/>
      <c r="WQI303" s="216"/>
      <c r="WQJ303" s="216"/>
      <c r="WQK303" s="216"/>
      <c r="WQL303" s="216"/>
      <c r="WQM303" s="216"/>
      <c r="WQN303" s="216"/>
      <c r="WQO303" s="216"/>
      <c r="WQP303" s="216"/>
      <c r="WQQ303" s="216"/>
      <c r="WQR303" s="216"/>
      <c r="WQS303" s="216"/>
      <c r="WQT303" s="216"/>
      <c r="WQU303" s="216"/>
      <c r="WQV303" s="216"/>
      <c r="WQW303" s="216"/>
      <c r="WQX303" s="216"/>
      <c r="WQY303" s="216"/>
      <c r="WQZ303" s="216"/>
      <c r="WRA303" s="216"/>
      <c r="WRB303" s="216"/>
      <c r="WRC303" s="216"/>
      <c r="WRD303" s="216"/>
      <c r="WRE303" s="216"/>
      <c r="WRF303" s="216"/>
      <c r="WRG303" s="216"/>
      <c r="WRH303" s="216"/>
      <c r="WRI303" s="216"/>
      <c r="WRJ303" s="216"/>
      <c r="WRK303" s="216"/>
      <c r="WRL303" s="216"/>
      <c r="WRM303" s="216"/>
      <c r="WRN303" s="216"/>
      <c r="WRO303" s="216"/>
      <c r="WRP303" s="216"/>
      <c r="WRQ303" s="216"/>
      <c r="WRR303" s="216"/>
      <c r="WRS303" s="216"/>
      <c r="WRT303" s="216"/>
      <c r="WRU303" s="216"/>
      <c r="WRV303" s="216"/>
      <c r="WRW303" s="216"/>
      <c r="WRX303" s="216"/>
      <c r="WRY303" s="216"/>
      <c r="WRZ303" s="216"/>
      <c r="WSA303" s="216"/>
      <c r="WSB303" s="216"/>
      <c r="WSC303" s="216"/>
      <c r="WSD303" s="216"/>
      <c r="WSE303" s="216"/>
      <c r="WSF303" s="216"/>
      <c r="WSG303" s="216"/>
      <c r="WSH303" s="216"/>
      <c r="WSI303" s="216"/>
      <c r="WSJ303" s="216"/>
      <c r="WSK303" s="216"/>
      <c r="WSL303" s="216"/>
      <c r="WSM303" s="216"/>
      <c r="WSN303" s="216"/>
      <c r="WSO303" s="216"/>
      <c r="WSP303" s="216"/>
      <c r="WSQ303" s="216"/>
      <c r="WSR303" s="216"/>
      <c r="WSS303" s="216"/>
      <c r="WST303" s="216"/>
      <c r="WSU303" s="216"/>
      <c r="WSV303" s="216"/>
      <c r="WSW303" s="216"/>
      <c r="WSX303" s="216"/>
      <c r="WSY303" s="216"/>
      <c r="WSZ303" s="216"/>
      <c r="WTA303" s="216"/>
      <c r="WTB303" s="216"/>
      <c r="WTC303" s="216"/>
      <c r="WTD303" s="216"/>
      <c r="WTE303" s="216"/>
      <c r="WTF303" s="216"/>
      <c r="WTG303" s="216"/>
      <c r="WTH303" s="216"/>
      <c r="WTI303" s="216"/>
      <c r="WTJ303" s="216"/>
      <c r="WTK303" s="216"/>
      <c r="WTL303" s="216"/>
      <c r="WTM303" s="216"/>
      <c r="WTN303" s="216"/>
      <c r="WTO303" s="216"/>
      <c r="WTP303" s="216"/>
      <c r="WTQ303" s="216"/>
      <c r="WTR303" s="216"/>
      <c r="WTS303" s="216"/>
      <c r="WTT303" s="216"/>
      <c r="WTU303" s="216"/>
      <c r="WTV303" s="216"/>
      <c r="WTW303" s="216"/>
      <c r="WTX303" s="216"/>
      <c r="WTY303" s="216"/>
      <c r="WTZ303" s="216"/>
      <c r="WUA303" s="216"/>
      <c r="WUB303" s="216"/>
      <c r="WUC303" s="216"/>
      <c r="WUD303" s="216"/>
      <c r="WUE303" s="216"/>
      <c r="WUF303" s="216"/>
      <c r="WUG303" s="216"/>
      <c r="WUH303" s="216"/>
      <c r="WUI303" s="216"/>
      <c r="WUJ303" s="216"/>
      <c r="WUK303" s="216"/>
      <c r="WUL303" s="216"/>
      <c r="WUM303" s="216"/>
      <c r="WUN303" s="216"/>
      <c r="WUO303" s="216"/>
      <c r="WUP303" s="216"/>
      <c r="WUQ303" s="216"/>
      <c r="WUR303" s="216"/>
      <c r="WUS303" s="216"/>
      <c r="WUT303" s="216"/>
      <c r="WUU303" s="216"/>
      <c r="WUV303" s="216"/>
      <c r="WUW303" s="216"/>
      <c r="WUX303" s="216"/>
      <c r="WUY303" s="216"/>
      <c r="WUZ303" s="216"/>
      <c r="WVA303" s="216"/>
      <c r="WVB303" s="216"/>
      <c r="WVC303" s="216"/>
      <c r="WVD303" s="216"/>
      <c r="WVE303" s="216"/>
      <c r="WVF303" s="216"/>
      <c r="WVG303" s="216"/>
      <c r="WVH303" s="216"/>
      <c r="WVI303" s="216"/>
      <c r="WVJ303" s="216"/>
      <c r="WVK303" s="216"/>
      <c r="WVL303" s="216"/>
      <c r="WVM303" s="216"/>
      <c r="WVN303" s="216"/>
      <c r="WVO303" s="216"/>
      <c r="WVP303" s="216"/>
      <c r="WVQ303" s="216"/>
      <c r="WVR303" s="216"/>
      <c r="WVS303" s="216"/>
      <c r="WVT303" s="216"/>
      <c r="WVU303" s="216"/>
      <c r="WVV303" s="216"/>
      <c r="WVW303" s="216"/>
      <c r="WVX303" s="216"/>
      <c r="WVY303" s="216"/>
      <c r="WVZ303" s="216"/>
      <c r="WWA303" s="216"/>
      <c r="WWB303" s="216"/>
      <c r="WWC303" s="216"/>
      <c r="WWD303" s="216"/>
      <c r="WWE303" s="216"/>
      <c r="WWF303" s="216"/>
      <c r="WWG303" s="216"/>
      <c r="WWH303" s="216"/>
      <c r="WWI303" s="216"/>
      <c r="WWJ303" s="216"/>
      <c r="WWK303" s="216"/>
      <c r="WWL303" s="216"/>
      <c r="WWM303" s="216"/>
      <c r="WWN303" s="216"/>
      <c r="WWO303" s="216"/>
      <c r="WWP303" s="216"/>
      <c r="WWQ303" s="216"/>
      <c r="WWR303" s="216"/>
      <c r="WWS303" s="216"/>
      <c r="WWT303" s="216"/>
      <c r="WWU303" s="216"/>
      <c r="WWV303" s="216"/>
      <c r="WWW303" s="216"/>
      <c r="WWX303" s="216"/>
      <c r="WWY303" s="216"/>
      <c r="WWZ303" s="216"/>
      <c r="WXA303" s="216"/>
      <c r="WXB303" s="216"/>
      <c r="WXC303" s="216"/>
      <c r="WXD303" s="216"/>
      <c r="WXE303" s="216"/>
      <c r="WXF303" s="216"/>
      <c r="WXG303" s="216"/>
      <c r="WXH303" s="216"/>
      <c r="WXI303" s="216"/>
      <c r="WXJ303" s="216"/>
      <c r="WXK303" s="216"/>
      <c r="WXL303" s="216"/>
      <c r="WXM303" s="216"/>
      <c r="WXN303" s="216"/>
      <c r="WXO303" s="216"/>
      <c r="WXP303" s="216"/>
      <c r="WXQ303" s="216"/>
      <c r="WXR303" s="216"/>
      <c r="WXS303" s="216"/>
      <c r="WXT303" s="216"/>
      <c r="WXU303" s="216"/>
      <c r="WXV303" s="216"/>
      <c r="WXW303" s="216"/>
      <c r="WXX303" s="216"/>
      <c r="WXY303" s="216"/>
      <c r="WXZ303" s="216"/>
      <c r="WYA303" s="216"/>
      <c r="WYB303" s="216"/>
      <c r="WYC303" s="216"/>
      <c r="WYD303" s="216"/>
      <c r="WYE303" s="216"/>
      <c r="WYF303" s="216"/>
      <c r="WYG303" s="216"/>
      <c r="WYH303" s="216"/>
      <c r="WYI303" s="216"/>
      <c r="WYJ303" s="216"/>
      <c r="WYK303" s="216"/>
      <c r="WYL303" s="216"/>
      <c r="WYM303" s="216"/>
      <c r="WYN303" s="216"/>
      <c r="WYO303" s="216"/>
      <c r="WYP303" s="216"/>
      <c r="WYQ303" s="216"/>
      <c r="WYR303" s="216"/>
      <c r="WYS303" s="216"/>
      <c r="WYT303" s="216"/>
      <c r="WYU303" s="216"/>
      <c r="WYV303" s="216"/>
      <c r="WYW303" s="216"/>
      <c r="WYX303" s="216"/>
      <c r="WYY303" s="216"/>
      <c r="WYZ303" s="216"/>
      <c r="WZA303" s="216"/>
      <c r="WZB303" s="216"/>
      <c r="WZC303" s="216"/>
      <c r="WZD303" s="216"/>
      <c r="WZE303" s="216"/>
      <c r="WZF303" s="216"/>
      <c r="WZG303" s="216"/>
      <c r="WZH303" s="216"/>
      <c r="WZI303" s="216"/>
      <c r="WZJ303" s="216"/>
      <c r="WZK303" s="216"/>
      <c r="WZL303" s="216"/>
      <c r="WZM303" s="216"/>
      <c r="WZN303" s="216"/>
      <c r="WZO303" s="216"/>
      <c r="WZP303" s="216"/>
      <c r="WZQ303" s="216"/>
      <c r="WZR303" s="216"/>
      <c r="WZS303" s="216"/>
      <c r="WZT303" s="216"/>
      <c r="WZU303" s="216"/>
      <c r="WZV303" s="216"/>
      <c r="WZW303" s="216"/>
      <c r="WZX303" s="216"/>
      <c r="WZY303" s="216"/>
      <c r="WZZ303" s="216"/>
      <c r="XAA303" s="216"/>
      <c r="XAB303" s="216"/>
      <c r="XAC303" s="216"/>
      <c r="XAD303" s="216"/>
      <c r="XAE303" s="216"/>
      <c r="XAF303" s="216"/>
      <c r="XAG303" s="216"/>
      <c r="XAH303" s="216"/>
      <c r="XAI303" s="216"/>
      <c r="XAJ303" s="216"/>
      <c r="XAK303" s="216"/>
      <c r="XAL303" s="216"/>
      <c r="XAM303" s="216"/>
      <c r="XAN303" s="216"/>
      <c r="XAO303" s="216"/>
      <c r="XAP303" s="216"/>
      <c r="XAQ303" s="216"/>
      <c r="XAR303" s="216"/>
      <c r="XAS303" s="216"/>
      <c r="XAT303" s="216"/>
      <c r="XAU303" s="216"/>
      <c r="XAV303" s="216"/>
      <c r="XAW303" s="216"/>
      <c r="XAX303" s="216"/>
      <c r="XAY303" s="216"/>
      <c r="XAZ303" s="216"/>
      <c r="XBA303" s="216"/>
      <c r="XBB303" s="216"/>
      <c r="XBC303" s="216"/>
      <c r="XBD303" s="216"/>
      <c r="XBE303" s="216"/>
      <c r="XBF303" s="216"/>
      <c r="XBG303" s="216"/>
      <c r="XBH303" s="216"/>
      <c r="XBI303" s="216"/>
      <c r="XBJ303" s="216"/>
      <c r="XBK303" s="216"/>
      <c r="XBL303" s="216"/>
      <c r="XBM303" s="216"/>
      <c r="XBN303" s="216"/>
      <c r="XBO303" s="216"/>
      <c r="XBP303" s="216"/>
      <c r="XBQ303" s="216"/>
      <c r="XBR303" s="216"/>
      <c r="XBS303" s="216"/>
      <c r="XBT303" s="216"/>
      <c r="XBU303" s="216"/>
      <c r="XBV303" s="216"/>
      <c r="XBW303" s="216"/>
      <c r="XBX303" s="216"/>
      <c r="XBY303" s="216"/>
      <c r="XBZ303" s="216"/>
      <c r="XCA303" s="216"/>
      <c r="XCB303" s="216"/>
      <c r="XCC303" s="216"/>
      <c r="XCD303" s="216"/>
      <c r="XCE303" s="216"/>
      <c r="XCF303" s="216"/>
      <c r="XCG303" s="216"/>
      <c r="XCH303" s="216"/>
      <c r="XCI303" s="216"/>
      <c r="XCJ303" s="216"/>
      <c r="XCK303" s="216"/>
      <c r="XCL303" s="216"/>
      <c r="XCM303" s="216"/>
      <c r="XCN303" s="216"/>
      <c r="XCO303" s="216"/>
      <c r="XCP303" s="216"/>
      <c r="XCQ303" s="216"/>
      <c r="XCR303" s="216"/>
      <c r="XCS303" s="216"/>
      <c r="XCT303" s="216"/>
      <c r="XCU303" s="216"/>
      <c r="XCV303" s="216"/>
      <c r="XCW303" s="216"/>
      <c r="XCX303" s="216"/>
      <c r="XCY303" s="216"/>
      <c r="XCZ303" s="216"/>
      <c r="XDA303" s="216"/>
      <c r="XDB303" s="216"/>
      <c r="XDC303" s="216"/>
      <c r="XDD303" s="216"/>
      <c r="XDE303" s="216"/>
      <c r="XDF303" s="216"/>
      <c r="XDG303" s="216"/>
      <c r="XDH303" s="216"/>
      <c r="XDI303" s="216"/>
      <c r="XDJ303" s="216"/>
      <c r="XDK303" s="216"/>
      <c r="XDL303" s="216"/>
      <c r="XDM303" s="216"/>
      <c r="XDN303" s="216"/>
      <c r="XDO303" s="216"/>
      <c r="XDP303" s="216"/>
      <c r="XDQ303" s="216"/>
      <c r="XDR303" s="216"/>
      <c r="XDS303" s="216"/>
      <c r="XDT303" s="216"/>
      <c r="XDU303" s="216"/>
      <c r="XDV303" s="216"/>
      <c r="XDW303" s="216"/>
      <c r="XDX303" s="216"/>
      <c r="XDY303" s="216"/>
      <c r="XDZ303" s="216"/>
      <c r="XEA303" s="216"/>
      <c r="XEB303" s="216"/>
      <c r="XEC303" s="216"/>
      <c r="XED303" s="216"/>
      <c r="XEE303" s="216"/>
      <c r="XEF303" s="216"/>
      <c r="XEG303" s="216"/>
      <c r="XEH303" s="216"/>
      <c r="XEI303" s="216"/>
      <c r="XEJ303" s="216"/>
      <c r="XEK303" s="216"/>
      <c r="XEL303" s="216"/>
      <c r="XEM303" s="216"/>
      <c r="XEN303" s="216"/>
      <c r="XEO303" s="216"/>
      <c r="XEP303" s="216"/>
      <c r="XEQ303" s="216"/>
      <c r="XER303" s="216"/>
      <c r="XES303" s="216"/>
      <c r="XET303" s="216"/>
      <c r="XEU303" s="216"/>
      <c r="XEV303" s="216"/>
      <c r="XEW303" s="216"/>
      <c r="XEX303" s="216"/>
      <c r="XEY303" s="216"/>
      <c r="XEZ303" s="216"/>
      <c r="XFA303" s="216"/>
      <c r="XFB303" s="216"/>
      <c r="XFC303" s="216"/>
    </row>
    <row r="304" spans="1:16383" s="87" customFormat="1" x14ac:dyDescent="0.2">
      <c r="A304" s="127"/>
      <c r="B304" s="128"/>
      <c r="C304" s="128"/>
      <c r="D304" s="129"/>
      <c r="E304" s="109" t="s">
        <v>15</v>
      </c>
      <c r="F304" s="110">
        <f t="shared" si="16"/>
        <v>0</v>
      </c>
      <c r="G304" s="110">
        <f t="shared" si="16"/>
        <v>0</v>
      </c>
      <c r="H304" s="110">
        <f t="shared" si="16"/>
        <v>0</v>
      </c>
      <c r="I304" s="110">
        <f t="shared" si="16"/>
        <v>0</v>
      </c>
      <c r="J304" s="110">
        <f t="shared" si="16"/>
        <v>0</v>
      </c>
      <c r="K304" s="110">
        <f t="shared" si="16"/>
        <v>0</v>
      </c>
      <c r="L304" s="110">
        <f t="shared" si="16"/>
        <v>0</v>
      </c>
      <c r="M304" s="156"/>
      <c r="P304" s="216"/>
      <c r="Q304" s="216"/>
      <c r="R304" s="216"/>
      <c r="S304" s="216"/>
      <c r="T304" s="216"/>
      <c r="U304" s="216"/>
      <c r="V304" s="216"/>
      <c r="W304" s="216"/>
      <c r="X304" s="216"/>
      <c r="Y304" s="216"/>
      <c r="Z304" s="216"/>
      <c r="AA304" s="216"/>
      <c r="AB304" s="216"/>
      <c r="AC304" s="216"/>
      <c r="AD304" s="216"/>
      <c r="AE304" s="216"/>
      <c r="AF304" s="216"/>
      <c r="AG304" s="216"/>
      <c r="AH304" s="216"/>
      <c r="AI304" s="216"/>
      <c r="AJ304" s="216"/>
      <c r="AK304" s="216"/>
      <c r="AL304" s="216"/>
      <c r="AM304" s="216"/>
      <c r="AN304" s="216"/>
      <c r="AO304" s="216"/>
      <c r="AP304" s="216"/>
      <c r="AQ304" s="216"/>
      <c r="AR304" s="216"/>
      <c r="AS304" s="216"/>
      <c r="AT304" s="216"/>
      <c r="AU304" s="216"/>
      <c r="AV304" s="216"/>
      <c r="AW304" s="216"/>
      <c r="AX304" s="216"/>
      <c r="AY304" s="216"/>
      <c r="AZ304" s="216"/>
      <c r="BA304" s="216"/>
      <c r="BB304" s="216"/>
      <c r="BC304" s="216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16"/>
      <c r="BO304" s="216"/>
      <c r="BP304" s="216"/>
      <c r="BQ304" s="216"/>
      <c r="BR304" s="216"/>
      <c r="BS304" s="216"/>
      <c r="BT304" s="216"/>
      <c r="BU304" s="216"/>
      <c r="BV304" s="216"/>
      <c r="BW304" s="216"/>
      <c r="BX304" s="216"/>
      <c r="BY304" s="216"/>
      <c r="BZ304" s="216"/>
      <c r="CA304" s="216"/>
      <c r="CB304" s="216"/>
      <c r="CC304" s="216"/>
      <c r="CD304" s="216"/>
      <c r="CE304" s="216"/>
      <c r="CF304" s="216"/>
      <c r="CG304" s="216"/>
      <c r="CH304" s="216"/>
      <c r="CI304" s="216"/>
      <c r="CJ304" s="216"/>
      <c r="CK304" s="216"/>
      <c r="CL304" s="216"/>
      <c r="CM304" s="216"/>
      <c r="CN304" s="216"/>
      <c r="CO304" s="216"/>
      <c r="CP304" s="216"/>
      <c r="CQ304" s="216"/>
      <c r="CR304" s="216"/>
      <c r="CS304" s="216"/>
      <c r="CT304" s="216"/>
      <c r="CU304" s="216"/>
      <c r="CV304" s="216"/>
      <c r="CW304" s="216"/>
      <c r="CX304" s="216"/>
      <c r="CY304" s="216"/>
      <c r="CZ304" s="216"/>
      <c r="DA304" s="216"/>
      <c r="DB304" s="216"/>
      <c r="DC304" s="216"/>
      <c r="DD304" s="216"/>
      <c r="DE304" s="216"/>
      <c r="DF304" s="216"/>
      <c r="DG304" s="216"/>
      <c r="DH304" s="216"/>
      <c r="DI304" s="216"/>
      <c r="DJ304" s="216"/>
      <c r="DK304" s="216"/>
      <c r="DL304" s="216"/>
      <c r="DM304" s="216"/>
      <c r="DN304" s="216"/>
      <c r="DO304" s="216"/>
      <c r="DP304" s="216"/>
      <c r="DQ304" s="216"/>
      <c r="DR304" s="216"/>
      <c r="DS304" s="216"/>
      <c r="DT304" s="216"/>
      <c r="DU304" s="216"/>
      <c r="DV304" s="216"/>
      <c r="DW304" s="216"/>
      <c r="DX304" s="216"/>
      <c r="DY304" s="216"/>
      <c r="DZ304" s="216"/>
      <c r="EA304" s="216"/>
      <c r="EB304" s="216"/>
      <c r="EC304" s="216"/>
      <c r="ED304" s="216"/>
      <c r="EE304" s="216"/>
      <c r="EF304" s="216"/>
      <c r="EG304" s="216"/>
      <c r="EH304" s="216"/>
      <c r="EI304" s="216"/>
      <c r="EJ304" s="216"/>
      <c r="EK304" s="216"/>
      <c r="EL304" s="216"/>
      <c r="EM304" s="216"/>
      <c r="EN304" s="216"/>
      <c r="EO304" s="216"/>
      <c r="EP304" s="216"/>
      <c r="EQ304" s="216"/>
      <c r="ER304" s="216"/>
      <c r="ES304" s="216"/>
      <c r="ET304" s="216"/>
      <c r="EU304" s="216"/>
      <c r="EV304" s="216"/>
      <c r="EW304" s="216"/>
      <c r="EX304" s="216"/>
      <c r="EY304" s="216"/>
      <c r="EZ304" s="216"/>
      <c r="FA304" s="216"/>
      <c r="FB304" s="216"/>
      <c r="FC304" s="216"/>
      <c r="FD304" s="216"/>
      <c r="FE304" s="216"/>
      <c r="FF304" s="216"/>
      <c r="FG304" s="216"/>
      <c r="FH304" s="216"/>
      <c r="FI304" s="216"/>
      <c r="FJ304" s="216"/>
      <c r="FK304" s="216"/>
      <c r="FL304" s="216"/>
      <c r="FM304" s="216"/>
      <c r="FN304" s="216"/>
      <c r="FO304" s="216"/>
      <c r="FP304" s="216"/>
      <c r="FQ304" s="216"/>
      <c r="FR304" s="216"/>
      <c r="FS304" s="216"/>
      <c r="FT304" s="216"/>
      <c r="FU304" s="216"/>
      <c r="FV304" s="216"/>
      <c r="FW304" s="216"/>
      <c r="FX304" s="216"/>
      <c r="FY304" s="216"/>
      <c r="FZ304" s="216"/>
      <c r="GA304" s="216"/>
      <c r="GB304" s="216"/>
      <c r="GC304" s="216"/>
      <c r="GD304" s="216"/>
      <c r="GE304" s="216"/>
      <c r="GF304" s="216"/>
      <c r="GG304" s="216"/>
      <c r="GH304" s="216"/>
      <c r="GI304" s="216"/>
      <c r="GJ304" s="216"/>
      <c r="GK304" s="216"/>
      <c r="GL304" s="216"/>
      <c r="GM304" s="216"/>
      <c r="GN304" s="216"/>
      <c r="GO304" s="216"/>
      <c r="GP304" s="216"/>
      <c r="GQ304" s="216"/>
      <c r="GR304" s="216"/>
      <c r="GS304" s="216"/>
      <c r="GT304" s="216"/>
      <c r="GU304" s="216"/>
      <c r="GV304" s="216"/>
      <c r="GW304" s="216"/>
      <c r="GX304" s="216"/>
      <c r="GY304" s="216"/>
      <c r="GZ304" s="216"/>
      <c r="HA304" s="216"/>
      <c r="HB304" s="216"/>
      <c r="HC304" s="216"/>
      <c r="HD304" s="216"/>
      <c r="HE304" s="216"/>
      <c r="HF304" s="216"/>
      <c r="HG304" s="216"/>
      <c r="HH304" s="216"/>
      <c r="HI304" s="216"/>
      <c r="HJ304" s="216"/>
      <c r="HK304" s="216"/>
      <c r="HL304" s="216"/>
      <c r="HM304" s="216"/>
      <c r="HN304" s="216"/>
      <c r="HO304" s="216"/>
      <c r="HP304" s="216"/>
      <c r="HQ304" s="216"/>
      <c r="HR304" s="216"/>
      <c r="HS304" s="216"/>
      <c r="HT304" s="216"/>
      <c r="HU304" s="216"/>
      <c r="HV304" s="216"/>
      <c r="HW304" s="216"/>
      <c r="HX304" s="216"/>
      <c r="HY304" s="216"/>
      <c r="HZ304" s="216"/>
      <c r="IA304" s="216"/>
      <c r="IB304" s="216"/>
      <c r="IC304" s="216"/>
      <c r="ID304" s="216"/>
      <c r="IE304" s="216"/>
      <c r="IF304" s="216"/>
      <c r="IG304" s="216"/>
      <c r="IH304" s="216"/>
      <c r="II304" s="216"/>
      <c r="IJ304" s="216"/>
      <c r="IK304" s="216"/>
      <c r="IL304" s="216"/>
      <c r="IM304" s="216"/>
      <c r="IN304" s="216"/>
      <c r="IO304" s="216"/>
      <c r="IP304" s="216"/>
      <c r="IQ304" s="216"/>
      <c r="IR304" s="216"/>
      <c r="IS304" s="216"/>
      <c r="IT304" s="216"/>
      <c r="IU304" s="216"/>
      <c r="IV304" s="216"/>
      <c r="IW304" s="216"/>
      <c r="IX304" s="216"/>
      <c r="IY304" s="216"/>
      <c r="IZ304" s="216"/>
      <c r="JA304" s="216"/>
      <c r="JB304" s="216"/>
      <c r="JC304" s="216"/>
      <c r="JD304" s="216"/>
      <c r="JE304" s="216"/>
      <c r="JF304" s="216"/>
      <c r="JG304" s="216"/>
      <c r="JH304" s="216"/>
      <c r="JI304" s="216"/>
      <c r="JJ304" s="216"/>
      <c r="JK304" s="216"/>
      <c r="JL304" s="216"/>
      <c r="JM304" s="216"/>
      <c r="JN304" s="216"/>
      <c r="JO304" s="216"/>
      <c r="JP304" s="216"/>
      <c r="JQ304" s="216"/>
      <c r="JR304" s="216"/>
      <c r="JS304" s="216"/>
      <c r="JT304" s="216"/>
      <c r="JU304" s="216"/>
      <c r="JV304" s="216"/>
      <c r="JW304" s="216"/>
      <c r="JX304" s="216"/>
      <c r="JY304" s="216"/>
      <c r="JZ304" s="216"/>
      <c r="KA304" s="216"/>
      <c r="KB304" s="216"/>
      <c r="KC304" s="216"/>
      <c r="KD304" s="216"/>
      <c r="KE304" s="216"/>
      <c r="KF304" s="216"/>
      <c r="KG304" s="216"/>
      <c r="KH304" s="216"/>
      <c r="KI304" s="216"/>
      <c r="KJ304" s="216"/>
      <c r="KK304" s="216"/>
      <c r="KL304" s="216"/>
      <c r="KM304" s="216"/>
      <c r="KN304" s="216"/>
      <c r="KO304" s="216"/>
      <c r="KP304" s="216"/>
      <c r="KQ304" s="216"/>
      <c r="KR304" s="216"/>
      <c r="KS304" s="216"/>
      <c r="KT304" s="216"/>
      <c r="KU304" s="216"/>
      <c r="KV304" s="216"/>
      <c r="KW304" s="216"/>
      <c r="KX304" s="216"/>
      <c r="KY304" s="216"/>
      <c r="KZ304" s="216"/>
      <c r="LA304" s="216"/>
      <c r="LB304" s="216"/>
      <c r="LC304" s="216"/>
      <c r="LD304" s="216"/>
      <c r="LE304" s="216"/>
      <c r="LF304" s="216"/>
      <c r="LG304" s="216"/>
      <c r="LH304" s="216"/>
      <c r="LI304" s="216"/>
      <c r="LJ304" s="216"/>
      <c r="LK304" s="216"/>
      <c r="LL304" s="216"/>
      <c r="LM304" s="216"/>
      <c r="LN304" s="216"/>
      <c r="LO304" s="216"/>
      <c r="LP304" s="216"/>
      <c r="LQ304" s="216"/>
      <c r="LR304" s="216"/>
      <c r="LS304" s="216"/>
      <c r="LT304" s="216"/>
      <c r="LU304" s="216"/>
      <c r="LV304" s="216"/>
      <c r="LW304" s="216"/>
      <c r="LX304" s="216"/>
      <c r="LY304" s="216"/>
      <c r="LZ304" s="216"/>
      <c r="MA304" s="216"/>
      <c r="MB304" s="216"/>
      <c r="MC304" s="216"/>
      <c r="MD304" s="216"/>
      <c r="ME304" s="216"/>
      <c r="MF304" s="216"/>
      <c r="MG304" s="216"/>
      <c r="MH304" s="216"/>
      <c r="MI304" s="216"/>
      <c r="MJ304" s="216"/>
      <c r="MK304" s="216"/>
      <c r="ML304" s="216"/>
      <c r="MM304" s="216"/>
      <c r="MN304" s="216"/>
      <c r="MO304" s="216"/>
      <c r="MP304" s="216"/>
      <c r="MQ304" s="216"/>
      <c r="MR304" s="216"/>
      <c r="MS304" s="216"/>
      <c r="MT304" s="216"/>
      <c r="MU304" s="216"/>
      <c r="MV304" s="216"/>
      <c r="MW304" s="216"/>
      <c r="MX304" s="216"/>
      <c r="MY304" s="216"/>
      <c r="MZ304" s="216"/>
      <c r="NA304" s="216"/>
      <c r="NB304" s="216"/>
      <c r="NC304" s="216"/>
      <c r="ND304" s="216"/>
      <c r="NE304" s="216"/>
      <c r="NF304" s="216"/>
      <c r="NG304" s="216"/>
      <c r="NH304" s="216"/>
      <c r="NI304" s="216"/>
      <c r="NJ304" s="216"/>
      <c r="NK304" s="216"/>
      <c r="NL304" s="216"/>
      <c r="NM304" s="216"/>
      <c r="NN304" s="216"/>
      <c r="NO304" s="216"/>
      <c r="NP304" s="216"/>
      <c r="NQ304" s="216"/>
      <c r="NR304" s="216"/>
      <c r="NS304" s="216"/>
      <c r="NT304" s="216"/>
      <c r="NU304" s="216"/>
      <c r="NV304" s="216"/>
      <c r="NW304" s="216"/>
      <c r="NX304" s="216"/>
      <c r="NY304" s="216"/>
      <c r="NZ304" s="216"/>
      <c r="OA304" s="216"/>
      <c r="OB304" s="216"/>
      <c r="OC304" s="216"/>
      <c r="OD304" s="216"/>
      <c r="OE304" s="216"/>
      <c r="OF304" s="216"/>
      <c r="OG304" s="216"/>
      <c r="OH304" s="216"/>
      <c r="OI304" s="216"/>
      <c r="OJ304" s="216"/>
      <c r="OK304" s="216"/>
      <c r="OL304" s="216"/>
      <c r="OM304" s="216"/>
      <c r="ON304" s="216"/>
      <c r="OO304" s="216"/>
      <c r="OP304" s="216"/>
      <c r="OQ304" s="216"/>
      <c r="OR304" s="216"/>
      <c r="OS304" s="216"/>
      <c r="OT304" s="216"/>
      <c r="OU304" s="216"/>
      <c r="OV304" s="216"/>
      <c r="OW304" s="216"/>
      <c r="OX304" s="216"/>
      <c r="OY304" s="216"/>
      <c r="OZ304" s="216"/>
      <c r="PA304" s="216"/>
      <c r="PB304" s="216"/>
      <c r="PC304" s="216"/>
      <c r="PD304" s="216"/>
      <c r="PE304" s="216"/>
      <c r="PF304" s="216"/>
      <c r="PG304" s="216"/>
      <c r="PH304" s="216"/>
      <c r="PI304" s="216"/>
      <c r="PJ304" s="216"/>
      <c r="PK304" s="216"/>
      <c r="PL304" s="216"/>
      <c r="PM304" s="216"/>
      <c r="PN304" s="216"/>
      <c r="PO304" s="216"/>
      <c r="PP304" s="216"/>
      <c r="PQ304" s="216"/>
      <c r="PR304" s="216"/>
      <c r="PS304" s="216"/>
      <c r="PT304" s="216"/>
      <c r="PU304" s="216"/>
      <c r="PV304" s="216"/>
      <c r="PW304" s="216"/>
      <c r="PX304" s="216"/>
      <c r="PY304" s="216"/>
      <c r="PZ304" s="216"/>
      <c r="QA304" s="216"/>
      <c r="QB304" s="216"/>
      <c r="QC304" s="216"/>
      <c r="QD304" s="216"/>
      <c r="QE304" s="216"/>
      <c r="QF304" s="216"/>
      <c r="QG304" s="216"/>
      <c r="QH304" s="216"/>
      <c r="QI304" s="216"/>
      <c r="QJ304" s="216"/>
      <c r="QK304" s="216"/>
      <c r="QL304" s="216"/>
      <c r="QM304" s="216"/>
      <c r="QN304" s="216"/>
      <c r="QO304" s="216"/>
      <c r="QP304" s="216"/>
      <c r="QQ304" s="216"/>
      <c r="QR304" s="216"/>
      <c r="QS304" s="216"/>
      <c r="QT304" s="216"/>
      <c r="QU304" s="216"/>
      <c r="QV304" s="216"/>
      <c r="QW304" s="216"/>
      <c r="QX304" s="216"/>
      <c r="QY304" s="216"/>
      <c r="QZ304" s="216"/>
      <c r="RA304" s="216"/>
      <c r="RB304" s="216"/>
      <c r="RC304" s="216"/>
      <c r="RD304" s="216"/>
      <c r="RE304" s="216"/>
      <c r="RF304" s="216"/>
      <c r="RG304" s="216"/>
      <c r="RH304" s="216"/>
      <c r="RI304" s="216"/>
      <c r="RJ304" s="216"/>
      <c r="RK304" s="216"/>
      <c r="RL304" s="216"/>
      <c r="RM304" s="216"/>
      <c r="RN304" s="216"/>
      <c r="RO304" s="216"/>
      <c r="RP304" s="216"/>
      <c r="RQ304" s="216"/>
      <c r="RR304" s="216"/>
      <c r="RS304" s="216"/>
      <c r="RT304" s="216"/>
      <c r="RU304" s="216"/>
      <c r="RV304" s="216"/>
      <c r="RW304" s="216"/>
      <c r="RX304" s="216"/>
      <c r="RY304" s="216"/>
      <c r="RZ304" s="216"/>
      <c r="SA304" s="216"/>
      <c r="SB304" s="216"/>
      <c r="SC304" s="216"/>
      <c r="SD304" s="216"/>
      <c r="SE304" s="216"/>
      <c r="SF304" s="216"/>
      <c r="SG304" s="216"/>
      <c r="SH304" s="216"/>
      <c r="SI304" s="216"/>
      <c r="SJ304" s="216"/>
      <c r="SK304" s="216"/>
      <c r="SL304" s="216"/>
      <c r="SM304" s="216"/>
      <c r="SN304" s="216"/>
      <c r="SO304" s="216"/>
      <c r="SP304" s="216"/>
      <c r="SQ304" s="216"/>
      <c r="SR304" s="216"/>
      <c r="SS304" s="216"/>
      <c r="ST304" s="216"/>
      <c r="SU304" s="216"/>
      <c r="SV304" s="216"/>
      <c r="SW304" s="216"/>
      <c r="SX304" s="216"/>
      <c r="SY304" s="216"/>
      <c r="SZ304" s="216"/>
      <c r="TA304" s="216"/>
      <c r="TB304" s="216"/>
      <c r="TC304" s="216"/>
      <c r="TD304" s="216"/>
      <c r="TE304" s="216"/>
      <c r="TF304" s="216"/>
      <c r="TG304" s="216"/>
      <c r="TH304" s="216"/>
      <c r="TI304" s="216"/>
      <c r="TJ304" s="216"/>
      <c r="TK304" s="216"/>
      <c r="TL304" s="216"/>
      <c r="TM304" s="216"/>
      <c r="TN304" s="216"/>
      <c r="TO304" s="216"/>
      <c r="TP304" s="216"/>
      <c r="TQ304" s="216"/>
      <c r="TR304" s="216"/>
      <c r="TS304" s="216"/>
      <c r="TT304" s="216"/>
      <c r="TU304" s="216"/>
      <c r="TV304" s="216"/>
      <c r="TW304" s="216"/>
      <c r="TX304" s="216"/>
      <c r="TY304" s="216"/>
      <c r="TZ304" s="216"/>
      <c r="UA304" s="216"/>
      <c r="UB304" s="216"/>
      <c r="UC304" s="216"/>
      <c r="UD304" s="216"/>
      <c r="UE304" s="216"/>
      <c r="UF304" s="216"/>
      <c r="UG304" s="216"/>
      <c r="UH304" s="216"/>
      <c r="UI304" s="216"/>
      <c r="UJ304" s="216"/>
      <c r="UK304" s="216"/>
      <c r="UL304" s="216"/>
      <c r="UM304" s="216"/>
      <c r="UN304" s="216"/>
      <c r="UO304" s="216"/>
      <c r="UP304" s="216"/>
      <c r="UQ304" s="216"/>
      <c r="UR304" s="216"/>
      <c r="US304" s="216"/>
      <c r="UT304" s="216"/>
      <c r="UU304" s="216"/>
      <c r="UV304" s="216"/>
      <c r="UW304" s="216"/>
      <c r="UX304" s="216"/>
      <c r="UY304" s="216"/>
      <c r="UZ304" s="216"/>
      <c r="VA304" s="216"/>
      <c r="VB304" s="216"/>
      <c r="VC304" s="216"/>
      <c r="VD304" s="216"/>
      <c r="VE304" s="216"/>
      <c r="VF304" s="216"/>
      <c r="VG304" s="216"/>
      <c r="VH304" s="216"/>
      <c r="VI304" s="216"/>
      <c r="VJ304" s="216"/>
      <c r="VK304" s="216"/>
      <c r="VL304" s="216"/>
      <c r="VM304" s="216"/>
      <c r="VN304" s="216"/>
      <c r="VO304" s="216"/>
      <c r="VP304" s="216"/>
      <c r="VQ304" s="216"/>
      <c r="VR304" s="216"/>
      <c r="VS304" s="216"/>
      <c r="VT304" s="216"/>
      <c r="VU304" s="216"/>
      <c r="VV304" s="216"/>
      <c r="VW304" s="216"/>
      <c r="VX304" s="216"/>
      <c r="VY304" s="216"/>
      <c r="VZ304" s="216"/>
      <c r="WA304" s="216"/>
      <c r="WB304" s="216"/>
      <c r="WC304" s="216"/>
      <c r="WD304" s="216"/>
      <c r="WE304" s="216"/>
      <c r="WF304" s="216"/>
      <c r="WG304" s="216"/>
      <c r="WH304" s="216"/>
      <c r="WI304" s="216"/>
      <c r="WJ304" s="216"/>
      <c r="WK304" s="216"/>
      <c r="WL304" s="216"/>
      <c r="WM304" s="216"/>
      <c r="WN304" s="216"/>
      <c r="WO304" s="216"/>
      <c r="WP304" s="216"/>
      <c r="WQ304" s="216"/>
      <c r="WR304" s="216"/>
      <c r="WS304" s="216"/>
      <c r="WT304" s="216"/>
      <c r="WU304" s="216"/>
      <c r="WV304" s="216"/>
      <c r="WW304" s="216"/>
      <c r="WX304" s="216"/>
      <c r="WY304" s="216"/>
      <c r="WZ304" s="216"/>
      <c r="XA304" s="216"/>
      <c r="XB304" s="216"/>
      <c r="XC304" s="216"/>
      <c r="XD304" s="216"/>
      <c r="XE304" s="216"/>
      <c r="XF304" s="216"/>
      <c r="XG304" s="216"/>
      <c r="XH304" s="216"/>
      <c r="XI304" s="216"/>
      <c r="XJ304" s="216"/>
      <c r="XK304" s="216"/>
      <c r="XL304" s="216"/>
      <c r="XM304" s="216"/>
      <c r="XN304" s="216"/>
      <c r="XO304" s="216"/>
      <c r="XP304" s="216"/>
      <c r="XQ304" s="216"/>
      <c r="XR304" s="216"/>
      <c r="XS304" s="216"/>
      <c r="XT304" s="216"/>
      <c r="XU304" s="216"/>
      <c r="XV304" s="216"/>
      <c r="XW304" s="216"/>
      <c r="XX304" s="216"/>
      <c r="XY304" s="216"/>
      <c r="XZ304" s="216"/>
      <c r="YA304" s="216"/>
      <c r="YB304" s="216"/>
      <c r="YC304" s="216"/>
      <c r="YD304" s="216"/>
      <c r="YE304" s="216"/>
      <c r="YF304" s="216"/>
      <c r="YG304" s="216"/>
      <c r="YH304" s="216"/>
      <c r="YI304" s="216"/>
      <c r="YJ304" s="216"/>
      <c r="YK304" s="216"/>
      <c r="YL304" s="216"/>
      <c r="YM304" s="216"/>
      <c r="YN304" s="216"/>
      <c r="YO304" s="216"/>
      <c r="YP304" s="216"/>
      <c r="YQ304" s="216"/>
      <c r="YR304" s="216"/>
      <c r="YS304" s="216"/>
      <c r="YT304" s="216"/>
      <c r="YU304" s="216"/>
      <c r="YV304" s="216"/>
      <c r="YW304" s="216"/>
      <c r="YX304" s="216"/>
      <c r="YY304" s="216"/>
      <c r="YZ304" s="216"/>
      <c r="ZA304" s="216"/>
      <c r="ZB304" s="216"/>
      <c r="ZC304" s="216"/>
      <c r="ZD304" s="216"/>
      <c r="ZE304" s="216"/>
      <c r="ZF304" s="216"/>
      <c r="ZG304" s="216"/>
      <c r="ZH304" s="216"/>
      <c r="ZI304" s="216"/>
      <c r="ZJ304" s="216"/>
      <c r="ZK304" s="216"/>
      <c r="ZL304" s="216"/>
      <c r="ZM304" s="216"/>
      <c r="ZN304" s="216"/>
      <c r="ZO304" s="216"/>
      <c r="ZP304" s="216"/>
      <c r="ZQ304" s="216"/>
      <c r="ZR304" s="216"/>
      <c r="ZS304" s="216"/>
      <c r="ZT304" s="216"/>
      <c r="ZU304" s="216"/>
      <c r="ZV304" s="216"/>
      <c r="ZW304" s="216"/>
      <c r="ZX304" s="216"/>
      <c r="ZY304" s="216"/>
      <c r="ZZ304" s="216"/>
      <c r="AAA304" s="216"/>
      <c r="AAB304" s="216"/>
      <c r="AAC304" s="216"/>
      <c r="AAD304" s="216"/>
      <c r="AAE304" s="216"/>
      <c r="AAF304" s="216"/>
      <c r="AAG304" s="216"/>
      <c r="AAH304" s="216"/>
      <c r="AAI304" s="216"/>
      <c r="AAJ304" s="216"/>
      <c r="AAK304" s="216"/>
      <c r="AAL304" s="216"/>
      <c r="AAM304" s="216"/>
      <c r="AAN304" s="216"/>
      <c r="AAO304" s="216"/>
      <c r="AAP304" s="216"/>
      <c r="AAQ304" s="216"/>
      <c r="AAR304" s="216"/>
      <c r="AAS304" s="216"/>
      <c r="AAT304" s="216"/>
      <c r="AAU304" s="216"/>
      <c r="AAV304" s="216"/>
      <c r="AAW304" s="216"/>
      <c r="AAX304" s="216"/>
      <c r="AAY304" s="216"/>
      <c r="AAZ304" s="216"/>
      <c r="ABA304" s="216"/>
      <c r="ABB304" s="216"/>
      <c r="ABC304" s="216"/>
      <c r="ABD304" s="216"/>
      <c r="ABE304" s="216"/>
      <c r="ABF304" s="216"/>
      <c r="ABG304" s="216"/>
      <c r="ABH304" s="216"/>
      <c r="ABI304" s="216"/>
      <c r="ABJ304" s="216"/>
      <c r="ABK304" s="216"/>
      <c r="ABL304" s="216"/>
      <c r="ABM304" s="216"/>
      <c r="ABN304" s="216"/>
      <c r="ABO304" s="216"/>
      <c r="ABP304" s="216"/>
      <c r="ABQ304" s="216"/>
      <c r="ABR304" s="216"/>
      <c r="ABS304" s="216"/>
      <c r="ABT304" s="216"/>
      <c r="ABU304" s="216"/>
      <c r="ABV304" s="216"/>
      <c r="ABW304" s="216"/>
      <c r="ABX304" s="216"/>
      <c r="ABY304" s="216"/>
      <c r="ABZ304" s="216"/>
      <c r="ACA304" s="216"/>
      <c r="ACB304" s="216"/>
      <c r="ACC304" s="216"/>
      <c r="ACD304" s="216"/>
      <c r="ACE304" s="216"/>
      <c r="ACF304" s="216"/>
      <c r="ACG304" s="216"/>
      <c r="ACH304" s="216"/>
      <c r="ACI304" s="216"/>
      <c r="ACJ304" s="216"/>
      <c r="ACK304" s="216"/>
      <c r="ACL304" s="216"/>
      <c r="ACM304" s="216"/>
      <c r="ACN304" s="216"/>
      <c r="ACO304" s="216"/>
      <c r="ACP304" s="216"/>
      <c r="ACQ304" s="216"/>
      <c r="ACR304" s="216"/>
      <c r="ACS304" s="216"/>
      <c r="ACT304" s="216"/>
      <c r="ACU304" s="216"/>
      <c r="ACV304" s="216"/>
      <c r="ACW304" s="216"/>
      <c r="ACX304" s="216"/>
      <c r="ACY304" s="216"/>
      <c r="ACZ304" s="216"/>
      <c r="ADA304" s="216"/>
      <c r="ADB304" s="216"/>
      <c r="ADC304" s="216"/>
      <c r="ADD304" s="216"/>
      <c r="ADE304" s="216"/>
      <c r="ADF304" s="216"/>
      <c r="ADG304" s="216"/>
      <c r="ADH304" s="216"/>
      <c r="ADI304" s="216"/>
      <c r="ADJ304" s="216"/>
      <c r="ADK304" s="216"/>
      <c r="ADL304" s="216"/>
      <c r="ADM304" s="216"/>
      <c r="ADN304" s="216"/>
      <c r="ADO304" s="216"/>
      <c r="ADP304" s="216"/>
      <c r="ADQ304" s="216"/>
      <c r="ADR304" s="216"/>
      <c r="ADS304" s="216"/>
      <c r="ADT304" s="216"/>
      <c r="ADU304" s="216"/>
      <c r="ADV304" s="216"/>
      <c r="ADW304" s="216"/>
      <c r="ADX304" s="216"/>
      <c r="ADY304" s="216"/>
      <c r="ADZ304" s="216"/>
      <c r="AEA304" s="216"/>
      <c r="AEB304" s="216"/>
      <c r="AEC304" s="216"/>
      <c r="AED304" s="216"/>
      <c r="AEE304" s="216"/>
      <c r="AEF304" s="216"/>
      <c r="AEG304" s="216"/>
      <c r="AEH304" s="216"/>
      <c r="AEI304" s="216"/>
      <c r="AEJ304" s="216"/>
      <c r="AEK304" s="216"/>
      <c r="AEL304" s="216"/>
      <c r="AEM304" s="216"/>
      <c r="AEN304" s="216"/>
      <c r="AEO304" s="216"/>
      <c r="AEP304" s="216"/>
      <c r="AEQ304" s="216"/>
      <c r="AER304" s="216"/>
      <c r="AES304" s="216"/>
      <c r="AET304" s="216"/>
      <c r="AEU304" s="216"/>
      <c r="AEV304" s="216"/>
      <c r="AEW304" s="216"/>
      <c r="AEX304" s="216"/>
      <c r="AEY304" s="216"/>
      <c r="AEZ304" s="216"/>
      <c r="AFA304" s="216"/>
      <c r="AFB304" s="216"/>
      <c r="AFC304" s="216"/>
      <c r="AFD304" s="216"/>
      <c r="AFE304" s="216"/>
      <c r="AFF304" s="216"/>
      <c r="AFG304" s="216"/>
      <c r="AFH304" s="216"/>
      <c r="AFI304" s="216"/>
      <c r="AFJ304" s="216"/>
      <c r="AFK304" s="216"/>
      <c r="AFL304" s="216"/>
      <c r="AFM304" s="216"/>
      <c r="AFN304" s="216"/>
      <c r="AFO304" s="216"/>
      <c r="AFP304" s="216"/>
      <c r="AFQ304" s="216"/>
      <c r="AFR304" s="216"/>
      <c r="AFS304" s="216"/>
      <c r="AFT304" s="216"/>
      <c r="AFU304" s="216"/>
      <c r="AFV304" s="216"/>
      <c r="AFW304" s="216"/>
      <c r="AFX304" s="216"/>
      <c r="AFY304" s="216"/>
      <c r="AFZ304" s="216"/>
      <c r="AGA304" s="216"/>
      <c r="AGB304" s="216"/>
      <c r="AGC304" s="216"/>
      <c r="AGD304" s="216"/>
      <c r="AGE304" s="216"/>
      <c r="AGF304" s="216"/>
      <c r="AGG304" s="216"/>
      <c r="AGH304" s="216"/>
      <c r="AGI304" s="216"/>
      <c r="AGJ304" s="216"/>
      <c r="AGK304" s="216"/>
      <c r="AGL304" s="216"/>
      <c r="AGM304" s="216"/>
      <c r="AGN304" s="216"/>
      <c r="AGO304" s="216"/>
      <c r="AGP304" s="216"/>
      <c r="AGQ304" s="216"/>
      <c r="AGR304" s="216"/>
      <c r="AGS304" s="216"/>
      <c r="AGT304" s="216"/>
      <c r="AGU304" s="216"/>
      <c r="AGV304" s="216"/>
      <c r="AGW304" s="216"/>
      <c r="AGX304" s="216"/>
      <c r="AGY304" s="216"/>
      <c r="AGZ304" s="216"/>
      <c r="AHA304" s="216"/>
      <c r="AHB304" s="216"/>
      <c r="AHC304" s="216"/>
      <c r="AHD304" s="216"/>
      <c r="AHE304" s="216"/>
      <c r="AHF304" s="216"/>
      <c r="AHG304" s="216"/>
      <c r="AHH304" s="216"/>
      <c r="AHI304" s="216"/>
      <c r="AHJ304" s="216"/>
      <c r="AHK304" s="216"/>
      <c r="AHL304" s="216"/>
      <c r="AHM304" s="216"/>
      <c r="AHN304" s="216"/>
      <c r="AHO304" s="216"/>
      <c r="AHP304" s="216"/>
      <c r="AHQ304" s="216"/>
      <c r="AHR304" s="216"/>
      <c r="AHS304" s="216"/>
      <c r="AHT304" s="216"/>
      <c r="AHU304" s="216"/>
      <c r="AHV304" s="216"/>
      <c r="AHW304" s="216"/>
      <c r="AHX304" s="216"/>
      <c r="AHY304" s="216"/>
      <c r="AHZ304" s="216"/>
      <c r="AIA304" s="216"/>
      <c r="AIB304" s="216"/>
      <c r="AIC304" s="216"/>
      <c r="AID304" s="216"/>
      <c r="AIE304" s="216"/>
      <c r="AIF304" s="216"/>
      <c r="AIG304" s="216"/>
      <c r="AIH304" s="216"/>
      <c r="AII304" s="216"/>
      <c r="AIJ304" s="216"/>
      <c r="AIK304" s="216"/>
      <c r="AIL304" s="216"/>
      <c r="AIM304" s="216"/>
      <c r="AIN304" s="216"/>
      <c r="AIO304" s="216"/>
      <c r="AIP304" s="216"/>
      <c r="AIQ304" s="216"/>
      <c r="AIR304" s="216"/>
      <c r="AIS304" s="216"/>
      <c r="AIT304" s="216"/>
      <c r="AIU304" s="216"/>
      <c r="AIV304" s="216"/>
      <c r="AIW304" s="216"/>
      <c r="AIX304" s="216"/>
      <c r="AIY304" s="216"/>
      <c r="AIZ304" s="216"/>
      <c r="AJA304" s="216"/>
      <c r="AJB304" s="216"/>
      <c r="AJC304" s="216"/>
      <c r="AJD304" s="216"/>
      <c r="AJE304" s="216"/>
      <c r="AJF304" s="216"/>
      <c r="AJG304" s="216"/>
      <c r="AJH304" s="216"/>
      <c r="AJI304" s="216"/>
      <c r="AJJ304" s="216"/>
      <c r="AJK304" s="216"/>
      <c r="AJL304" s="216"/>
      <c r="AJM304" s="216"/>
      <c r="AJN304" s="216"/>
      <c r="AJO304" s="216"/>
      <c r="AJP304" s="216"/>
      <c r="AJQ304" s="216"/>
      <c r="AJR304" s="216"/>
      <c r="AJS304" s="216"/>
      <c r="AJT304" s="216"/>
      <c r="AJU304" s="216"/>
      <c r="AJV304" s="216"/>
      <c r="AJW304" s="216"/>
      <c r="AJX304" s="216"/>
      <c r="AJY304" s="216"/>
      <c r="AJZ304" s="216"/>
      <c r="AKA304" s="216"/>
      <c r="AKB304" s="216"/>
      <c r="AKC304" s="216"/>
      <c r="AKD304" s="216"/>
      <c r="AKE304" s="216"/>
      <c r="AKF304" s="216"/>
      <c r="AKG304" s="216"/>
      <c r="AKH304" s="216"/>
      <c r="AKI304" s="216"/>
      <c r="AKJ304" s="216"/>
      <c r="AKK304" s="216"/>
      <c r="AKL304" s="216"/>
      <c r="AKM304" s="216"/>
      <c r="AKN304" s="216"/>
      <c r="AKO304" s="216"/>
      <c r="AKP304" s="216"/>
      <c r="AKQ304" s="216"/>
      <c r="AKR304" s="216"/>
      <c r="AKS304" s="216"/>
      <c r="AKT304" s="216"/>
      <c r="AKU304" s="216"/>
      <c r="AKV304" s="216"/>
      <c r="AKW304" s="216"/>
      <c r="AKX304" s="216"/>
      <c r="AKY304" s="216"/>
      <c r="AKZ304" s="216"/>
      <c r="ALA304" s="216"/>
      <c r="ALB304" s="216"/>
      <c r="ALC304" s="216"/>
      <c r="ALD304" s="216"/>
      <c r="ALE304" s="216"/>
      <c r="ALF304" s="216"/>
      <c r="ALG304" s="216"/>
      <c r="ALH304" s="216"/>
      <c r="ALI304" s="216"/>
      <c r="ALJ304" s="216"/>
      <c r="ALK304" s="216"/>
      <c r="ALL304" s="216"/>
      <c r="ALM304" s="216"/>
      <c r="ALN304" s="216"/>
      <c r="ALO304" s="216"/>
      <c r="ALP304" s="216"/>
      <c r="ALQ304" s="216"/>
      <c r="ALR304" s="216"/>
      <c r="ALS304" s="216"/>
      <c r="ALT304" s="216"/>
      <c r="ALU304" s="216"/>
      <c r="ALV304" s="216"/>
      <c r="ALW304" s="216"/>
      <c r="ALX304" s="216"/>
      <c r="ALY304" s="216"/>
      <c r="ALZ304" s="216"/>
      <c r="AMA304" s="216"/>
      <c r="AMB304" s="216"/>
      <c r="AMC304" s="216"/>
      <c r="AMD304" s="216"/>
      <c r="AME304" s="216"/>
      <c r="AMF304" s="216"/>
      <c r="AMG304" s="216"/>
      <c r="AMH304" s="216"/>
      <c r="AMI304" s="216"/>
      <c r="AMJ304" s="216"/>
      <c r="AMK304" s="216"/>
      <c r="AML304" s="216"/>
      <c r="AMM304" s="216"/>
      <c r="AMN304" s="216"/>
      <c r="AMO304" s="216"/>
      <c r="AMP304" s="216"/>
      <c r="AMQ304" s="216"/>
      <c r="AMR304" s="216"/>
      <c r="AMS304" s="216"/>
      <c r="AMT304" s="216"/>
      <c r="AMU304" s="216"/>
      <c r="AMV304" s="216"/>
      <c r="AMW304" s="216"/>
      <c r="AMX304" s="216"/>
      <c r="AMY304" s="216"/>
      <c r="AMZ304" s="216"/>
      <c r="ANA304" s="216"/>
      <c r="ANB304" s="216"/>
      <c r="ANC304" s="216"/>
      <c r="AND304" s="216"/>
      <c r="ANE304" s="216"/>
      <c r="ANF304" s="216"/>
      <c r="ANG304" s="216"/>
      <c r="ANH304" s="216"/>
      <c r="ANI304" s="216"/>
      <c r="ANJ304" s="216"/>
      <c r="ANK304" s="216"/>
      <c r="ANL304" s="216"/>
      <c r="ANM304" s="216"/>
      <c r="ANN304" s="216"/>
      <c r="ANO304" s="216"/>
      <c r="ANP304" s="216"/>
      <c r="ANQ304" s="216"/>
      <c r="ANR304" s="216"/>
      <c r="ANS304" s="216"/>
      <c r="ANT304" s="216"/>
      <c r="ANU304" s="216"/>
      <c r="ANV304" s="216"/>
      <c r="ANW304" s="216"/>
      <c r="ANX304" s="216"/>
      <c r="ANY304" s="216"/>
      <c r="ANZ304" s="216"/>
      <c r="AOA304" s="216"/>
      <c r="AOB304" s="216"/>
      <c r="AOC304" s="216"/>
      <c r="AOD304" s="216"/>
      <c r="AOE304" s="216"/>
      <c r="AOF304" s="216"/>
      <c r="AOG304" s="216"/>
      <c r="AOH304" s="216"/>
      <c r="AOI304" s="216"/>
      <c r="AOJ304" s="216"/>
      <c r="AOK304" s="216"/>
      <c r="AOL304" s="216"/>
      <c r="AOM304" s="216"/>
      <c r="AON304" s="216"/>
      <c r="AOO304" s="216"/>
      <c r="AOP304" s="216"/>
      <c r="AOQ304" s="216"/>
      <c r="AOR304" s="216"/>
      <c r="AOS304" s="216"/>
      <c r="AOT304" s="216"/>
      <c r="AOU304" s="216"/>
      <c r="AOV304" s="216"/>
      <c r="AOW304" s="216"/>
      <c r="AOX304" s="216"/>
      <c r="AOY304" s="216"/>
      <c r="AOZ304" s="216"/>
      <c r="APA304" s="216"/>
      <c r="APB304" s="216"/>
      <c r="APC304" s="216"/>
      <c r="APD304" s="216"/>
      <c r="APE304" s="216"/>
      <c r="APF304" s="216"/>
      <c r="APG304" s="216"/>
      <c r="APH304" s="216"/>
      <c r="API304" s="216"/>
      <c r="APJ304" s="216"/>
      <c r="APK304" s="216"/>
      <c r="APL304" s="216"/>
      <c r="APM304" s="216"/>
      <c r="APN304" s="216"/>
      <c r="APO304" s="216"/>
      <c r="APP304" s="216"/>
      <c r="APQ304" s="216"/>
      <c r="APR304" s="216"/>
      <c r="APS304" s="216"/>
      <c r="APT304" s="216"/>
      <c r="APU304" s="216"/>
      <c r="APV304" s="216"/>
      <c r="APW304" s="216"/>
      <c r="APX304" s="216"/>
      <c r="APY304" s="216"/>
      <c r="APZ304" s="216"/>
      <c r="AQA304" s="216"/>
      <c r="AQB304" s="216"/>
      <c r="AQC304" s="216"/>
      <c r="AQD304" s="216"/>
      <c r="AQE304" s="216"/>
      <c r="AQF304" s="216"/>
      <c r="AQG304" s="216"/>
      <c r="AQH304" s="216"/>
      <c r="AQI304" s="216"/>
      <c r="AQJ304" s="216"/>
      <c r="AQK304" s="216"/>
      <c r="AQL304" s="216"/>
      <c r="AQM304" s="216"/>
      <c r="AQN304" s="216"/>
      <c r="AQO304" s="216"/>
      <c r="AQP304" s="216"/>
      <c r="AQQ304" s="216"/>
      <c r="AQR304" s="216"/>
      <c r="AQS304" s="216"/>
      <c r="AQT304" s="216"/>
      <c r="AQU304" s="216"/>
      <c r="AQV304" s="216"/>
      <c r="AQW304" s="216"/>
      <c r="AQX304" s="216"/>
      <c r="AQY304" s="216"/>
      <c r="AQZ304" s="216"/>
      <c r="ARA304" s="216"/>
      <c r="ARB304" s="216"/>
      <c r="ARC304" s="216"/>
      <c r="ARD304" s="216"/>
      <c r="ARE304" s="216"/>
      <c r="ARF304" s="216"/>
      <c r="ARG304" s="216"/>
      <c r="ARH304" s="216"/>
      <c r="ARI304" s="216"/>
      <c r="ARJ304" s="216"/>
      <c r="ARK304" s="216"/>
      <c r="ARL304" s="216"/>
      <c r="ARM304" s="216"/>
      <c r="ARN304" s="216"/>
      <c r="ARO304" s="216"/>
      <c r="ARP304" s="216"/>
      <c r="ARQ304" s="216"/>
      <c r="ARR304" s="216"/>
      <c r="ARS304" s="216"/>
      <c r="ART304" s="216"/>
      <c r="ARU304" s="216"/>
      <c r="ARV304" s="216"/>
      <c r="ARW304" s="216"/>
      <c r="ARX304" s="216"/>
      <c r="ARY304" s="216"/>
      <c r="ARZ304" s="216"/>
      <c r="ASA304" s="216"/>
      <c r="ASB304" s="216"/>
      <c r="ASC304" s="216"/>
      <c r="ASD304" s="216"/>
      <c r="ASE304" s="216"/>
      <c r="ASF304" s="216"/>
      <c r="ASG304" s="216"/>
      <c r="ASH304" s="216"/>
      <c r="ASI304" s="216"/>
      <c r="ASJ304" s="216"/>
      <c r="ASK304" s="216"/>
      <c r="ASL304" s="216"/>
      <c r="ASM304" s="216"/>
      <c r="ASN304" s="216"/>
      <c r="ASO304" s="216"/>
      <c r="ASP304" s="216"/>
      <c r="ASQ304" s="216"/>
      <c r="ASR304" s="216"/>
      <c r="ASS304" s="216"/>
      <c r="AST304" s="216"/>
      <c r="ASU304" s="216"/>
      <c r="ASV304" s="216"/>
      <c r="ASW304" s="216"/>
      <c r="ASX304" s="216"/>
      <c r="ASY304" s="216"/>
      <c r="ASZ304" s="216"/>
      <c r="ATA304" s="216"/>
      <c r="ATB304" s="216"/>
      <c r="ATC304" s="216"/>
      <c r="ATD304" s="216"/>
      <c r="ATE304" s="216"/>
      <c r="ATF304" s="216"/>
      <c r="ATG304" s="216"/>
      <c r="ATH304" s="216"/>
      <c r="ATI304" s="216"/>
      <c r="ATJ304" s="216"/>
      <c r="ATK304" s="216"/>
      <c r="ATL304" s="216"/>
      <c r="ATM304" s="216"/>
      <c r="ATN304" s="216"/>
      <c r="ATO304" s="216"/>
      <c r="ATP304" s="216"/>
      <c r="ATQ304" s="216"/>
      <c r="ATR304" s="216"/>
      <c r="ATS304" s="216"/>
      <c r="ATT304" s="216"/>
      <c r="ATU304" s="216"/>
      <c r="ATV304" s="216"/>
      <c r="ATW304" s="216"/>
      <c r="ATX304" s="216"/>
      <c r="ATY304" s="216"/>
      <c r="ATZ304" s="216"/>
      <c r="AUA304" s="216"/>
      <c r="AUB304" s="216"/>
      <c r="AUC304" s="216"/>
      <c r="AUD304" s="216"/>
      <c r="AUE304" s="216"/>
      <c r="AUF304" s="216"/>
      <c r="AUG304" s="216"/>
      <c r="AUH304" s="216"/>
      <c r="AUI304" s="216"/>
      <c r="AUJ304" s="216"/>
      <c r="AUK304" s="216"/>
      <c r="AUL304" s="216"/>
      <c r="AUM304" s="216"/>
      <c r="AUN304" s="216"/>
      <c r="AUO304" s="216"/>
      <c r="AUP304" s="216"/>
      <c r="AUQ304" s="216"/>
      <c r="AUR304" s="216"/>
      <c r="AUS304" s="216"/>
      <c r="AUT304" s="216"/>
      <c r="AUU304" s="216"/>
      <c r="AUV304" s="216"/>
      <c r="AUW304" s="216"/>
      <c r="AUX304" s="216"/>
      <c r="AUY304" s="216"/>
      <c r="AUZ304" s="216"/>
      <c r="AVA304" s="216"/>
      <c r="AVB304" s="216"/>
      <c r="AVC304" s="216"/>
      <c r="AVD304" s="216"/>
      <c r="AVE304" s="216"/>
      <c r="AVF304" s="216"/>
      <c r="AVG304" s="216"/>
      <c r="AVH304" s="216"/>
      <c r="AVI304" s="216"/>
      <c r="AVJ304" s="216"/>
      <c r="AVK304" s="216"/>
      <c r="AVL304" s="216"/>
      <c r="AVM304" s="216"/>
      <c r="AVN304" s="216"/>
      <c r="AVO304" s="216"/>
      <c r="AVP304" s="216"/>
      <c r="AVQ304" s="216"/>
      <c r="AVR304" s="216"/>
      <c r="AVS304" s="216"/>
      <c r="AVT304" s="216"/>
      <c r="AVU304" s="216"/>
      <c r="AVV304" s="216"/>
      <c r="AVW304" s="216"/>
      <c r="AVX304" s="216"/>
      <c r="AVY304" s="216"/>
      <c r="AVZ304" s="216"/>
      <c r="AWA304" s="216"/>
      <c r="AWB304" s="216"/>
      <c r="AWC304" s="216"/>
      <c r="AWD304" s="216"/>
      <c r="AWE304" s="216"/>
      <c r="AWF304" s="216"/>
      <c r="AWG304" s="216"/>
      <c r="AWH304" s="216"/>
      <c r="AWI304" s="216"/>
      <c r="AWJ304" s="216"/>
      <c r="AWK304" s="216"/>
      <c r="AWL304" s="216"/>
      <c r="AWM304" s="216"/>
      <c r="AWN304" s="216"/>
      <c r="AWO304" s="216"/>
      <c r="AWP304" s="216"/>
      <c r="AWQ304" s="216"/>
      <c r="AWR304" s="216"/>
      <c r="AWS304" s="216"/>
      <c r="AWT304" s="216"/>
      <c r="AWU304" s="216"/>
      <c r="AWV304" s="216"/>
      <c r="AWW304" s="216"/>
      <c r="AWX304" s="216"/>
      <c r="AWY304" s="216"/>
      <c r="AWZ304" s="216"/>
      <c r="AXA304" s="216"/>
      <c r="AXB304" s="216"/>
      <c r="AXC304" s="216"/>
      <c r="AXD304" s="216"/>
      <c r="AXE304" s="216"/>
      <c r="AXF304" s="216"/>
      <c r="AXG304" s="216"/>
      <c r="AXH304" s="216"/>
      <c r="AXI304" s="216"/>
      <c r="AXJ304" s="216"/>
      <c r="AXK304" s="216"/>
      <c r="AXL304" s="216"/>
      <c r="AXM304" s="216"/>
      <c r="AXN304" s="216"/>
      <c r="AXO304" s="216"/>
      <c r="AXP304" s="216"/>
      <c r="AXQ304" s="216"/>
      <c r="AXR304" s="216"/>
      <c r="AXS304" s="216"/>
      <c r="AXT304" s="216"/>
      <c r="AXU304" s="216"/>
      <c r="AXV304" s="216"/>
      <c r="AXW304" s="216"/>
      <c r="AXX304" s="216"/>
      <c r="AXY304" s="216"/>
      <c r="AXZ304" s="216"/>
      <c r="AYA304" s="216"/>
      <c r="AYB304" s="216"/>
      <c r="AYC304" s="216"/>
      <c r="AYD304" s="216"/>
      <c r="AYE304" s="216"/>
      <c r="AYF304" s="216"/>
      <c r="AYG304" s="216"/>
      <c r="AYH304" s="216"/>
      <c r="AYI304" s="216"/>
      <c r="AYJ304" s="216"/>
      <c r="AYK304" s="216"/>
      <c r="AYL304" s="216"/>
      <c r="AYM304" s="216"/>
      <c r="AYN304" s="216"/>
      <c r="AYO304" s="216"/>
      <c r="AYP304" s="216"/>
      <c r="AYQ304" s="216"/>
      <c r="AYR304" s="216"/>
      <c r="AYS304" s="216"/>
      <c r="AYT304" s="216"/>
      <c r="AYU304" s="216"/>
      <c r="AYV304" s="216"/>
      <c r="AYW304" s="216"/>
      <c r="AYX304" s="216"/>
      <c r="AYY304" s="216"/>
      <c r="AYZ304" s="216"/>
      <c r="AZA304" s="216"/>
      <c r="AZB304" s="216"/>
      <c r="AZC304" s="216"/>
      <c r="AZD304" s="216"/>
      <c r="AZE304" s="216"/>
      <c r="AZF304" s="216"/>
      <c r="AZG304" s="216"/>
      <c r="AZH304" s="216"/>
      <c r="AZI304" s="216"/>
      <c r="AZJ304" s="216"/>
      <c r="AZK304" s="216"/>
      <c r="AZL304" s="216"/>
      <c r="AZM304" s="216"/>
      <c r="AZN304" s="216"/>
      <c r="AZO304" s="216"/>
      <c r="AZP304" s="216"/>
      <c r="AZQ304" s="216"/>
      <c r="AZR304" s="216"/>
      <c r="AZS304" s="216"/>
      <c r="AZT304" s="216"/>
      <c r="AZU304" s="216"/>
      <c r="AZV304" s="216"/>
      <c r="AZW304" s="216"/>
      <c r="AZX304" s="216"/>
      <c r="AZY304" s="216"/>
      <c r="AZZ304" s="216"/>
      <c r="BAA304" s="216"/>
      <c r="BAB304" s="216"/>
      <c r="BAC304" s="216"/>
      <c r="BAD304" s="216"/>
      <c r="BAE304" s="216"/>
      <c r="BAF304" s="216"/>
      <c r="BAG304" s="216"/>
      <c r="BAH304" s="216"/>
      <c r="BAI304" s="216"/>
      <c r="BAJ304" s="216"/>
      <c r="BAK304" s="216"/>
      <c r="BAL304" s="216"/>
      <c r="BAM304" s="216"/>
      <c r="BAN304" s="216"/>
      <c r="BAO304" s="216"/>
      <c r="BAP304" s="216"/>
      <c r="BAQ304" s="216"/>
      <c r="BAR304" s="216"/>
      <c r="BAS304" s="216"/>
      <c r="BAT304" s="216"/>
      <c r="BAU304" s="216"/>
      <c r="BAV304" s="216"/>
      <c r="BAW304" s="216"/>
      <c r="BAX304" s="216"/>
      <c r="BAY304" s="216"/>
      <c r="BAZ304" s="216"/>
      <c r="BBA304" s="216"/>
      <c r="BBB304" s="216"/>
      <c r="BBC304" s="216"/>
      <c r="BBD304" s="216"/>
      <c r="BBE304" s="216"/>
      <c r="BBF304" s="216"/>
      <c r="BBG304" s="216"/>
      <c r="BBH304" s="216"/>
      <c r="BBI304" s="216"/>
      <c r="BBJ304" s="216"/>
      <c r="BBK304" s="216"/>
      <c r="BBL304" s="216"/>
      <c r="BBM304" s="216"/>
      <c r="BBN304" s="216"/>
      <c r="BBO304" s="216"/>
      <c r="BBP304" s="216"/>
      <c r="BBQ304" s="216"/>
      <c r="BBR304" s="216"/>
      <c r="BBS304" s="216"/>
      <c r="BBT304" s="216"/>
      <c r="BBU304" s="216"/>
      <c r="BBV304" s="216"/>
      <c r="BBW304" s="216"/>
      <c r="BBX304" s="216"/>
      <c r="BBY304" s="216"/>
      <c r="BBZ304" s="216"/>
      <c r="BCA304" s="216"/>
      <c r="BCB304" s="216"/>
      <c r="BCC304" s="216"/>
      <c r="BCD304" s="216"/>
      <c r="BCE304" s="216"/>
      <c r="BCF304" s="216"/>
      <c r="BCG304" s="216"/>
      <c r="BCH304" s="216"/>
      <c r="BCI304" s="216"/>
      <c r="BCJ304" s="216"/>
      <c r="BCK304" s="216"/>
      <c r="BCL304" s="216"/>
      <c r="BCM304" s="216"/>
      <c r="BCN304" s="216"/>
      <c r="BCO304" s="216"/>
      <c r="BCP304" s="216"/>
      <c r="BCQ304" s="216"/>
      <c r="BCR304" s="216"/>
      <c r="BCS304" s="216"/>
      <c r="BCT304" s="216"/>
      <c r="BCU304" s="216"/>
      <c r="BCV304" s="216"/>
      <c r="BCW304" s="216"/>
      <c r="BCX304" s="216"/>
      <c r="BCY304" s="216"/>
      <c r="BCZ304" s="216"/>
      <c r="BDA304" s="216"/>
      <c r="BDB304" s="216"/>
      <c r="BDC304" s="216"/>
      <c r="BDD304" s="216"/>
      <c r="BDE304" s="216"/>
      <c r="BDF304" s="216"/>
      <c r="BDG304" s="216"/>
      <c r="BDH304" s="216"/>
      <c r="BDI304" s="216"/>
      <c r="BDJ304" s="216"/>
      <c r="BDK304" s="216"/>
      <c r="BDL304" s="216"/>
      <c r="BDM304" s="216"/>
      <c r="BDN304" s="216"/>
      <c r="BDO304" s="216"/>
      <c r="BDP304" s="216"/>
      <c r="BDQ304" s="216"/>
      <c r="BDR304" s="216"/>
      <c r="BDS304" s="216"/>
      <c r="BDT304" s="216"/>
      <c r="BDU304" s="216"/>
      <c r="BDV304" s="216"/>
      <c r="BDW304" s="216"/>
      <c r="BDX304" s="216"/>
      <c r="BDY304" s="216"/>
      <c r="BDZ304" s="216"/>
      <c r="BEA304" s="216"/>
      <c r="BEB304" s="216"/>
      <c r="BEC304" s="216"/>
      <c r="BED304" s="216"/>
      <c r="BEE304" s="216"/>
      <c r="BEF304" s="216"/>
      <c r="BEG304" s="216"/>
      <c r="BEH304" s="216"/>
      <c r="BEI304" s="216"/>
      <c r="BEJ304" s="216"/>
      <c r="BEK304" s="216"/>
      <c r="BEL304" s="216"/>
      <c r="BEM304" s="216"/>
      <c r="BEN304" s="216"/>
      <c r="BEO304" s="216"/>
      <c r="BEP304" s="216"/>
      <c r="BEQ304" s="216"/>
      <c r="BER304" s="216"/>
      <c r="BES304" s="216"/>
      <c r="BET304" s="216"/>
      <c r="BEU304" s="216"/>
      <c r="BEV304" s="216"/>
      <c r="BEW304" s="216"/>
      <c r="BEX304" s="216"/>
      <c r="BEY304" s="216"/>
      <c r="BEZ304" s="216"/>
      <c r="BFA304" s="216"/>
      <c r="BFB304" s="216"/>
      <c r="BFC304" s="216"/>
      <c r="BFD304" s="216"/>
      <c r="BFE304" s="216"/>
      <c r="BFF304" s="216"/>
      <c r="BFG304" s="216"/>
      <c r="BFH304" s="216"/>
      <c r="BFI304" s="216"/>
      <c r="BFJ304" s="216"/>
      <c r="BFK304" s="216"/>
      <c r="BFL304" s="216"/>
      <c r="BFM304" s="216"/>
      <c r="BFN304" s="216"/>
      <c r="BFO304" s="216"/>
      <c r="BFP304" s="216"/>
      <c r="BFQ304" s="216"/>
      <c r="BFR304" s="216"/>
      <c r="BFS304" s="216"/>
      <c r="BFT304" s="216"/>
      <c r="BFU304" s="216"/>
      <c r="BFV304" s="216"/>
      <c r="BFW304" s="216"/>
      <c r="BFX304" s="216"/>
      <c r="BFY304" s="216"/>
      <c r="BFZ304" s="216"/>
      <c r="BGA304" s="216"/>
      <c r="BGB304" s="216"/>
      <c r="BGC304" s="216"/>
      <c r="BGD304" s="216"/>
      <c r="BGE304" s="216"/>
      <c r="BGF304" s="216"/>
      <c r="BGG304" s="216"/>
      <c r="BGH304" s="216"/>
      <c r="BGI304" s="216"/>
      <c r="BGJ304" s="216"/>
      <c r="BGK304" s="216"/>
      <c r="BGL304" s="216"/>
      <c r="BGM304" s="216"/>
      <c r="BGN304" s="216"/>
      <c r="BGO304" s="216"/>
      <c r="BGP304" s="216"/>
      <c r="BGQ304" s="216"/>
      <c r="BGR304" s="216"/>
      <c r="BGS304" s="216"/>
      <c r="BGT304" s="216"/>
      <c r="BGU304" s="216"/>
      <c r="BGV304" s="216"/>
      <c r="BGW304" s="216"/>
      <c r="BGX304" s="216"/>
      <c r="BGY304" s="216"/>
      <c r="BGZ304" s="216"/>
      <c r="BHA304" s="216"/>
      <c r="BHB304" s="216"/>
      <c r="BHC304" s="216"/>
      <c r="BHD304" s="216"/>
      <c r="BHE304" s="216"/>
      <c r="BHF304" s="216"/>
      <c r="BHG304" s="216"/>
      <c r="BHH304" s="216"/>
      <c r="BHI304" s="216"/>
      <c r="BHJ304" s="216"/>
      <c r="BHK304" s="216"/>
      <c r="BHL304" s="216"/>
      <c r="BHM304" s="216"/>
      <c r="BHN304" s="216"/>
      <c r="BHO304" s="216"/>
      <c r="BHP304" s="216"/>
      <c r="BHQ304" s="216"/>
      <c r="BHR304" s="216"/>
      <c r="BHS304" s="216"/>
      <c r="BHT304" s="216"/>
      <c r="BHU304" s="216"/>
      <c r="BHV304" s="216"/>
      <c r="BHW304" s="216"/>
      <c r="BHX304" s="216"/>
      <c r="BHY304" s="216"/>
      <c r="BHZ304" s="216"/>
      <c r="BIA304" s="216"/>
      <c r="BIB304" s="216"/>
      <c r="BIC304" s="216"/>
      <c r="BID304" s="216"/>
      <c r="BIE304" s="216"/>
      <c r="BIF304" s="216"/>
      <c r="BIG304" s="216"/>
      <c r="BIH304" s="216"/>
      <c r="BII304" s="216"/>
      <c r="BIJ304" s="216"/>
      <c r="BIK304" s="216"/>
      <c r="BIL304" s="216"/>
      <c r="BIM304" s="216"/>
      <c r="BIN304" s="216"/>
      <c r="BIO304" s="216"/>
      <c r="BIP304" s="216"/>
      <c r="BIQ304" s="216"/>
      <c r="BIR304" s="216"/>
      <c r="BIS304" s="216"/>
      <c r="BIT304" s="216"/>
      <c r="BIU304" s="216"/>
      <c r="BIV304" s="216"/>
      <c r="BIW304" s="216"/>
      <c r="BIX304" s="216"/>
      <c r="BIY304" s="216"/>
      <c r="BIZ304" s="216"/>
      <c r="BJA304" s="216"/>
      <c r="BJB304" s="216"/>
      <c r="BJC304" s="216"/>
      <c r="BJD304" s="216"/>
      <c r="BJE304" s="216"/>
      <c r="BJF304" s="216"/>
      <c r="BJG304" s="216"/>
      <c r="BJH304" s="216"/>
      <c r="BJI304" s="216"/>
      <c r="BJJ304" s="216"/>
      <c r="BJK304" s="216"/>
      <c r="BJL304" s="216"/>
      <c r="BJM304" s="216"/>
      <c r="BJN304" s="216"/>
      <c r="BJO304" s="216"/>
      <c r="BJP304" s="216"/>
      <c r="BJQ304" s="216"/>
      <c r="BJR304" s="216"/>
      <c r="BJS304" s="216"/>
      <c r="BJT304" s="216"/>
      <c r="BJU304" s="216"/>
      <c r="BJV304" s="216"/>
      <c r="BJW304" s="216"/>
      <c r="BJX304" s="216"/>
      <c r="BJY304" s="216"/>
      <c r="BJZ304" s="216"/>
      <c r="BKA304" s="216"/>
      <c r="BKB304" s="216"/>
      <c r="BKC304" s="216"/>
      <c r="BKD304" s="216"/>
      <c r="BKE304" s="216"/>
      <c r="BKF304" s="216"/>
      <c r="BKG304" s="216"/>
      <c r="BKH304" s="216"/>
      <c r="BKI304" s="216"/>
      <c r="BKJ304" s="216"/>
      <c r="BKK304" s="216"/>
      <c r="BKL304" s="216"/>
      <c r="BKM304" s="216"/>
      <c r="BKN304" s="216"/>
      <c r="BKO304" s="216"/>
      <c r="BKP304" s="216"/>
      <c r="BKQ304" s="216"/>
      <c r="BKR304" s="216"/>
      <c r="BKS304" s="216"/>
      <c r="BKT304" s="216"/>
      <c r="BKU304" s="216"/>
      <c r="BKV304" s="216"/>
      <c r="BKW304" s="216"/>
      <c r="BKX304" s="216"/>
      <c r="BKY304" s="216"/>
      <c r="BKZ304" s="216"/>
      <c r="BLA304" s="216"/>
      <c r="BLB304" s="216"/>
      <c r="BLC304" s="216"/>
      <c r="BLD304" s="216"/>
      <c r="BLE304" s="216"/>
      <c r="BLF304" s="216"/>
      <c r="BLG304" s="216"/>
      <c r="BLH304" s="216"/>
      <c r="BLI304" s="216"/>
      <c r="BLJ304" s="216"/>
      <c r="BLK304" s="216"/>
      <c r="BLL304" s="216"/>
      <c r="BLM304" s="216"/>
      <c r="BLN304" s="216"/>
      <c r="BLO304" s="216"/>
      <c r="BLP304" s="216"/>
      <c r="BLQ304" s="216"/>
      <c r="BLR304" s="216"/>
      <c r="BLS304" s="216"/>
      <c r="BLT304" s="216"/>
      <c r="BLU304" s="216"/>
      <c r="BLV304" s="216"/>
      <c r="BLW304" s="216"/>
      <c r="BLX304" s="216"/>
      <c r="BLY304" s="216"/>
      <c r="BLZ304" s="216"/>
      <c r="BMA304" s="216"/>
      <c r="BMB304" s="216"/>
      <c r="BMC304" s="216"/>
      <c r="BMD304" s="216"/>
      <c r="BME304" s="216"/>
      <c r="BMF304" s="216"/>
      <c r="BMG304" s="216"/>
      <c r="BMH304" s="216"/>
      <c r="BMI304" s="216"/>
      <c r="BMJ304" s="216"/>
      <c r="BMK304" s="216"/>
      <c r="BML304" s="216"/>
      <c r="BMM304" s="216"/>
      <c r="BMN304" s="216"/>
      <c r="BMO304" s="216"/>
      <c r="BMP304" s="216"/>
      <c r="BMQ304" s="216"/>
      <c r="BMR304" s="216"/>
      <c r="BMS304" s="216"/>
      <c r="BMT304" s="216"/>
      <c r="BMU304" s="216"/>
      <c r="BMV304" s="216"/>
      <c r="BMW304" s="216"/>
      <c r="BMX304" s="216"/>
      <c r="BMY304" s="216"/>
      <c r="BMZ304" s="216"/>
      <c r="BNA304" s="216"/>
      <c r="BNB304" s="216"/>
      <c r="BNC304" s="216"/>
      <c r="BND304" s="216"/>
      <c r="BNE304" s="216"/>
      <c r="BNF304" s="216"/>
      <c r="BNG304" s="216"/>
      <c r="BNH304" s="216"/>
      <c r="BNI304" s="216"/>
      <c r="BNJ304" s="216"/>
      <c r="BNK304" s="216"/>
      <c r="BNL304" s="216"/>
      <c r="BNM304" s="216"/>
      <c r="BNN304" s="216"/>
      <c r="BNO304" s="216"/>
      <c r="BNP304" s="216"/>
      <c r="BNQ304" s="216"/>
      <c r="BNR304" s="216"/>
      <c r="BNS304" s="216"/>
      <c r="BNT304" s="216"/>
      <c r="BNU304" s="216"/>
      <c r="BNV304" s="216"/>
      <c r="BNW304" s="216"/>
      <c r="BNX304" s="216"/>
      <c r="BNY304" s="216"/>
      <c r="BNZ304" s="216"/>
      <c r="BOA304" s="216"/>
      <c r="BOB304" s="216"/>
      <c r="BOC304" s="216"/>
      <c r="BOD304" s="216"/>
      <c r="BOE304" s="216"/>
      <c r="BOF304" s="216"/>
      <c r="BOG304" s="216"/>
      <c r="BOH304" s="216"/>
      <c r="BOI304" s="216"/>
      <c r="BOJ304" s="216"/>
      <c r="BOK304" s="216"/>
      <c r="BOL304" s="216"/>
      <c r="BOM304" s="216"/>
      <c r="BON304" s="216"/>
      <c r="BOO304" s="216"/>
      <c r="BOP304" s="216"/>
      <c r="BOQ304" s="216"/>
      <c r="BOR304" s="216"/>
      <c r="BOS304" s="216"/>
      <c r="BOT304" s="216"/>
      <c r="BOU304" s="216"/>
      <c r="BOV304" s="216"/>
      <c r="BOW304" s="216"/>
      <c r="BOX304" s="216"/>
      <c r="BOY304" s="216"/>
      <c r="BOZ304" s="216"/>
      <c r="BPA304" s="216"/>
      <c r="BPB304" s="216"/>
      <c r="BPC304" s="216"/>
      <c r="BPD304" s="216"/>
      <c r="BPE304" s="216"/>
      <c r="BPF304" s="216"/>
      <c r="BPG304" s="216"/>
      <c r="BPH304" s="216"/>
      <c r="BPI304" s="216"/>
      <c r="BPJ304" s="216"/>
      <c r="BPK304" s="216"/>
      <c r="BPL304" s="216"/>
      <c r="BPM304" s="216"/>
      <c r="BPN304" s="216"/>
      <c r="BPO304" s="216"/>
      <c r="BPP304" s="216"/>
      <c r="BPQ304" s="216"/>
      <c r="BPR304" s="216"/>
      <c r="BPS304" s="216"/>
      <c r="BPT304" s="216"/>
      <c r="BPU304" s="216"/>
      <c r="BPV304" s="216"/>
      <c r="BPW304" s="216"/>
      <c r="BPX304" s="216"/>
      <c r="BPY304" s="216"/>
      <c r="BPZ304" s="216"/>
      <c r="BQA304" s="216"/>
      <c r="BQB304" s="216"/>
      <c r="BQC304" s="216"/>
      <c r="BQD304" s="216"/>
      <c r="BQE304" s="216"/>
      <c r="BQF304" s="216"/>
      <c r="BQG304" s="216"/>
      <c r="BQH304" s="216"/>
      <c r="BQI304" s="216"/>
      <c r="BQJ304" s="216"/>
      <c r="BQK304" s="216"/>
      <c r="BQL304" s="216"/>
      <c r="BQM304" s="216"/>
      <c r="BQN304" s="216"/>
      <c r="BQO304" s="216"/>
      <c r="BQP304" s="216"/>
      <c r="BQQ304" s="216"/>
      <c r="BQR304" s="216"/>
      <c r="BQS304" s="216"/>
      <c r="BQT304" s="216"/>
      <c r="BQU304" s="216"/>
      <c r="BQV304" s="216"/>
      <c r="BQW304" s="216"/>
      <c r="BQX304" s="216"/>
      <c r="BQY304" s="216"/>
      <c r="BQZ304" s="216"/>
      <c r="BRA304" s="216"/>
      <c r="BRB304" s="216"/>
      <c r="BRC304" s="216"/>
      <c r="BRD304" s="216"/>
      <c r="BRE304" s="216"/>
      <c r="BRF304" s="216"/>
      <c r="BRG304" s="216"/>
      <c r="BRH304" s="216"/>
      <c r="BRI304" s="216"/>
      <c r="BRJ304" s="216"/>
      <c r="BRK304" s="216"/>
      <c r="BRL304" s="216"/>
      <c r="BRM304" s="216"/>
      <c r="BRN304" s="216"/>
      <c r="BRO304" s="216"/>
      <c r="BRP304" s="216"/>
      <c r="BRQ304" s="216"/>
      <c r="BRR304" s="216"/>
      <c r="BRS304" s="216"/>
      <c r="BRT304" s="216"/>
      <c r="BRU304" s="216"/>
      <c r="BRV304" s="216"/>
      <c r="BRW304" s="216"/>
      <c r="BRX304" s="216"/>
      <c r="BRY304" s="216"/>
      <c r="BRZ304" s="216"/>
      <c r="BSA304" s="216"/>
      <c r="BSB304" s="216"/>
      <c r="BSC304" s="216"/>
      <c r="BSD304" s="216"/>
      <c r="BSE304" s="216"/>
      <c r="BSF304" s="216"/>
      <c r="BSG304" s="216"/>
      <c r="BSH304" s="216"/>
      <c r="BSI304" s="216"/>
      <c r="BSJ304" s="216"/>
      <c r="BSK304" s="216"/>
      <c r="BSL304" s="216"/>
      <c r="BSM304" s="216"/>
      <c r="BSN304" s="216"/>
      <c r="BSO304" s="216"/>
      <c r="BSP304" s="216"/>
      <c r="BSQ304" s="216"/>
      <c r="BSR304" s="216"/>
      <c r="BSS304" s="216"/>
      <c r="BST304" s="216"/>
      <c r="BSU304" s="216"/>
      <c r="BSV304" s="216"/>
      <c r="BSW304" s="216"/>
      <c r="BSX304" s="216"/>
      <c r="BSY304" s="216"/>
      <c r="BSZ304" s="216"/>
      <c r="BTA304" s="216"/>
      <c r="BTB304" s="216"/>
      <c r="BTC304" s="216"/>
      <c r="BTD304" s="216"/>
      <c r="BTE304" s="216"/>
      <c r="BTF304" s="216"/>
      <c r="BTG304" s="216"/>
      <c r="BTH304" s="216"/>
      <c r="BTI304" s="216"/>
      <c r="BTJ304" s="216"/>
      <c r="BTK304" s="216"/>
      <c r="BTL304" s="216"/>
      <c r="BTM304" s="216"/>
      <c r="BTN304" s="216"/>
      <c r="BTO304" s="216"/>
      <c r="BTP304" s="216"/>
      <c r="BTQ304" s="216"/>
      <c r="BTR304" s="216"/>
      <c r="BTS304" s="216"/>
      <c r="BTT304" s="216"/>
      <c r="BTU304" s="216"/>
      <c r="BTV304" s="216"/>
      <c r="BTW304" s="216"/>
      <c r="BTX304" s="216"/>
      <c r="BTY304" s="216"/>
      <c r="BTZ304" s="216"/>
      <c r="BUA304" s="216"/>
      <c r="BUB304" s="216"/>
      <c r="BUC304" s="216"/>
      <c r="BUD304" s="216"/>
      <c r="BUE304" s="216"/>
      <c r="BUF304" s="216"/>
      <c r="BUG304" s="216"/>
      <c r="BUH304" s="216"/>
      <c r="BUI304" s="216"/>
      <c r="BUJ304" s="216"/>
      <c r="BUK304" s="216"/>
      <c r="BUL304" s="216"/>
      <c r="BUM304" s="216"/>
      <c r="BUN304" s="216"/>
      <c r="BUO304" s="216"/>
      <c r="BUP304" s="216"/>
      <c r="BUQ304" s="216"/>
      <c r="BUR304" s="216"/>
      <c r="BUS304" s="216"/>
      <c r="BUT304" s="216"/>
      <c r="BUU304" s="216"/>
      <c r="BUV304" s="216"/>
      <c r="BUW304" s="216"/>
      <c r="BUX304" s="216"/>
      <c r="BUY304" s="216"/>
      <c r="BUZ304" s="216"/>
      <c r="BVA304" s="216"/>
      <c r="BVB304" s="216"/>
      <c r="BVC304" s="216"/>
      <c r="BVD304" s="216"/>
      <c r="BVE304" s="216"/>
      <c r="BVF304" s="216"/>
      <c r="BVG304" s="216"/>
      <c r="BVH304" s="216"/>
      <c r="BVI304" s="216"/>
      <c r="BVJ304" s="216"/>
      <c r="BVK304" s="216"/>
      <c r="BVL304" s="216"/>
      <c r="BVM304" s="216"/>
      <c r="BVN304" s="216"/>
      <c r="BVO304" s="216"/>
      <c r="BVP304" s="216"/>
      <c r="BVQ304" s="216"/>
      <c r="BVR304" s="216"/>
      <c r="BVS304" s="216"/>
      <c r="BVT304" s="216"/>
      <c r="BVU304" s="216"/>
      <c r="BVV304" s="216"/>
      <c r="BVW304" s="216"/>
      <c r="BVX304" s="216"/>
      <c r="BVY304" s="216"/>
      <c r="BVZ304" s="216"/>
      <c r="BWA304" s="216"/>
      <c r="BWB304" s="216"/>
      <c r="BWC304" s="216"/>
      <c r="BWD304" s="216"/>
      <c r="BWE304" s="216"/>
      <c r="BWF304" s="216"/>
      <c r="BWG304" s="216"/>
      <c r="BWH304" s="216"/>
      <c r="BWI304" s="216"/>
      <c r="BWJ304" s="216"/>
      <c r="BWK304" s="216"/>
      <c r="BWL304" s="216"/>
      <c r="BWM304" s="216"/>
      <c r="BWN304" s="216"/>
      <c r="BWO304" s="216"/>
      <c r="BWP304" s="216"/>
      <c r="BWQ304" s="216"/>
      <c r="BWR304" s="216"/>
      <c r="BWS304" s="216"/>
      <c r="BWT304" s="216"/>
      <c r="BWU304" s="216"/>
      <c r="BWV304" s="216"/>
      <c r="BWW304" s="216"/>
      <c r="BWX304" s="216"/>
      <c r="BWY304" s="216"/>
      <c r="BWZ304" s="216"/>
      <c r="BXA304" s="216"/>
      <c r="BXB304" s="216"/>
      <c r="BXC304" s="216"/>
      <c r="BXD304" s="216"/>
      <c r="BXE304" s="216"/>
      <c r="BXF304" s="216"/>
      <c r="BXG304" s="216"/>
      <c r="BXH304" s="216"/>
      <c r="BXI304" s="216"/>
      <c r="BXJ304" s="216"/>
      <c r="BXK304" s="216"/>
      <c r="BXL304" s="216"/>
      <c r="BXM304" s="216"/>
      <c r="BXN304" s="216"/>
      <c r="BXO304" s="216"/>
      <c r="BXP304" s="216"/>
      <c r="BXQ304" s="216"/>
      <c r="BXR304" s="216"/>
      <c r="BXS304" s="216"/>
      <c r="BXT304" s="216"/>
      <c r="BXU304" s="216"/>
      <c r="BXV304" s="216"/>
      <c r="BXW304" s="216"/>
      <c r="BXX304" s="216"/>
      <c r="BXY304" s="216"/>
      <c r="BXZ304" s="216"/>
      <c r="BYA304" s="216"/>
      <c r="BYB304" s="216"/>
      <c r="BYC304" s="216"/>
      <c r="BYD304" s="216"/>
      <c r="BYE304" s="216"/>
      <c r="BYF304" s="216"/>
      <c r="BYG304" s="216"/>
      <c r="BYH304" s="216"/>
      <c r="BYI304" s="216"/>
      <c r="BYJ304" s="216"/>
      <c r="BYK304" s="216"/>
      <c r="BYL304" s="216"/>
      <c r="BYM304" s="216"/>
      <c r="BYN304" s="216"/>
      <c r="BYO304" s="216"/>
      <c r="BYP304" s="216"/>
      <c r="BYQ304" s="216"/>
      <c r="BYR304" s="216"/>
      <c r="BYS304" s="216"/>
      <c r="BYT304" s="216"/>
      <c r="BYU304" s="216"/>
      <c r="BYV304" s="216"/>
      <c r="BYW304" s="216"/>
      <c r="BYX304" s="216"/>
      <c r="BYY304" s="216"/>
      <c r="BYZ304" s="216"/>
      <c r="BZA304" s="216"/>
      <c r="BZB304" s="216"/>
      <c r="BZC304" s="216"/>
      <c r="BZD304" s="216"/>
      <c r="BZE304" s="216"/>
      <c r="BZF304" s="216"/>
      <c r="BZG304" s="216"/>
      <c r="BZH304" s="216"/>
      <c r="BZI304" s="216"/>
      <c r="BZJ304" s="216"/>
      <c r="BZK304" s="216"/>
      <c r="BZL304" s="216"/>
      <c r="BZM304" s="216"/>
      <c r="BZN304" s="216"/>
      <c r="BZO304" s="216"/>
      <c r="BZP304" s="216"/>
      <c r="BZQ304" s="216"/>
      <c r="BZR304" s="216"/>
      <c r="BZS304" s="216"/>
      <c r="BZT304" s="216"/>
      <c r="BZU304" s="216"/>
      <c r="BZV304" s="216"/>
      <c r="BZW304" s="216"/>
      <c r="BZX304" s="216"/>
      <c r="BZY304" s="216"/>
      <c r="BZZ304" s="216"/>
      <c r="CAA304" s="216"/>
      <c r="CAB304" s="216"/>
      <c r="CAC304" s="216"/>
      <c r="CAD304" s="216"/>
      <c r="CAE304" s="216"/>
      <c r="CAF304" s="216"/>
      <c r="CAG304" s="216"/>
      <c r="CAH304" s="216"/>
      <c r="CAI304" s="216"/>
      <c r="CAJ304" s="216"/>
      <c r="CAK304" s="216"/>
      <c r="CAL304" s="216"/>
      <c r="CAM304" s="216"/>
      <c r="CAN304" s="216"/>
      <c r="CAO304" s="216"/>
      <c r="CAP304" s="216"/>
      <c r="CAQ304" s="216"/>
      <c r="CAR304" s="216"/>
      <c r="CAS304" s="216"/>
      <c r="CAT304" s="216"/>
      <c r="CAU304" s="216"/>
      <c r="CAV304" s="216"/>
      <c r="CAW304" s="216"/>
      <c r="CAX304" s="216"/>
      <c r="CAY304" s="216"/>
      <c r="CAZ304" s="216"/>
      <c r="CBA304" s="216"/>
      <c r="CBB304" s="216"/>
      <c r="CBC304" s="216"/>
      <c r="CBD304" s="216"/>
      <c r="CBE304" s="216"/>
      <c r="CBF304" s="216"/>
      <c r="CBG304" s="216"/>
      <c r="CBH304" s="216"/>
      <c r="CBI304" s="216"/>
      <c r="CBJ304" s="216"/>
      <c r="CBK304" s="216"/>
      <c r="CBL304" s="216"/>
      <c r="CBM304" s="216"/>
      <c r="CBN304" s="216"/>
      <c r="CBO304" s="216"/>
      <c r="CBP304" s="216"/>
      <c r="CBQ304" s="216"/>
      <c r="CBR304" s="216"/>
      <c r="CBS304" s="216"/>
      <c r="CBT304" s="216"/>
      <c r="CBU304" s="216"/>
      <c r="CBV304" s="216"/>
      <c r="CBW304" s="216"/>
      <c r="CBX304" s="216"/>
      <c r="CBY304" s="216"/>
      <c r="CBZ304" s="216"/>
      <c r="CCA304" s="216"/>
      <c r="CCB304" s="216"/>
      <c r="CCC304" s="216"/>
      <c r="CCD304" s="216"/>
      <c r="CCE304" s="216"/>
      <c r="CCF304" s="216"/>
      <c r="CCG304" s="216"/>
      <c r="CCH304" s="216"/>
      <c r="CCI304" s="216"/>
      <c r="CCJ304" s="216"/>
      <c r="CCK304" s="216"/>
      <c r="CCL304" s="216"/>
      <c r="CCM304" s="216"/>
      <c r="CCN304" s="216"/>
      <c r="CCO304" s="216"/>
      <c r="CCP304" s="216"/>
      <c r="CCQ304" s="216"/>
      <c r="CCR304" s="216"/>
      <c r="CCS304" s="216"/>
      <c r="CCT304" s="216"/>
      <c r="CCU304" s="216"/>
      <c r="CCV304" s="216"/>
      <c r="CCW304" s="216"/>
      <c r="CCX304" s="216"/>
      <c r="CCY304" s="216"/>
      <c r="CCZ304" s="216"/>
      <c r="CDA304" s="216"/>
      <c r="CDB304" s="216"/>
      <c r="CDC304" s="216"/>
      <c r="CDD304" s="216"/>
      <c r="CDE304" s="216"/>
      <c r="CDF304" s="216"/>
      <c r="CDG304" s="216"/>
      <c r="CDH304" s="216"/>
      <c r="CDI304" s="216"/>
      <c r="CDJ304" s="216"/>
      <c r="CDK304" s="216"/>
      <c r="CDL304" s="216"/>
      <c r="CDM304" s="216"/>
      <c r="CDN304" s="216"/>
      <c r="CDO304" s="216"/>
      <c r="CDP304" s="216"/>
      <c r="CDQ304" s="216"/>
      <c r="CDR304" s="216"/>
      <c r="CDS304" s="216"/>
      <c r="CDT304" s="216"/>
      <c r="CDU304" s="216"/>
      <c r="CDV304" s="216"/>
      <c r="CDW304" s="216"/>
      <c r="CDX304" s="216"/>
      <c r="CDY304" s="216"/>
      <c r="CDZ304" s="216"/>
      <c r="CEA304" s="216"/>
      <c r="CEB304" s="216"/>
      <c r="CEC304" s="216"/>
      <c r="CED304" s="216"/>
      <c r="CEE304" s="216"/>
      <c r="CEF304" s="216"/>
      <c r="CEG304" s="216"/>
      <c r="CEH304" s="216"/>
      <c r="CEI304" s="216"/>
      <c r="CEJ304" s="216"/>
      <c r="CEK304" s="216"/>
      <c r="CEL304" s="216"/>
      <c r="CEM304" s="216"/>
      <c r="CEN304" s="216"/>
      <c r="CEO304" s="216"/>
      <c r="CEP304" s="216"/>
      <c r="CEQ304" s="216"/>
      <c r="CER304" s="216"/>
      <c r="CES304" s="216"/>
      <c r="CET304" s="216"/>
      <c r="CEU304" s="216"/>
      <c r="CEV304" s="216"/>
      <c r="CEW304" s="216"/>
      <c r="CEX304" s="216"/>
      <c r="CEY304" s="216"/>
      <c r="CEZ304" s="216"/>
      <c r="CFA304" s="216"/>
      <c r="CFB304" s="216"/>
      <c r="CFC304" s="216"/>
      <c r="CFD304" s="216"/>
      <c r="CFE304" s="216"/>
      <c r="CFF304" s="216"/>
      <c r="CFG304" s="216"/>
      <c r="CFH304" s="216"/>
      <c r="CFI304" s="216"/>
      <c r="CFJ304" s="216"/>
      <c r="CFK304" s="216"/>
      <c r="CFL304" s="216"/>
      <c r="CFM304" s="216"/>
      <c r="CFN304" s="216"/>
      <c r="CFO304" s="216"/>
      <c r="CFP304" s="216"/>
      <c r="CFQ304" s="216"/>
      <c r="CFR304" s="216"/>
      <c r="CFS304" s="216"/>
      <c r="CFT304" s="216"/>
      <c r="CFU304" s="216"/>
      <c r="CFV304" s="216"/>
      <c r="CFW304" s="216"/>
      <c r="CFX304" s="216"/>
      <c r="CFY304" s="216"/>
      <c r="CFZ304" s="216"/>
      <c r="CGA304" s="216"/>
      <c r="CGB304" s="216"/>
      <c r="CGC304" s="216"/>
      <c r="CGD304" s="216"/>
      <c r="CGE304" s="216"/>
      <c r="CGF304" s="216"/>
      <c r="CGG304" s="216"/>
      <c r="CGH304" s="216"/>
      <c r="CGI304" s="216"/>
      <c r="CGJ304" s="216"/>
      <c r="CGK304" s="216"/>
      <c r="CGL304" s="216"/>
      <c r="CGM304" s="216"/>
      <c r="CGN304" s="216"/>
      <c r="CGO304" s="216"/>
      <c r="CGP304" s="216"/>
      <c r="CGQ304" s="216"/>
      <c r="CGR304" s="216"/>
      <c r="CGS304" s="216"/>
      <c r="CGT304" s="216"/>
      <c r="CGU304" s="216"/>
      <c r="CGV304" s="216"/>
      <c r="CGW304" s="216"/>
      <c r="CGX304" s="216"/>
      <c r="CGY304" s="216"/>
      <c r="CGZ304" s="216"/>
      <c r="CHA304" s="216"/>
      <c r="CHB304" s="216"/>
      <c r="CHC304" s="216"/>
      <c r="CHD304" s="216"/>
      <c r="CHE304" s="216"/>
      <c r="CHF304" s="216"/>
      <c r="CHG304" s="216"/>
      <c r="CHH304" s="216"/>
      <c r="CHI304" s="216"/>
      <c r="CHJ304" s="216"/>
      <c r="CHK304" s="216"/>
      <c r="CHL304" s="216"/>
      <c r="CHM304" s="216"/>
      <c r="CHN304" s="216"/>
      <c r="CHO304" s="216"/>
      <c r="CHP304" s="216"/>
      <c r="CHQ304" s="216"/>
      <c r="CHR304" s="216"/>
      <c r="CHS304" s="216"/>
      <c r="CHT304" s="216"/>
      <c r="CHU304" s="216"/>
      <c r="CHV304" s="216"/>
      <c r="CHW304" s="216"/>
      <c r="CHX304" s="216"/>
      <c r="CHY304" s="216"/>
      <c r="CHZ304" s="216"/>
      <c r="CIA304" s="216"/>
      <c r="CIB304" s="216"/>
      <c r="CIC304" s="216"/>
      <c r="CID304" s="216"/>
      <c r="CIE304" s="216"/>
      <c r="CIF304" s="216"/>
      <c r="CIG304" s="216"/>
      <c r="CIH304" s="216"/>
      <c r="CII304" s="216"/>
      <c r="CIJ304" s="216"/>
      <c r="CIK304" s="216"/>
      <c r="CIL304" s="216"/>
      <c r="CIM304" s="216"/>
      <c r="CIN304" s="216"/>
      <c r="CIO304" s="216"/>
      <c r="CIP304" s="216"/>
      <c r="CIQ304" s="216"/>
      <c r="CIR304" s="216"/>
      <c r="CIS304" s="216"/>
      <c r="CIT304" s="216"/>
      <c r="CIU304" s="216"/>
      <c r="CIV304" s="216"/>
      <c r="CIW304" s="216"/>
      <c r="CIX304" s="216"/>
      <c r="CIY304" s="216"/>
      <c r="CIZ304" s="216"/>
      <c r="CJA304" s="216"/>
      <c r="CJB304" s="216"/>
      <c r="CJC304" s="216"/>
      <c r="CJD304" s="216"/>
      <c r="CJE304" s="216"/>
      <c r="CJF304" s="216"/>
      <c r="CJG304" s="216"/>
      <c r="CJH304" s="216"/>
      <c r="CJI304" s="216"/>
      <c r="CJJ304" s="216"/>
      <c r="CJK304" s="216"/>
      <c r="CJL304" s="216"/>
      <c r="CJM304" s="216"/>
      <c r="CJN304" s="216"/>
      <c r="CJO304" s="216"/>
      <c r="CJP304" s="216"/>
      <c r="CJQ304" s="216"/>
      <c r="CJR304" s="216"/>
      <c r="CJS304" s="216"/>
      <c r="CJT304" s="216"/>
      <c r="CJU304" s="216"/>
      <c r="CJV304" s="216"/>
      <c r="CJW304" s="216"/>
      <c r="CJX304" s="216"/>
      <c r="CJY304" s="216"/>
      <c r="CJZ304" s="216"/>
      <c r="CKA304" s="216"/>
      <c r="CKB304" s="216"/>
      <c r="CKC304" s="216"/>
      <c r="CKD304" s="216"/>
      <c r="CKE304" s="216"/>
      <c r="CKF304" s="216"/>
      <c r="CKG304" s="216"/>
      <c r="CKH304" s="216"/>
      <c r="CKI304" s="216"/>
      <c r="CKJ304" s="216"/>
      <c r="CKK304" s="216"/>
      <c r="CKL304" s="216"/>
      <c r="CKM304" s="216"/>
      <c r="CKN304" s="216"/>
      <c r="CKO304" s="216"/>
      <c r="CKP304" s="216"/>
      <c r="CKQ304" s="216"/>
      <c r="CKR304" s="216"/>
      <c r="CKS304" s="216"/>
      <c r="CKT304" s="216"/>
      <c r="CKU304" s="216"/>
      <c r="CKV304" s="216"/>
      <c r="CKW304" s="216"/>
      <c r="CKX304" s="216"/>
      <c r="CKY304" s="216"/>
      <c r="CKZ304" s="216"/>
      <c r="CLA304" s="216"/>
      <c r="CLB304" s="216"/>
      <c r="CLC304" s="216"/>
      <c r="CLD304" s="216"/>
      <c r="CLE304" s="216"/>
      <c r="CLF304" s="216"/>
      <c r="CLG304" s="216"/>
      <c r="CLH304" s="216"/>
      <c r="CLI304" s="216"/>
      <c r="CLJ304" s="216"/>
      <c r="CLK304" s="216"/>
      <c r="CLL304" s="216"/>
      <c r="CLM304" s="216"/>
      <c r="CLN304" s="216"/>
      <c r="CLO304" s="216"/>
      <c r="CLP304" s="216"/>
      <c r="CLQ304" s="216"/>
      <c r="CLR304" s="216"/>
      <c r="CLS304" s="216"/>
      <c r="CLT304" s="216"/>
      <c r="CLU304" s="216"/>
      <c r="CLV304" s="216"/>
      <c r="CLW304" s="216"/>
      <c r="CLX304" s="216"/>
      <c r="CLY304" s="216"/>
      <c r="CLZ304" s="216"/>
      <c r="CMA304" s="216"/>
      <c r="CMB304" s="216"/>
      <c r="CMC304" s="216"/>
      <c r="CMD304" s="216"/>
      <c r="CME304" s="216"/>
      <c r="CMF304" s="216"/>
      <c r="CMG304" s="216"/>
      <c r="CMH304" s="216"/>
      <c r="CMI304" s="216"/>
      <c r="CMJ304" s="216"/>
      <c r="CMK304" s="216"/>
      <c r="CML304" s="216"/>
      <c r="CMM304" s="216"/>
      <c r="CMN304" s="216"/>
      <c r="CMO304" s="216"/>
      <c r="CMP304" s="216"/>
      <c r="CMQ304" s="216"/>
      <c r="CMR304" s="216"/>
      <c r="CMS304" s="216"/>
      <c r="CMT304" s="216"/>
      <c r="CMU304" s="216"/>
      <c r="CMV304" s="216"/>
      <c r="CMW304" s="216"/>
      <c r="CMX304" s="216"/>
      <c r="CMY304" s="216"/>
      <c r="CMZ304" s="216"/>
      <c r="CNA304" s="216"/>
      <c r="CNB304" s="216"/>
      <c r="CNC304" s="216"/>
      <c r="CND304" s="216"/>
      <c r="CNE304" s="216"/>
      <c r="CNF304" s="216"/>
      <c r="CNG304" s="216"/>
      <c r="CNH304" s="216"/>
      <c r="CNI304" s="216"/>
      <c r="CNJ304" s="216"/>
      <c r="CNK304" s="216"/>
      <c r="CNL304" s="216"/>
      <c r="CNM304" s="216"/>
      <c r="CNN304" s="216"/>
      <c r="CNO304" s="216"/>
      <c r="CNP304" s="216"/>
      <c r="CNQ304" s="216"/>
      <c r="CNR304" s="216"/>
      <c r="CNS304" s="216"/>
      <c r="CNT304" s="216"/>
      <c r="CNU304" s="216"/>
      <c r="CNV304" s="216"/>
      <c r="CNW304" s="216"/>
      <c r="CNX304" s="216"/>
      <c r="CNY304" s="216"/>
      <c r="CNZ304" s="216"/>
      <c r="COA304" s="216"/>
      <c r="COB304" s="216"/>
      <c r="COC304" s="216"/>
      <c r="COD304" s="216"/>
      <c r="COE304" s="216"/>
      <c r="COF304" s="216"/>
      <c r="COG304" s="216"/>
      <c r="COH304" s="216"/>
      <c r="COI304" s="216"/>
      <c r="COJ304" s="216"/>
      <c r="COK304" s="216"/>
      <c r="COL304" s="216"/>
      <c r="COM304" s="216"/>
      <c r="CON304" s="216"/>
      <c r="COO304" s="216"/>
      <c r="COP304" s="216"/>
      <c r="COQ304" s="216"/>
      <c r="COR304" s="216"/>
      <c r="COS304" s="216"/>
      <c r="COT304" s="216"/>
      <c r="COU304" s="216"/>
      <c r="COV304" s="216"/>
      <c r="COW304" s="216"/>
      <c r="COX304" s="216"/>
      <c r="COY304" s="216"/>
      <c r="COZ304" s="216"/>
      <c r="CPA304" s="216"/>
      <c r="CPB304" s="216"/>
      <c r="CPC304" s="216"/>
      <c r="CPD304" s="216"/>
      <c r="CPE304" s="216"/>
      <c r="CPF304" s="216"/>
      <c r="CPG304" s="216"/>
      <c r="CPH304" s="216"/>
      <c r="CPI304" s="216"/>
      <c r="CPJ304" s="216"/>
      <c r="CPK304" s="216"/>
      <c r="CPL304" s="216"/>
      <c r="CPM304" s="216"/>
      <c r="CPN304" s="216"/>
      <c r="CPO304" s="216"/>
      <c r="CPP304" s="216"/>
      <c r="CPQ304" s="216"/>
      <c r="CPR304" s="216"/>
      <c r="CPS304" s="216"/>
      <c r="CPT304" s="216"/>
      <c r="CPU304" s="216"/>
      <c r="CPV304" s="216"/>
      <c r="CPW304" s="216"/>
      <c r="CPX304" s="216"/>
      <c r="CPY304" s="216"/>
      <c r="CPZ304" s="216"/>
      <c r="CQA304" s="216"/>
      <c r="CQB304" s="216"/>
      <c r="CQC304" s="216"/>
      <c r="CQD304" s="216"/>
      <c r="CQE304" s="216"/>
      <c r="CQF304" s="216"/>
      <c r="CQG304" s="216"/>
      <c r="CQH304" s="216"/>
      <c r="CQI304" s="216"/>
      <c r="CQJ304" s="216"/>
      <c r="CQK304" s="216"/>
      <c r="CQL304" s="216"/>
      <c r="CQM304" s="216"/>
      <c r="CQN304" s="216"/>
      <c r="CQO304" s="216"/>
      <c r="CQP304" s="216"/>
      <c r="CQQ304" s="216"/>
      <c r="CQR304" s="216"/>
      <c r="CQS304" s="216"/>
      <c r="CQT304" s="216"/>
      <c r="CQU304" s="216"/>
      <c r="CQV304" s="216"/>
      <c r="CQW304" s="216"/>
      <c r="CQX304" s="216"/>
      <c r="CQY304" s="216"/>
      <c r="CQZ304" s="216"/>
      <c r="CRA304" s="216"/>
      <c r="CRB304" s="216"/>
      <c r="CRC304" s="216"/>
      <c r="CRD304" s="216"/>
      <c r="CRE304" s="216"/>
      <c r="CRF304" s="216"/>
      <c r="CRG304" s="216"/>
      <c r="CRH304" s="216"/>
      <c r="CRI304" s="216"/>
      <c r="CRJ304" s="216"/>
      <c r="CRK304" s="216"/>
      <c r="CRL304" s="216"/>
      <c r="CRM304" s="216"/>
      <c r="CRN304" s="216"/>
      <c r="CRO304" s="216"/>
      <c r="CRP304" s="216"/>
      <c r="CRQ304" s="216"/>
      <c r="CRR304" s="216"/>
      <c r="CRS304" s="216"/>
      <c r="CRT304" s="216"/>
      <c r="CRU304" s="216"/>
      <c r="CRV304" s="216"/>
      <c r="CRW304" s="216"/>
      <c r="CRX304" s="216"/>
      <c r="CRY304" s="216"/>
      <c r="CRZ304" s="216"/>
      <c r="CSA304" s="216"/>
      <c r="CSB304" s="216"/>
      <c r="CSC304" s="216"/>
      <c r="CSD304" s="216"/>
      <c r="CSE304" s="216"/>
      <c r="CSF304" s="216"/>
      <c r="CSG304" s="216"/>
      <c r="CSH304" s="216"/>
      <c r="CSI304" s="216"/>
      <c r="CSJ304" s="216"/>
      <c r="CSK304" s="216"/>
      <c r="CSL304" s="216"/>
      <c r="CSM304" s="216"/>
      <c r="CSN304" s="216"/>
      <c r="CSO304" s="216"/>
      <c r="CSP304" s="216"/>
      <c r="CSQ304" s="216"/>
      <c r="CSR304" s="216"/>
      <c r="CSS304" s="216"/>
      <c r="CST304" s="216"/>
      <c r="CSU304" s="216"/>
      <c r="CSV304" s="216"/>
      <c r="CSW304" s="216"/>
      <c r="CSX304" s="216"/>
      <c r="CSY304" s="216"/>
      <c r="CSZ304" s="216"/>
      <c r="CTA304" s="216"/>
      <c r="CTB304" s="216"/>
      <c r="CTC304" s="216"/>
      <c r="CTD304" s="216"/>
      <c r="CTE304" s="216"/>
      <c r="CTF304" s="216"/>
      <c r="CTG304" s="216"/>
      <c r="CTH304" s="216"/>
      <c r="CTI304" s="216"/>
      <c r="CTJ304" s="216"/>
      <c r="CTK304" s="216"/>
      <c r="CTL304" s="216"/>
      <c r="CTM304" s="216"/>
      <c r="CTN304" s="216"/>
      <c r="CTO304" s="216"/>
      <c r="CTP304" s="216"/>
      <c r="CTQ304" s="216"/>
      <c r="CTR304" s="216"/>
      <c r="CTS304" s="216"/>
      <c r="CTT304" s="216"/>
      <c r="CTU304" s="216"/>
      <c r="CTV304" s="216"/>
      <c r="CTW304" s="216"/>
      <c r="CTX304" s="216"/>
      <c r="CTY304" s="216"/>
      <c r="CTZ304" s="216"/>
      <c r="CUA304" s="216"/>
      <c r="CUB304" s="216"/>
      <c r="CUC304" s="216"/>
      <c r="CUD304" s="216"/>
      <c r="CUE304" s="216"/>
      <c r="CUF304" s="216"/>
      <c r="CUG304" s="216"/>
      <c r="CUH304" s="216"/>
      <c r="CUI304" s="216"/>
      <c r="CUJ304" s="216"/>
      <c r="CUK304" s="216"/>
      <c r="CUL304" s="216"/>
      <c r="CUM304" s="216"/>
      <c r="CUN304" s="216"/>
      <c r="CUO304" s="216"/>
      <c r="CUP304" s="216"/>
      <c r="CUQ304" s="216"/>
      <c r="CUR304" s="216"/>
      <c r="CUS304" s="216"/>
      <c r="CUT304" s="216"/>
      <c r="CUU304" s="216"/>
      <c r="CUV304" s="216"/>
      <c r="CUW304" s="216"/>
      <c r="CUX304" s="216"/>
      <c r="CUY304" s="216"/>
      <c r="CUZ304" s="216"/>
      <c r="CVA304" s="216"/>
      <c r="CVB304" s="216"/>
      <c r="CVC304" s="216"/>
      <c r="CVD304" s="216"/>
      <c r="CVE304" s="216"/>
      <c r="CVF304" s="216"/>
      <c r="CVG304" s="216"/>
      <c r="CVH304" s="216"/>
      <c r="CVI304" s="216"/>
      <c r="CVJ304" s="216"/>
      <c r="CVK304" s="216"/>
      <c r="CVL304" s="216"/>
      <c r="CVM304" s="216"/>
      <c r="CVN304" s="216"/>
      <c r="CVO304" s="216"/>
      <c r="CVP304" s="216"/>
      <c r="CVQ304" s="216"/>
      <c r="CVR304" s="216"/>
      <c r="CVS304" s="216"/>
      <c r="CVT304" s="216"/>
      <c r="CVU304" s="216"/>
      <c r="CVV304" s="216"/>
      <c r="CVW304" s="216"/>
      <c r="CVX304" s="216"/>
      <c r="CVY304" s="216"/>
      <c r="CVZ304" s="216"/>
      <c r="CWA304" s="216"/>
      <c r="CWB304" s="216"/>
      <c r="CWC304" s="216"/>
      <c r="CWD304" s="216"/>
      <c r="CWE304" s="216"/>
      <c r="CWF304" s="216"/>
      <c r="CWG304" s="216"/>
      <c r="CWH304" s="216"/>
      <c r="CWI304" s="216"/>
      <c r="CWJ304" s="216"/>
      <c r="CWK304" s="216"/>
      <c r="CWL304" s="216"/>
      <c r="CWM304" s="216"/>
      <c r="CWN304" s="216"/>
      <c r="CWO304" s="216"/>
      <c r="CWP304" s="216"/>
      <c r="CWQ304" s="216"/>
      <c r="CWR304" s="216"/>
      <c r="CWS304" s="216"/>
      <c r="CWT304" s="216"/>
      <c r="CWU304" s="216"/>
      <c r="CWV304" s="216"/>
      <c r="CWW304" s="216"/>
      <c r="CWX304" s="216"/>
      <c r="CWY304" s="216"/>
      <c r="CWZ304" s="216"/>
      <c r="CXA304" s="216"/>
      <c r="CXB304" s="216"/>
      <c r="CXC304" s="216"/>
      <c r="CXD304" s="216"/>
      <c r="CXE304" s="216"/>
      <c r="CXF304" s="216"/>
      <c r="CXG304" s="216"/>
      <c r="CXH304" s="216"/>
      <c r="CXI304" s="216"/>
      <c r="CXJ304" s="216"/>
      <c r="CXK304" s="216"/>
      <c r="CXL304" s="216"/>
      <c r="CXM304" s="216"/>
      <c r="CXN304" s="216"/>
      <c r="CXO304" s="216"/>
      <c r="CXP304" s="216"/>
      <c r="CXQ304" s="216"/>
      <c r="CXR304" s="216"/>
      <c r="CXS304" s="216"/>
      <c r="CXT304" s="216"/>
      <c r="CXU304" s="216"/>
      <c r="CXV304" s="216"/>
      <c r="CXW304" s="216"/>
      <c r="CXX304" s="216"/>
      <c r="CXY304" s="216"/>
      <c r="CXZ304" s="216"/>
      <c r="CYA304" s="216"/>
      <c r="CYB304" s="216"/>
      <c r="CYC304" s="216"/>
      <c r="CYD304" s="216"/>
      <c r="CYE304" s="216"/>
      <c r="CYF304" s="216"/>
      <c r="CYG304" s="216"/>
      <c r="CYH304" s="216"/>
      <c r="CYI304" s="216"/>
      <c r="CYJ304" s="216"/>
      <c r="CYK304" s="216"/>
      <c r="CYL304" s="216"/>
      <c r="CYM304" s="216"/>
      <c r="CYN304" s="216"/>
      <c r="CYO304" s="216"/>
      <c r="CYP304" s="216"/>
      <c r="CYQ304" s="216"/>
      <c r="CYR304" s="216"/>
      <c r="CYS304" s="216"/>
      <c r="CYT304" s="216"/>
      <c r="CYU304" s="216"/>
      <c r="CYV304" s="216"/>
      <c r="CYW304" s="216"/>
      <c r="CYX304" s="216"/>
      <c r="CYY304" s="216"/>
      <c r="CYZ304" s="216"/>
      <c r="CZA304" s="216"/>
      <c r="CZB304" s="216"/>
      <c r="CZC304" s="216"/>
      <c r="CZD304" s="216"/>
      <c r="CZE304" s="216"/>
      <c r="CZF304" s="216"/>
      <c r="CZG304" s="216"/>
      <c r="CZH304" s="216"/>
      <c r="CZI304" s="216"/>
      <c r="CZJ304" s="216"/>
      <c r="CZK304" s="216"/>
      <c r="CZL304" s="216"/>
      <c r="CZM304" s="216"/>
      <c r="CZN304" s="216"/>
      <c r="CZO304" s="216"/>
      <c r="CZP304" s="216"/>
      <c r="CZQ304" s="216"/>
      <c r="CZR304" s="216"/>
      <c r="CZS304" s="216"/>
      <c r="CZT304" s="216"/>
      <c r="CZU304" s="216"/>
      <c r="CZV304" s="216"/>
      <c r="CZW304" s="216"/>
      <c r="CZX304" s="216"/>
      <c r="CZY304" s="216"/>
      <c r="CZZ304" s="216"/>
      <c r="DAA304" s="216"/>
      <c r="DAB304" s="216"/>
      <c r="DAC304" s="216"/>
      <c r="DAD304" s="216"/>
      <c r="DAE304" s="216"/>
      <c r="DAF304" s="216"/>
      <c r="DAG304" s="216"/>
      <c r="DAH304" s="216"/>
      <c r="DAI304" s="216"/>
      <c r="DAJ304" s="216"/>
      <c r="DAK304" s="216"/>
      <c r="DAL304" s="216"/>
      <c r="DAM304" s="216"/>
      <c r="DAN304" s="216"/>
      <c r="DAO304" s="216"/>
      <c r="DAP304" s="216"/>
      <c r="DAQ304" s="216"/>
      <c r="DAR304" s="216"/>
      <c r="DAS304" s="216"/>
      <c r="DAT304" s="216"/>
      <c r="DAU304" s="216"/>
      <c r="DAV304" s="216"/>
      <c r="DAW304" s="216"/>
      <c r="DAX304" s="216"/>
      <c r="DAY304" s="216"/>
      <c r="DAZ304" s="216"/>
      <c r="DBA304" s="216"/>
      <c r="DBB304" s="216"/>
      <c r="DBC304" s="216"/>
      <c r="DBD304" s="216"/>
      <c r="DBE304" s="216"/>
      <c r="DBF304" s="216"/>
      <c r="DBG304" s="216"/>
      <c r="DBH304" s="216"/>
      <c r="DBI304" s="216"/>
      <c r="DBJ304" s="216"/>
      <c r="DBK304" s="216"/>
      <c r="DBL304" s="216"/>
      <c r="DBM304" s="216"/>
      <c r="DBN304" s="216"/>
      <c r="DBO304" s="216"/>
      <c r="DBP304" s="216"/>
      <c r="DBQ304" s="216"/>
      <c r="DBR304" s="216"/>
      <c r="DBS304" s="216"/>
      <c r="DBT304" s="216"/>
      <c r="DBU304" s="216"/>
      <c r="DBV304" s="216"/>
      <c r="DBW304" s="216"/>
      <c r="DBX304" s="216"/>
      <c r="DBY304" s="216"/>
      <c r="DBZ304" s="216"/>
      <c r="DCA304" s="216"/>
      <c r="DCB304" s="216"/>
      <c r="DCC304" s="216"/>
      <c r="DCD304" s="216"/>
      <c r="DCE304" s="216"/>
      <c r="DCF304" s="216"/>
      <c r="DCG304" s="216"/>
      <c r="DCH304" s="216"/>
      <c r="DCI304" s="216"/>
      <c r="DCJ304" s="216"/>
      <c r="DCK304" s="216"/>
      <c r="DCL304" s="216"/>
      <c r="DCM304" s="216"/>
      <c r="DCN304" s="216"/>
      <c r="DCO304" s="216"/>
      <c r="DCP304" s="216"/>
      <c r="DCQ304" s="216"/>
      <c r="DCR304" s="216"/>
      <c r="DCS304" s="216"/>
      <c r="DCT304" s="216"/>
      <c r="DCU304" s="216"/>
      <c r="DCV304" s="216"/>
      <c r="DCW304" s="216"/>
      <c r="DCX304" s="216"/>
      <c r="DCY304" s="216"/>
      <c r="DCZ304" s="216"/>
      <c r="DDA304" s="216"/>
      <c r="DDB304" s="216"/>
      <c r="DDC304" s="216"/>
      <c r="DDD304" s="216"/>
      <c r="DDE304" s="216"/>
      <c r="DDF304" s="216"/>
      <c r="DDG304" s="216"/>
      <c r="DDH304" s="216"/>
      <c r="DDI304" s="216"/>
      <c r="DDJ304" s="216"/>
      <c r="DDK304" s="216"/>
      <c r="DDL304" s="216"/>
      <c r="DDM304" s="216"/>
      <c r="DDN304" s="216"/>
      <c r="DDO304" s="216"/>
      <c r="DDP304" s="216"/>
      <c r="DDQ304" s="216"/>
      <c r="DDR304" s="216"/>
      <c r="DDS304" s="216"/>
      <c r="DDT304" s="216"/>
      <c r="DDU304" s="216"/>
      <c r="DDV304" s="216"/>
      <c r="DDW304" s="216"/>
      <c r="DDX304" s="216"/>
      <c r="DDY304" s="216"/>
      <c r="DDZ304" s="216"/>
      <c r="DEA304" s="216"/>
      <c r="DEB304" s="216"/>
      <c r="DEC304" s="216"/>
      <c r="DED304" s="216"/>
      <c r="DEE304" s="216"/>
      <c r="DEF304" s="216"/>
      <c r="DEG304" s="216"/>
      <c r="DEH304" s="216"/>
      <c r="DEI304" s="216"/>
      <c r="DEJ304" s="216"/>
      <c r="DEK304" s="216"/>
      <c r="DEL304" s="216"/>
      <c r="DEM304" s="216"/>
      <c r="DEN304" s="216"/>
      <c r="DEO304" s="216"/>
      <c r="DEP304" s="216"/>
      <c r="DEQ304" s="216"/>
      <c r="DER304" s="216"/>
      <c r="DES304" s="216"/>
      <c r="DET304" s="216"/>
      <c r="DEU304" s="216"/>
      <c r="DEV304" s="216"/>
      <c r="DEW304" s="216"/>
      <c r="DEX304" s="216"/>
      <c r="DEY304" s="216"/>
      <c r="DEZ304" s="216"/>
      <c r="DFA304" s="216"/>
      <c r="DFB304" s="216"/>
      <c r="DFC304" s="216"/>
      <c r="DFD304" s="216"/>
      <c r="DFE304" s="216"/>
      <c r="DFF304" s="216"/>
      <c r="DFG304" s="216"/>
      <c r="DFH304" s="216"/>
      <c r="DFI304" s="216"/>
      <c r="DFJ304" s="216"/>
      <c r="DFK304" s="216"/>
      <c r="DFL304" s="216"/>
      <c r="DFM304" s="216"/>
      <c r="DFN304" s="216"/>
      <c r="DFO304" s="216"/>
      <c r="DFP304" s="216"/>
      <c r="DFQ304" s="216"/>
      <c r="DFR304" s="216"/>
      <c r="DFS304" s="216"/>
      <c r="DFT304" s="216"/>
      <c r="DFU304" s="216"/>
      <c r="DFV304" s="216"/>
      <c r="DFW304" s="216"/>
      <c r="DFX304" s="216"/>
      <c r="DFY304" s="216"/>
      <c r="DFZ304" s="216"/>
      <c r="DGA304" s="216"/>
      <c r="DGB304" s="216"/>
      <c r="DGC304" s="216"/>
      <c r="DGD304" s="216"/>
      <c r="DGE304" s="216"/>
      <c r="DGF304" s="216"/>
      <c r="DGG304" s="216"/>
      <c r="DGH304" s="216"/>
      <c r="DGI304" s="216"/>
      <c r="DGJ304" s="216"/>
      <c r="DGK304" s="216"/>
      <c r="DGL304" s="216"/>
      <c r="DGM304" s="216"/>
      <c r="DGN304" s="216"/>
      <c r="DGO304" s="216"/>
      <c r="DGP304" s="216"/>
      <c r="DGQ304" s="216"/>
      <c r="DGR304" s="216"/>
      <c r="DGS304" s="216"/>
      <c r="DGT304" s="216"/>
      <c r="DGU304" s="216"/>
      <c r="DGV304" s="216"/>
      <c r="DGW304" s="216"/>
      <c r="DGX304" s="216"/>
      <c r="DGY304" s="216"/>
      <c r="DGZ304" s="216"/>
      <c r="DHA304" s="216"/>
      <c r="DHB304" s="216"/>
      <c r="DHC304" s="216"/>
      <c r="DHD304" s="216"/>
      <c r="DHE304" s="216"/>
      <c r="DHF304" s="216"/>
      <c r="DHG304" s="216"/>
      <c r="DHH304" s="216"/>
      <c r="DHI304" s="216"/>
      <c r="DHJ304" s="216"/>
      <c r="DHK304" s="216"/>
      <c r="DHL304" s="216"/>
      <c r="DHM304" s="216"/>
      <c r="DHN304" s="216"/>
      <c r="DHO304" s="216"/>
      <c r="DHP304" s="216"/>
      <c r="DHQ304" s="216"/>
      <c r="DHR304" s="216"/>
      <c r="DHS304" s="216"/>
      <c r="DHT304" s="216"/>
      <c r="DHU304" s="216"/>
      <c r="DHV304" s="216"/>
      <c r="DHW304" s="216"/>
      <c r="DHX304" s="216"/>
      <c r="DHY304" s="216"/>
      <c r="DHZ304" s="216"/>
      <c r="DIA304" s="216"/>
      <c r="DIB304" s="216"/>
      <c r="DIC304" s="216"/>
      <c r="DID304" s="216"/>
      <c r="DIE304" s="216"/>
      <c r="DIF304" s="216"/>
      <c r="DIG304" s="216"/>
      <c r="DIH304" s="216"/>
      <c r="DII304" s="216"/>
      <c r="DIJ304" s="216"/>
      <c r="DIK304" s="216"/>
      <c r="DIL304" s="216"/>
      <c r="DIM304" s="216"/>
      <c r="DIN304" s="216"/>
      <c r="DIO304" s="216"/>
      <c r="DIP304" s="216"/>
      <c r="DIQ304" s="216"/>
      <c r="DIR304" s="216"/>
      <c r="DIS304" s="216"/>
      <c r="DIT304" s="216"/>
      <c r="DIU304" s="216"/>
      <c r="DIV304" s="216"/>
      <c r="DIW304" s="216"/>
      <c r="DIX304" s="216"/>
      <c r="DIY304" s="216"/>
      <c r="DIZ304" s="216"/>
      <c r="DJA304" s="216"/>
      <c r="DJB304" s="216"/>
      <c r="DJC304" s="216"/>
      <c r="DJD304" s="216"/>
      <c r="DJE304" s="216"/>
      <c r="DJF304" s="216"/>
      <c r="DJG304" s="216"/>
      <c r="DJH304" s="216"/>
      <c r="DJI304" s="216"/>
      <c r="DJJ304" s="216"/>
      <c r="DJK304" s="216"/>
      <c r="DJL304" s="216"/>
      <c r="DJM304" s="216"/>
      <c r="DJN304" s="216"/>
      <c r="DJO304" s="216"/>
      <c r="DJP304" s="216"/>
      <c r="DJQ304" s="216"/>
      <c r="DJR304" s="216"/>
      <c r="DJS304" s="216"/>
      <c r="DJT304" s="216"/>
      <c r="DJU304" s="216"/>
      <c r="DJV304" s="216"/>
      <c r="DJW304" s="216"/>
      <c r="DJX304" s="216"/>
      <c r="DJY304" s="216"/>
      <c r="DJZ304" s="216"/>
      <c r="DKA304" s="216"/>
      <c r="DKB304" s="216"/>
      <c r="DKC304" s="216"/>
      <c r="DKD304" s="216"/>
      <c r="DKE304" s="216"/>
      <c r="DKF304" s="216"/>
      <c r="DKG304" s="216"/>
      <c r="DKH304" s="216"/>
      <c r="DKI304" s="216"/>
      <c r="DKJ304" s="216"/>
      <c r="DKK304" s="216"/>
      <c r="DKL304" s="216"/>
      <c r="DKM304" s="216"/>
      <c r="DKN304" s="216"/>
      <c r="DKO304" s="216"/>
      <c r="DKP304" s="216"/>
      <c r="DKQ304" s="216"/>
      <c r="DKR304" s="216"/>
      <c r="DKS304" s="216"/>
      <c r="DKT304" s="216"/>
      <c r="DKU304" s="216"/>
      <c r="DKV304" s="216"/>
      <c r="DKW304" s="216"/>
      <c r="DKX304" s="216"/>
      <c r="DKY304" s="216"/>
      <c r="DKZ304" s="216"/>
      <c r="DLA304" s="216"/>
      <c r="DLB304" s="216"/>
      <c r="DLC304" s="216"/>
      <c r="DLD304" s="216"/>
      <c r="DLE304" s="216"/>
      <c r="DLF304" s="216"/>
      <c r="DLG304" s="216"/>
      <c r="DLH304" s="216"/>
      <c r="DLI304" s="216"/>
      <c r="DLJ304" s="216"/>
      <c r="DLK304" s="216"/>
      <c r="DLL304" s="216"/>
      <c r="DLM304" s="216"/>
      <c r="DLN304" s="216"/>
      <c r="DLO304" s="216"/>
      <c r="DLP304" s="216"/>
      <c r="DLQ304" s="216"/>
      <c r="DLR304" s="216"/>
      <c r="DLS304" s="216"/>
      <c r="DLT304" s="216"/>
      <c r="DLU304" s="216"/>
      <c r="DLV304" s="216"/>
      <c r="DLW304" s="216"/>
      <c r="DLX304" s="216"/>
      <c r="DLY304" s="216"/>
      <c r="DLZ304" s="216"/>
      <c r="DMA304" s="216"/>
      <c r="DMB304" s="216"/>
      <c r="DMC304" s="216"/>
      <c r="DMD304" s="216"/>
      <c r="DME304" s="216"/>
      <c r="DMF304" s="216"/>
      <c r="DMG304" s="216"/>
      <c r="DMH304" s="216"/>
      <c r="DMI304" s="216"/>
      <c r="DMJ304" s="216"/>
      <c r="DMK304" s="216"/>
      <c r="DML304" s="216"/>
      <c r="DMM304" s="216"/>
      <c r="DMN304" s="216"/>
      <c r="DMO304" s="216"/>
      <c r="DMP304" s="216"/>
      <c r="DMQ304" s="216"/>
      <c r="DMR304" s="216"/>
      <c r="DMS304" s="216"/>
      <c r="DMT304" s="216"/>
      <c r="DMU304" s="216"/>
      <c r="DMV304" s="216"/>
      <c r="DMW304" s="216"/>
      <c r="DMX304" s="216"/>
      <c r="DMY304" s="216"/>
      <c r="DMZ304" s="216"/>
      <c r="DNA304" s="216"/>
      <c r="DNB304" s="216"/>
      <c r="DNC304" s="216"/>
      <c r="DND304" s="216"/>
      <c r="DNE304" s="216"/>
      <c r="DNF304" s="216"/>
      <c r="DNG304" s="216"/>
      <c r="DNH304" s="216"/>
      <c r="DNI304" s="216"/>
      <c r="DNJ304" s="216"/>
      <c r="DNK304" s="216"/>
      <c r="DNL304" s="216"/>
      <c r="DNM304" s="216"/>
      <c r="DNN304" s="216"/>
      <c r="DNO304" s="216"/>
      <c r="DNP304" s="216"/>
      <c r="DNQ304" s="216"/>
      <c r="DNR304" s="216"/>
      <c r="DNS304" s="216"/>
      <c r="DNT304" s="216"/>
      <c r="DNU304" s="216"/>
      <c r="DNV304" s="216"/>
      <c r="DNW304" s="216"/>
      <c r="DNX304" s="216"/>
      <c r="DNY304" s="216"/>
      <c r="DNZ304" s="216"/>
      <c r="DOA304" s="216"/>
      <c r="DOB304" s="216"/>
      <c r="DOC304" s="216"/>
      <c r="DOD304" s="216"/>
      <c r="DOE304" s="216"/>
      <c r="DOF304" s="216"/>
      <c r="DOG304" s="216"/>
      <c r="DOH304" s="216"/>
      <c r="DOI304" s="216"/>
      <c r="DOJ304" s="216"/>
      <c r="DOK304" s="216"/>
      <c r="DOL304" s="216"/>
      <c r="DOM304" s="216"/>
      <c r="DON304" s="216"/>
      <c r="DOO304" s="216"/>
      <c r="DOP304" s="216"/>
      <c r="DOQ304" s="216"/>
      <c r="DOR304" s="216"/>
      <c r="DOS304" s="216"/>
      <c r="DOT304" s="216"/>
      <c r="DOU304" s="216"/>
      <c r="DOV304" s="216"/>
      <c r="DOW304" s="216"/>
      <c r="DOX304" s="216"/>
      <c r="DOY304" s="216"/>
      <c r="DOZ304" s="216"/>
      <c r="DPA304" s="216"/>
      <c r="DPB304" s="216"/>
      <c r="DPC304" s="216"/>
      <c r="DPD304" s="216"/>
      <c r="DPE304" s="216"/>
      <c r="DPF304" s="216"/>
      <c r="DPG304" s="216"/>
      <c r="DPH304" s="216"/>
      <c r="DPI304" s="216"/>
      <c r="DPJ304" s="216"/>
      <c r="DPK304" s="216"/>
      <c r="DPL304" s="216"/>
      <c r="DPM304" s="216"/>
      <c r="DPN304" s="216"/>
      <c r="DPO304" s="216"/>
      <c r="DPP304" s="216"/>
      <c r="DPQ304" s="216"/>
      <c r="DPR304" s="216"/>
      <c r="DPS304" s="216"/>
      <c r="DPT304" s="216"/>
      <c r="DPU304" s="216"/>
      <c r="DPV304" s="216"/>
      <c r="DPW304" s="216"/>
      <c r="DPX304" s="216"/>
      <c r="DPY304" s="216"/>
      <c r="DPZ304" s="216"/>
      <c r="DQA304" s="216"/>
      <c r="DQB304" s="216"/>
      <c r="DQC304" s="216"/>
      <c r="DQD304" s="216"/>
      <c r="DQE304" s="216"/>
      <c r="DQF304" s="216"/>
      <c r="DQG304" s="216"/>
      <c r="DQH304" s="216"/>
      <c r="DQI304" s="216"/>
      <c r="DQJ304" s="216"/>
      <c r="DQK304" s="216"/>
      <c r="DQL304" s="216"/>
      <c r="DQM304" s="216"/>
      <c r="DQN304" s="216"/>
      <c r="DQO304" s="216"/>
      <c r="DQP304" s="216"/>
      <c r="DQQ304" s="216"/>
      <c r="DQR304" s="216"/>
      <c r="DQS304" s="216"/>
      <c r="DQT304" s="216"/>
      <c r="DQU304" s="216"/>
      <c r="DQV304" s="216"/>
      <c r="DQW304" s="216"/>
      <c r="DQX304" s="216"/>
      <c r="DQY304" s="216"/>
      <c r="DQZ304" s="216"/>
      <c r="DRA304" s="216"/>
      <c r="DRB304" s="216"/>
      <c r="DRC304" s="216"/>
      <c r="DRD304" s="216"/>
      <c r="DRE304" s="216"/>
      <c r="DRF304" s="216"/>
      <c r="DRG304" s="216"/>
      <c r="DRH304" s="216"/>
      <c r="DRI304" s="216"/>
      <c r="DRJ304" s="216"/>
      <c r="DRK304" s="216"/>
      <c r="DRL304" s="216"/>
      <c r="DRM304" s="216"/>
      <c r="DRN304" s="216"/>
      <c r="DRO304" s="216"/>
      <c r="DRP304" s="216"/>
      <c r="DRQ304" s="216"/>
      <c r="DRR304" s="216"/>
      <c r="DRS304" s="216"/>
      <c r="DRT304" s="216"/>
      <c r="DRU304" s="216"/>
      <c r="DRV304" s="216"/>
      <c r="DRW304" s="216"/>
      <c r="DRX304" s="216"/>
      <c r="DRY304" s="216"/>
      <c r="DRZ304" s="216"/>
      <c r="DSA304" s="216"/>
      <c r="DSB304" s="216"/>
      <c r="DSC304" s="216"/>
      <c r="DSD304" s="216"/>
      <c r="DSE304" s="216"/>
      <c r="DSF304" s="216"/>
      <c r="DSG304" s="216"/>
      <c r="DSH304" s="216"/>
      <c r="DSI304" s="216"/>
      <c r="DSJ304" s="216"/>
      <c r="DSK304" s="216"/>
      <c r="DSL304" s="216"/>
      <c r="DSM304" s="216"/>
      <c r="DSN304" s="216"/>
      <c r="DSO304" s="216"/>
      <c r="DSP304" s="216"/>
      <c r="DSQ304" s="216"/>
      <c r="DSR304" s="216"/>
      <c r="DSS304" s="216"/>
      <c r="DST304" s="216"/>
      <c r="DSU304" s="216"/>
      <c r="DSV304" s="216"/>
      <c r="DSW304" s="216"/>
      <c r="DSX304" s="216"/>
      <c r="DSY304" s="216"/>
      <c r="DSZ304" s="216"/>
      <c r="DTA304" s="216"/>
      <c r="DTB304" s="216"/>
      <c r="DTC304" s="216"/>
      <c r="DTD304" s="216"/>
      <c r="DTE304" s="216"/>
      <c r="DTF304" s="216"/>
      <c r="DTG304" s="216"/>
      <c r="DTH304" s="216"/>
      <c r="DTI304" s="216"/>
      <c r="DTJ304" s="216"/>
      <c r="DTK304" s="216"/>
      <c r="DTL304" s="216"/>
      <c r="DTM304" s="216"/>
      <c r="DTN304" s="216"/>
      <c r="DTO304" s="216"/>
      <c r="DTP304" s="216"/>
      <c r="DTQ304" s="216"/>
      <c r="DTR304" s="216"/>
      <c r="DTS304" s="216"/>
      <c r="DTT304" s="216"/>
      <c r="DTU304" s="216"/>
      <c r="DTV304" s="216"/>
      <c r="DTW304" s="216"/>
      <c r="DTX304" s="216"/>
      <c r="DTY304" s="216"/>
      <c r="DTZ304" s="216"/>
      <c r="DUA304" s="216"/>
      <c r="DUB304" s="216"/>
      <c r="DUC304" s="216"/>
      <c r="DUD304" s="216"/>
      <c r="DUE304" s="216"/>
      <c r="DUF304" s="216"/>
      <c r="DUG304" s="216"/>
      <c r="DUH304" s="216"/>
      <c r="DUI304" s="216"/>
      <c r="DUJ304" s="216"/>
      <c r="DUK304" s="216"/>
      <c r="DUL304" s="216"/>
      <c r="DUM304" s="216"/>
      <c r="DUN304" s="216"/>
      <c r="DUO304" s="216"/>
      <c r="DUP304" s="216"/>
      <c r="DUQ304" s="216"/>
      <c r="DUR304" s="216"/>
      <c r="DUS304" s="216"/>
      <c r="DUT304" s="216"/>
      <c r="DUU304" s="216"/>
      <c r="DUV304" s="216"/>
      <c r="DUW304" s="216"/>
      <c r="DUX304" s="216"/>
      <c r="DUY304" s="216"/>
      <c r="DUZ304" s="216"/>
      <c r="DVA304" s="216"/>
      <c r="DVB304" s="216"/>
      <c r="DVC304" s="216"/>
      <c r="DVD304" s="216"/>
      <c r="DVE304" s="216"/>
      <c r="DVF304" s="216"/>
      <c r="DVG304" s="216"/>
      <c r="DVH304" s="216"/>
      <c r="DVI304" s="216"/>
      <c r="DVJ304" s="216"/>
      <c r="DVK304" s="216"/>
      <c r="DVL304" s="216"/>
      <c r="DVM304" s="216"/>
      <c r="DVN304" s="216"/>
      <c r="DVO304" s="216"/>
      <c r="DVP304" s="216"/>
      <c r="DVQ304" s="216"/>
      <c r="DVR304" s="216"/>
      <c r="DVS304" s="216"/>
      <c r="DVT304" s="216"/>
      <c r="DVU304" s="216"/>
      <c r="DVV304" s="216"/>
      <c r="DVW304" s="216"/>
      <c r="DVX304" s="216"/>
      <c r="DVY304" s="216"/>
      <c r="DVZ304" s="216"/>
      <c r="DWA304" s="216"/>
      <c r="DWB304" s="216"/>
      <c r="DWC304" s="216"/>
      <c r="DWD304" s="216"/>
      <c r="DWE304" s="216"/>
      <c r="DWF304" s="216"/>
      <c r="DWG304" s="216"/>
      <c r="DWH304" s="216"/>
      <c r="DWI304" s="216"/>
      <c r="DWJ304" s="216"/>
      <c r="DWK304" s="216"/>
      <c r="DWL304" s="216"/>
      <c r="DWM304" s="216"/>
      <c r="DWN304" s="216"/>
      <c r="DWO304" s="216"/>
      <c r="DWP304" s="216"/>
      <c r="DWQ304" s="216"/>
      <c r="DWR304" s="216"/>
      <c r="DWS304" s="216"/>
      <c r="DWT304" s="216"/>
      <c r="DWU304" s="216"/>
      <c r="DWV304" s="216"/>
      <c r="DWW304" s="216"/>
      <c r="DWX304" s="216"/>
      <c r="DWY304" s="216"/>
      <c r="DWZ304" s="216"/>
      <c r="DXA304" s="216"/>
      <c r="DXB304" s="216"/>
      <c r="DXC304" s="216"/>
      <c r="DXD304" s="216"/>
      <c r="DXE304" s="216"/>
      <c r="DXF304" s="216"/>
      <c r="DXG304" s="216"/>
      <c r="DXH304" s="216"/>
      <c r="DXI304" s="216"/>
      <c r="DXJ304" s="216"/>
      <c r="DXK304" s="216"/>
      <c r="DXL304" s="216"/>
      <c r="DXM304" s="216"/>
      <c r="DXN304" s="216"/>
      <c r="DXO304" s="216"/>
      <c r="DXP304" s="216"/>
      <c r="DXQ304" s="216"/>
      <c r="DXR304" s="216"/>
      <c r="DXS304" s="216"/>
      <c r="DXT304" s="216"/>
      <c r="DXU304" s="216"/>
      <c r="DXV304" s="216"/>
      <c r="DXW304" s="216"/>
      <c r="DXX304" s="216"/>
      <c r="DXY304" s="216"/>
      <c r="DXZ304" s="216"/>
      <c r="DYA304" s="216"/>
      <c r="DYB304" s="216"/>
      <c r="DYC304" s="216"/>
      <c r="DYD304" s="216"/>
      <c r="DYE304" s="216"/>
      <c r="DYF304" s="216"/>
      <c r="DYG304" s="216"/>
      <c r="DYH304" s="216"/>
      <c r="DYI304" s="216"/>
      <c r="DYJ304" s="216"/>
      <c r="DYK304" s="216"/>
      <c r="DYL304" s="216"/>
      <c r="DYM304" s="216"/>
      <c r="DYN304" s="216"/>
      <c r="DYO304" s="216"/>
      <c r="DYP304" s="216"/>
      <c r="DYQ304" s="216"/>
      <c r="DYR304" s="216"/>
      <c r="DYS304" s="216"/>
      <c r="DYT304" s="216"/>
      <c r="DYU304" s="216"/>
      <c r="DYV304" s="216"/>
      <c r="DYW304" s="216"/>
      <c r="DYX304" s="216"/>
      <c r="DYY304" s="216"/>
      <c r="DYZ304" s="216"/>
      <c r="DZA304" s="216"/>
      <c r="DZB304" s="216"/>
      <c r="DZC304" s="216"/>
      <c r="DZD304" s="216"/>
      <c r="DZE304" s="216"/>
      <c r="DZF304" s="216"/>
      <c r="DZG304" s="216"/>
      <c r="DZH304" s="216"/>
      <c r="DZI304" s="216"/>
      <c r="DZJ304" s="216"/>
      <c r="DZK304" s="216"/>
      <c r="DZL304" s="216"/>
      <c r="DZM304" s="216"/>
      <c r="DZN304" s="216"/>
      <c r="DZO304" s="216"/>
      <c r="DZP304" s="216"/>
      <c r="DZQ304" s="216"/>
      <c r="DZR304" s="216"/>
      <c r="DZS304" s="216"/>
      <c r="DZT304" s="216"/>
      <c r="DZU304" s="216"/>
      <c r="DZV304" s="216"/>
      <c r="DZW304" s="216"/>
      <c r="DZX304" s="216"/>
      <c r="DZY304" s="216"/>
      <c r="DZZ304" s="216"/>
      <c r="EAA304" s="216"/>
      <c r="EAB304" s="216"/>
      <c r="EAC304" s="216"/>
      <c r="EAD304" s="216"/>
      <c r="EAE304" s="216"/>
      <c r="EAF304" s="216"/>
      <c r="EAG304" s="216"/>
      <c r="EAH304" s="216"/>
      <c r="EAI304" s="216"/>
      <c r="EAJ304" s="216"/>
      <c r="EAK304" s="216"/>
      <c r="EAL304" s="216"/>
      <c r="EAM304" s="216"/>
      <c r="EAN304" s="216"/>
      <c r="EAO304" s="216"/>
      <c r="EAP304" s="216"/>
      <c r="EAQ304" s="216"/>
      <c r="EAR304" s="216"/>
      <c r="EAS304" s="216"/>
      <c r="EAT304" s="216"/>
      <c r="EAU304" s="216"/>
      <c r="EAV304" s="216"/>
      <c r="EAW304" s="216"/>
      <c r="EAX304" s="216"/>
      <c r="EAY304" s="216"/>
      <c r="EAZ304" s="216"/>
      <c r="EBA304" s="216"/>
      <c r="EBB304" s="216"/>
      <c r="EBC304" s="216"/>
      <c r="EBD304" s="216"/>
      <c r="EBE304" s="216"/>
      <c r="EBF304" s="216"/>
      <c r="EBG304" s="216"/>
      <c r="EBH304" s="216"/>
      <c r="EBI304" s="216"/>
      <c r="EBJ304" s="216"/>
      <c r="EBK304" s="216"/>
      <c r="EBL304" s="216"/>
      <c r="EBM304" s="216"/>
      <c r="EBN304" s="216"/>
      <c r="EBO304" s="216"/>
      <c r="EBP304" s="216"/>
      <c r="EBQ304" s="216"/>
      <c r="EBR304" s="216"/>
      <c r="EBS304" s="216"/>
      <c r="EBT304" s="216"/>
      <c r="EBU304" s="216"/>
      <c r="EBV304" s="216"/>
      <c r="EBW304" s="216"/>
      <c r="EBX304" s="216"/>
      <c r="EBY304" s="216"/>
      <c r="EBZ304" s="216"/>
      <c r="ECA304" s="216"/>
      <c r="ECB304" s="216"/>
      <c r="ECC304" s="216"/>
      <c r="ECD304" s="216"/>
      <c r="ECE304" s="216"/>
      <c r="ECF304" s="216"/>
      <c r="ECG304" s="216"/>
      <c r="ECH304" s="216"/>
      <c r="ECI304" s="216"/>
      <c r="ECJ304" s="216"/>
      <c r="ECK304" s="216"/>
      <c r="ECL304" s="216"/>
      <c r="ECM304" s="216"/>
      <c r="ECN304" s="216"/>
      <c r="ECO304" s="216"/>
      <c r="ECP304" s="216"/>
      <c r="ECQ304" s="216"/>
      <c r="ECR304" s="216"/>
      <c r="ECS304" s="216"/>
      <c r="ECT304" s="216"/>
      <c r="ECU304" s="216"/>
      <c r="ECV304" s="216"/>
      <c r="ECW304" s="216"/>
      <c r="ECX304" s="216"/>
      <c r="ECY304" s="216"/>
      <c r="ECZ304" s="216"/>
      <c r="EDA304" s="216"/>
      <c r="EDB304" s="216"/>
      <c r="EDC304" s="216"/>
      <c r="EDD304" s="216"/>
      <c r="EDE304" s="216"/>
      <c r="EDF304" s="216"/>
      <c r="EDG304" s="216"/>
      <c r="EDH304" s="216"/>
      <c r="EDI304" s="216"/>
      <c r="EDJ304" s="216"/>
      <c r="EDK304" s="216"/>
      <c r="EDL304" s="216"/>
      <c r="EDM304" s="216"/>
      <c r="EDN304" s="216"/>
      <c r="EDO304" s="216"/>
      <c r="EDP304" s="216"/>
      <c r="EDQ304" s="216"/>
      <c r="EDR304" s="216"/>
      <c r="EDS304" s="216"/>
      <c r="EDT304" s="216"/>
      <c r="EDU304" s="216"/>
      <c r="EDV304" s="216"/>
      <c r="EDW304" s="216"/>
      <c r="EDX304" s="216"/>
      <c r="EDY304" s="216"/>
      <c r="EDZ304" s="216"/>
      <c r="EEA304" s="216"/>
      <c r="EEB304" s="216"/>
      <c r="EEC304" s="216"/>
      <c r="EED304" s="216"/>
      <c r="EEE304" s="216"/>
      <c r="EEF304" s="216"/>
      <c r="EEG304" s="216"/>
      <c r="EEH304" s="216"/>
      <c r="EEI304" s="216"/>
      <c r="EEJ304" s="216"/>
      <c r="EEK304" s="216"/>
      <c r="EEL304" s="216"/>
      <c r="EEM304" s="216"/>
      <c r="EEN304" s="216"/>
      <c r="EEO304" s="216"/>
      <c r="EEP304" s="216"/>
      <c r="EEQ304" s="216"/>
      <c r="EER304" s="216"/>
      <c r="EES304" s="216"/>
      <c r="EET304" s="216"/>
      <c r="EEU304" s="216"/>
      <c r="EEV304" s="216"/>
      <c r="EEW304" s="216"/>
      <c r="EEX304" s="216"/>
      <c r="EEY304" s="216"/>
      <c r="EEZ304" s="216"/>
      <c r="EFA304" s="216"/>
      <c r="EFB304" s="216"/>
      <c r="EFC304" s="216"/>
      <c r="EFD304" s="216"/>
      <c r="EFE304" s="216"/>
      <c r="EFF304" s="216"/>
      <c r="EFG304" s="216"/>
      <c r="EFH304" s="216"/>
      <c r="EFI304" s="216"/>
      <c r="EFJ304" s="216"/>
      <c r="EFK304" s="216"/>
      <c r="EFL304" s="216"/>
      <c r="EFM304" s="216"/>
      <c r="EFN304" s="216"/>
      <c r="EFO304" s="216"/>
      <c r="EFP304" s="216"/>
      <c r="EFQ304" s="216"/>
      <c r="EFR304" s="216"/>
      <c r="EFS304" s="216"/>
      <c r="EFT304" s="216"/>
      <c r="EFU304" s="216"/>
      <c r="EFV304" s="216"/>
      <c r="EFW304" s="216"/>
      <c r="EFX304" s="216"/>
      <c r="EFY304" s="216"/>
      <c r="EFZ304" s="216"/>
      <c r="EGA304" s="216"/>
      <c r="EGB304" s="216"/>
      <c r="EGC304" s="216"/>
      <c r="EGD304" s="216"/>
      <c r="EGE304" s="216"/>
      <c r="EGF304" s="216"/>
      <c r="EGG304" s="216"/>
      <c r="EGH304" s="216"/>
      <c r="EGI304" s="216"/>
      <c r="EGJ304" s="216"/>
      <c r="EGK304" s="216"/>
      <c r="EGL304" s="216"/>
      <c r="EGM304" s="216"/>
      <c r="EGN304" s="216"/>
      <c r="EGO304" s="216"/>
      <c r="EGP304" s="216"/>
      <c r="EGQ304" s="216"/>
      <c r="EGR304" s="216"/>
      <c r="EGS304" s="216"/>
      <c r="EGT304" s="216"/>
      <c r="EGU304" s="216"/>
      <c r="EGV304" s="216"/>
      <c r="EGW304" s="216"/>
      <c r="EGX304" s="216"/>
      <c r="EGY304" s="216"/>
      <c r="EGZ304" s="216"/>
      <c r="EHA304" s="216"/>
      <c r="EHB304" s="216"/>
      <c r="EHC304" s="216"/>
      <c r="EHD304" s="216"/>
      <c r="EHE304" s="216"/>
      <c r="EHF304" s="216"/>
      <c r="EHG304" s="216"/>
      <c r="EHH304" s="216"/>
      <c r="EHI304" s="216"/>
      <c r="EHJ304" s="216"/>
      <c r="EHK304" s="216"/>
      <c r="EHL304" s="216"/>
      <c r="EHM304" s="216"/>
      <c r="EHN304" s="216"/>
      <c r="EHO304" s="216"/>
      <c r="EHP304" s="216"/>
      <c r="EHQ304" s="216"/>
      <c r="EHR304" s="216"/>
      <c r="EHS304" s="216"/>
      <c r="EHT304" s="216"/>
      <c r="EHU304" s="216"/>
      <c r="EHV304" s="216"/>
      <c r="EHW304" s="216"/>
      <c r="EHX304" s="216"/>
      <c r="EHY304" s="216"/>
      <c r="EHZ304" s="216"/>
      <c r="EIA304" s="216"/>
      <c r="EIB304" s="216"/>
      <c r="EIC304" s="216"/>
      <c r="EID304" s="216"/>
      <c r="EIE304" s="216"/>
      <c r="EIF304" s="216"/>
      <c r="EIG304" s="216"/>
      <c r="EIH304" s="216"/>
      <c r="EII304" s="216"/>
      <c r="EIJ304" s="216"/>
      <c r="EIK304" s="216"/>
      <c r="EIL304" s="216"/>
      <c r="EIM304" s="216"/>
      <c r="EIN304" s="216"/>
      <c r="EIO304" s="216"/>
      <c r="EIP304" s="216"/>
      <c r="EIQ304" s="216"/>
      <c r="EIR304" s="216"/>
      <c r="EIS304" s="216"/>
      <c r="EIT304" s="216"/>
      <c r="EIU304" s="216"/>
      <c r="EIV304" s="216"/>
      <c r="EIW304" s="216"/>
      <c r="EIX304" s="216"/>
      <c r="EIY304" s="216"/>
      <c r="EIZ304" s="216"/>
      <c r="EJA304" s="216"/>
      <c r="EJB304" s="216"/>
      <c r="EJC304" s="216"/>
      <c r="EJD304" s="216"/>
      <c r="EJE304" s="216"/>
      <c r="EJF304" s="216"/>
      <c r="EJG304" s="216"/>
      <c r="EJH304" s="216"/>
      <c r="EJI304" s="216"/>
      <c r="EJJ304" s="216"/>
      <c r="EJK304" s="216"/>
      <c r="EJL304" s="216"/>
      <c r="EJM304" s="216"/>
      <c r="EJN304" s="216"/>
      <c r="EJO304" s="216"/>
      <c r="EJP304" s="216"/>
      <c r="EJQ304" s="216"/>
      <c r="EJR304" s="216"/>
      <c r="EJS304" s="216"/>
      <c r="EJT304" s="216"/>
      <c r="EJU304" s="216"/>
      <c r="EJV304" s="216"/>
      <c r="EJW304" s="216"/>
      <c r="EJX304" s="216"/>
      <c r="EJY304" s="216"/>
      <c r="EJZ304" s="216"/>
      <c r="EKA304" s="216"/>
      <c r="EKB304" s="216"/>
      <c r="EKC304" s="216"/>
      <c r="EKD304" s="216"/>
      <c r="EKE304" s="216"/>
      <c r="EKF304" s="216"/>
      <c r="EKG304" s="216"/>
      <c r="EKH304" s="216"/>
      <c r="EKI304" s="216"/>
      <c r="EKJ304" s="216"/>
      <c r="EKK304" s="216"/>
      <c r="EKL304" s="216"/>
      <c r="EKM304" s="216"/>
      <c r="EKN304" s="216"/>
      <c r="EKO304" s="216"/>
      <c r="EKP304" s="216"/>
      <c r="EKQ304" s="216"/>
      <c r="EKR304" s="216"/>
      <c r="EKS304" s="216"/>
      <c r="EKT304" s="216"/>
      <c r="EKU304" s="216"/>
      <c r="EKV304" s="216"/>
      <c r="EKW304" s="216"/>
      <c r="EKX304" s="216"/>
      <c r="EKY304" s="216"/>
      <c r="EKZ304" s="216"/>
      <c r="ELA304" s="216"/>
      <c r="ELB304" s="216"/>
      <c r="ELC304" s="216"/>
      <c r="ELD304" s="216"/>
      <c r="ELE304" s="216"/>
      <c r="ELF304" s="216"/>
      <c r="ELG304" s="216"/>
      <c r="ELH304" s="216"/>
      <c r="ELI304" s="216"/>
      <c r="ELJ304" s="216"/>
      <c r="ELK304" s="216"/>
      <c r="ELL304" s="216"/>
      <c r="ELM304" s="216"/>
      <c r="ELN304" s="216"/>
      <c r="ELO304" s="216"/>
      <c r="ELP304" s="216"/>
      <c r="ELQ304" s="216"/>
      <c r="ELR304" s="216"/>
      <c r="ELS304" s="216"/>
      <c r="ELT304" s="216"/>
      <c r="ELU304" s="216"/>
      <c r="ELV304" s="216"/>
      <c r="ELW304" s="216"/>
      <c r="ELX304" s="216"/>
      <c r="ELY304" s="216"/>
      <c r="ELZ304" s="216"/>
      <c r="EMA304" s="216"/>
      <c r="EMB304" s="216"/>
      <c r="EMC304" s="216"/>
      <c r="EMD304" s="216"/>
      <c r="EME304" s="216"/>
      <c r="EMF304" s="216"/>
      <c r="EMG304" s="216"/>
      <c r="EMH304" s="216"/>
      <c r="EMI304" s="216"/>
      <c r="EMJ304" s="216"/>
      <c r="EMK304" s="216"/>
      <c r="EML304" s="216"/>
      <c r="EMM304" s="216"/>
      <c r="EMN304" s="216"/>
      <c r="EMO304" s="216"/>
      <c r="EMP304" s="216"/>
      <c r="EMQ304" s="216"/>
      <c r="EMR304" s="216"/>
      <c r="EMS304" s="216"/>
      <c r="EMT304" s="216"/>
      <c r="EMU304" s="216"/>
      <c r="EMV304" s="216"/>
      <c r="EMW304" s="216"/>
      <c r="EMX304" s="216"/>
      <c r="EMY304" s="216"/>
      <c r="EMZ304" s="216"/>
      <c r="ENA304" s="216"/>
      <c r="ENB304" s="216"/>
      <c r="ENC304" s="216"/>
      <c r="END304" s="216"/>
      <c r="ENE304" s="216"/>
      <c r="ENF304" s="216"/>
      <c r="ENG304" s="216"/>
      <c r="ENH304" s="216"/>
      <c r="ENI304" s="216"/>
      <c r="ENJ304" s="216"/>
      <c r="ENK304" s="216"/>
      <c r="ENL304" s="216"/>
      <c r="ENM304" s="216"/>
      <c r="ENN304" s="216"/>
      <c r="ENO304" s="216"/>
      <c r="ENP304" s="216"/>
      <c r="ENQ304" s="216"/>
      <c r="ENR304" s="216"/>
      <c r="ENS304" s="216"/>
      <c r="ENT304" s="216"/>
      <c r="ENU304" s="216"/>
      <c r="ENV304" s="216"/>
      <c r="ENW304" s="216"/>
      <c r="ENX304" s="216"/>
      <c r="ENY304" s="216"/>
      <c r="ENZ304" s="216"/>
      <c r="EOA304" s="216"/>
      <c r="EOB304" s="216"/>
      <c r="EOC304" s="216"/>
      <c r="EOD304" s="216"/>
      <c r="EOE304" s="216"/>
      <c r="EOF304" s="216"/>
      <c r="EOG304" s="216"/>
      <c r="EOH304" s="216"/>
      <c r="EOI304" s="216"/>
      <c r="EOJ304" s="216"/>
      <c r="EOK304" s="216"/>
      <c r="EOL304" s="216"/>
      <c r="EOM304" s="216"/>
      <c r="EON304" s="216"/>
      <c r="EOO304" s="216"/>
      <c r="EOP304" s="216"/>
      <c r="EOQ304" s="216"/>
      <c r="EOR304" s="216"/>
      <c r="EOS304" s="216"/>
      <c r="EOT304" s="216"/>
      <c r="EOU304" s="216"/>
      <c r="EOV304" s="216"/>
      <c r="EOW304" s="216"/>
      <c r="EOX304" s="216"/>
      <c r="EOY304" s="216"/>
      <c r="EOZ304" s="216"/>
      <c r="EPA304" s="216"/>
      <c r="EPB304" s="216"/>
      <c r="EPC304" s="216"/>
      <c r="EPD304" s="216"/>
      <c r="EPE304" s="216"/>
      <c r="EPF304" s="216"/>
      <c r="EPG304" s="216"/>
      <c r="EPH304" s="216"/>
      <c r="EPI304" s="216"/>
      <c r="EPJ304" s="216"/>
      <c r="EPK304" s="216"/>
      <c r="EPL304" s="216"/>
      <c r="EPM304" s="216"/>
      <c r="EPN304" s="216"/>
      <c r="EPO304" s="216"/>
      <c r="EPP304" s="216"/>
      <c r="EPQ304" s="216"/>
      <c r="EPR304" s="216"/>
      <c r="EPS304" s="216"/>
      <c r="EPT304" s="216"/>
      <c r="EPU304" s="216"/>
      <c r="EPV304" s="216"/>
      <c r="EPW304" s="216"/>
      <c r="EPX304" s="216"/>
      <c r="EPY304" s="216"/>
      <c r="EPZ304" s="216"/>
      <c r="EQA304" s="216"/>
      <c r="EQB304" s="216"/>
      <c r="EQC304" s="216"/>
      <c r="EQD304" s="216"/>
      <c r="EQE304" s="216"/>
      <c r="EQF304" s="216"/>
      <c r="EQG304" s="216"/>
      <c r="EQH304" s="216"/>
      <c r="EQI304" s="216"/>
      <c r="EQJ304" s="216"/>
      <c r="EQK304" s="216"/>
      <c r="EQL304" s="216"/>
      <c r="EQM304" s="216"/>
      <c r="EQN304" s="216"/>
      <c r="EQO304" s="216"/>
      <c r="EQP304" s="216"/>
      <c r="EQQ304" s="216"/>
      <c r="EQR304" s="216"/>
      <c r="EQS304" s="216"/>
      <c r="EQT304" s="216"/>
      <c r="EQU304" s="216"/>
      <c r="EQV304" s="216"/>
      <c r="EQW304" s="216"/>
      <c r="EQX304" s="216"/>
      <c r="EQY304" s="216"/>
      <c r="EQZ304" s="216"/>
      <c r="ERA304" s="216"/>
      <c r="ERB304" s="216"/>
      <c r="ERC304" s="216"/>
      <c r="ERD304" s="216"/>
      <c r="ERE304" s="216"/>
      <c r="ERF304" s="216"/>
      <c r="ERG304" s="216"/>
      <c r="ERH304" s="216"/>
      <c r="ERI304" s="216"/>
      <c r="ERJ304" s="216"/>
      <c r="ERK304" s="216"/>
      <c r="ERL304" s="216"/>
      <c r="ERM304" s="216"/>
      <c r="ERN304" s="216"/>
      <c r="ERO304" s="216"/>
      <c r="ERP304" s="216"/>
      <c r="ERQ304" s="216"/>
      <c r="ERR304" s="216"/>
      <c r="ERS304" s="216"/>
      <c r="ERT304" s="216"/>
      <c r="ERU304" s="216"/>
      <c r="ERV304" s="216"/>
      <c r="ERW304" s="216"/>
      <c r="ERX304" s="216"/>
      <c r="ERY304" s="216"/>
      <c r="ERZ304" s="216"/>
      <c r="ESA304" s="216"/>
      <c r="ESB304" s="216"/>
      <c r="ESC304" s="216"/>
      <c r="ESD304" s="216"/>
      <c r="ESE304" s="216"/>
      <c r="ESF304" s="216"/>
      <c r="ESG304" s="216"/>
      <c r="ESH304" s="216"/>
      <c r="ESI304" s="216"/>
      <c r="ESJ304" s="216"/>
      <c r="ESK304" s="216"/>
      <c r="ESL304" s="216"/>
      <c r="ESM304" s="216"/>
      <c r="ESN304" s="216"/>
      <c r="ESO304" s="216"/>
      <c r="ESP304" s="216"/>
      <c r="ESQ304" s="216"/>
      <c r="ESR304" s="216"/>
      <c r="ESS304" s="216"/>
      <c r="EST304" s="216"/>
      <c r="ESU304" s="216"/>
      <c r="ESV304" s="216"/>
      <c r="ESW304" s="216"/>
      <c r="ESX304" s="216"/>
      <c r="ESY304" s="216"/>
      <c r="ESZ304" s="216"/>
      <c r="ETA304" s="216"/>
      <c r="ETB304" s="216"/>
      <c r="ETC304" s="216"/>
      <c r="ETD304" s="216"/>
      <c r="ETE304" s="216"/>
      <c r="ETF304" s="216"/>
      <c r="ETG304" s="216"/>
      <c r="ETH304" s="216"/>
      <c r="ETI304" s="216"/>
      <c r="ETJ304" s="216"/>
      <c r="ETK304" s="216"/>
      <c r="ETL304" s="216"/>
      <c r="ETM304" s="216"/>
      <c r="ETN304" s="216"/>
      <c r="ETO304" s="216"/>
      <c r="ETP304" s="216"/>
      <c r="ETQ304" s="216"/>
      <c r="ETR304" s="216"/>
      <c r="ETS304" s="216"/>
      <c r="ETT304" s="216"/>
      <c r="ETU304" s="216"/>
      <c r="ETV304" s="216"/>
      <c r="ETW304" s="216"/>
      <c r="ETX304" s="216"/>
      <c r="ETY304" s="216"/>
      <c r="ETZ304" s="216"/>
      <c r="EUA304" s="216"/>
      <c r="EUB304" s="216"/>
      <c r="EUC304" s="216"/>
      <c r="EUD304" s="216"/>
      <c r="EUE304" s="216"/>
      <c r="EUF304" s="216"/>
      <c r="EUG304" s="216"/>
      <c r="EUH304" s="216"/>
      <c r="EUI304" s="216"/>
      <c r="EUJ304" s="216"/>
      <c r="EUK304" s="216"/>
      <c r="EUL304" s="216"/>
      <c r="EUM304" s="216"/>
      <c r="EUN304" s="216"/>
      <c r="EUO304" s="216"/>
      <c r="EUP304" s="216"/>
      <c r="EUQ304" s="216"/>
      <c r="EUR304" s="216"/>
      <c r="EUS304" s="216"/>
      <c r="EUT304" s="216"/>
      <c r="EUU304" s="216"/>
      <c r="EUV304" s="216"/>
      <c r="EUW304" s="216"/>
      <c r="EUX304" s="216"/>
      <c r="EUY304" s="216"/>
      <c r="EUZ304" s="216"/>
      <c r="EVA304" s="216"/>
      <c r="EVB304" s="216"/>
      <c r="EVC304" s="216"/>
      <c r="EVD304" s="216"/>
      <c r="EVE304" s="216"/>
      <c r="EVF304" s="216"/>
      <c r="EVG304" s="216"/>
      <c r="EVH304" s="216"/>
      <c r="EVI304" s="216"/>
      <c r="EVJ304" s="216"/>
      <c r="EVK304" s="216"/>
      <c r="EVL304" s="216"/>
      <c r="EVM304" s="216"/>
      <c r="EVN304" s="216"/>
      <c r="EVO304" s="216"/>
      <c r="EVP304" s="216"/>
      <c r="EVQ304" s="216"/>
      <c r="EVR304" s="216"/>
      <c r="EVS304" s="216"/>
      <c r="EVT304" s="216"/>
      <c r="EVU304" s="216"/>
      <c r="EVV304" s="216"/>
      <c r="EVW304" s="216"/>
      <c r="EVX304" s="216"/>
      <c r="EVY304" s="216"/>
      <c r="EVZ304" s="216"/>
      <c r="EWA304" s="216"/>
      <c r="EWB304" s="216"/>
      <c r="EWC304" s="216"/>
      <c r="EWD304" s="216"/>
      <c r="EWE304" s="216"/>
      <c r="EWF304" s="216"/>
      <c r="EWG304" s="216"/>
      <c r="EWH304" s="216"/>
      <c r="EWI304" s="216"/>
      <c r="EWJ304" s="216"/>
      <c r="EWK304" s="216"/>
      <c r="EWL304" s="216"/>
      <c r="EWM304" s="216"/>
      <c r="EWN304" s="216"/>
      <c r="EWO304" s="216"/>
      <c r="EWP304" s="216"/>
      <c r="EWQ304" s="216"/>
      <c r="EWR304" s="216"/>
      <c r="EWS304" s="216"/>
      <c r="EWT304" s="216"/>
      <c r="EWU304" s="216"/>
      <c r="EWV304" s="216"/>
      <c r="EWW304" s="216"/>
      <c r="EWX304" s="216"/>
      <c r="EWY304" s="216"/>
      <c r="EWZ304" s="216"/>
      <c r="EXA304" s="216"/>
      <c r="EXB304" s="216"/>
      <c r="EXC304" s="216"/>
      <c r="EXD304" s="216"/>
      <c r="EXE304" s="216"/>
      <c r="EXF304" s="216"/>
      <c r="EXG304" s="216"/>
      <c r="EXH304" s="216"/>
      <c r="EXI304" s="216"/>
      <c r="EXJ304" s="216"/>
      <c r="EXK304" s="216"/>
      <c r="EXL304" s="216"/>
      <c r="EXM304" s="216"/>
      <c r="EXN304" s="216"/>
      <c r="EXO304" s="216"/>
      <c r="EXP304" s="216"/>
      <c r="EXQ304" s="216"/>
      <c r="EXR304" s="216"/>
      <c r="EXS304" s="216"/>
      <c r="EXT304" s="216"/>
      <c r="EXU304" s="216"/>
      <c r="EXV304" s="216"/>
      <c r="EXW304" s="216"/>
      <c r="EXX304" s="216"/>
      <c r="EXY304" s="216"/>
      <c r="EXZ304" s="216"/>
      <c r="EYA304" s="216"/>
      <c r="EYB304" s="216"/>
      <c r="EYC304" s="216"/>
      <c r="EYD304" s="216"/>
      <c r="EYE304" s="216"/>
      <c r="EYF304" s="216"/>
      <c r="EYG304" s="216"/>
      <c r="EYH304" s="216"/>
      <c r="EYI304" s="216"/>
      <c r="EYJ304" s="216"/>
      <c r="EYK304" s="216"/>
      <c r="EYL304" s="216"/>
      <c r="EYM304" s="216"/>
      <c r="EYN304" s="216"/>
      <c r="EYO304" s="216"/>
      <c r="EYP304" s="216"/>
      <c r="EYQ304" s="216"/>
      <c r="EYR304" s="216"/>
      <c r="EYS304" s="216"/>
      <c r="EYT304" s="216"/>
      <c r="EYU304" s="216"/>
      <c r="EYV304" s="216"/>
      <c r="EYW304" s="216"/>
      <c r="EYX304" s="216"/>
      <c r="EYY304" s="216"/>
      <c r="EYZ304" s="216"/>
      <c r="EZA304" s="216"/>
      <c r="EZB304" s="216"/>
      <c r="EZC304" s="216"/>
      <c r="EZD304" s="216"/>
      <c r="EZE304" s="216"/>
      <c r="EZF304" s="216"/>
      <c r="EZG304" s="216"/>
      <c r="EZH304" s="216"/>
      <c r="EZI304" s="216"/>
      <c r="EZJ304" s="216"/>
      <c r="EZK304" s="216"/>
      <c r="EZL304" s="216"/>
      <c r="EZM304" s="216"/>
      <c r="EZN304" s="216"/>
      <c r="EZO304" s="216"/>
      <c r="EZP304" s="216"/>
      <c r="EZQ304" s="216"/>
      <c r="EZR304" s="216"/>
      <c r="EZS304" s="216"/>
      <c r="EZT304" s="216"/>
      <c r="EZU304" s="216"/>
      <c r="EZV304" s="216"/>
      <c r="EZW304" s="216"/>
      <c r="EZX304" s="216"/>
      <c r="EZY304" s="216"/>
      <c r="EZZ304" s="216"/>
      <c r="FAA304" s="216"/>
      <c r="FAB304" s="216"/>
      <c r="FAC304" s="216"/>
      <c r="FAD304" s="216"/>
      <c r="FAE304" s="216"/>
      <c r="FAF304" s="216"/>
      <c r="FAG304" s="216"/>
      <c r="FAH304" s="216"/>
      <c r="FAI304" s="216"/>
      <c r="FAJ304" s="216"/>
      <c r="FAK304" s="216"/>
      <c r="FAL304" s="216"/>
      <c r="FAM304" s="216"/>
      <c r="FAN304" s="216"/>
      <c r="FAO304" s="216"/>
      <c r="FAP304" s="216"/>
      <c r="FAQ304" s="216"/>
      <c r="FAR304" s="216"/>
      <c r="FAS304" s="216"/>
      <c r="FAT304" s="216"/>
      <c r="FAU304" s="216"/>
      <c r="FAV304" s="216"/>
      <c r="FAW304" s="216"/>
      <c r="FAX304" s="216"/>
      <c r="FAY304" s="216"/>
      <c r="FAZ304" s="216"/>
      <c r="FBA304" s="216"/>
      <c r="FBB304" s="216"/>
      <c r="FBC304" s="216"/>
      <c r="FBD304" s="216"/>
      <c r="FBE304" s="216"/>
      <c r="FBF304" s="216"/>
      <c r="FBG304" s="216"/>
      <c r="FBH304" s="216"/>
      <c r="FBI304" s="216"/>
      <c r="FBJ304" s="216"/>
      <c r="FBK304" s="216"/>
      <c r="FBL304" s="216"/>
      <c r="FBM304" s="216"/>
      <c r="FBN304" s="216"/>
      <c r="FBO304" s="216"/>
      <c r="FBP304" s="216"/>
      <c r="FBQ304" s="216"/>
      <c r="FBR304" s="216"/>
      <c r="FBS304" s="216"/>
      <c r="FBT304" s="216"/>
      <c r="FBU304" s="216"/>
      <c r="FBV304" s="216"/>
      <c r="FBW304" s="216"/>
      <c r="FBX304" s="216"/>
      <c r="FBY304" s="216"/>
      <c r="FBZ304" s="216"/>
      <c r="FCA304" s="216"/>
      <c r="FCB304" s="216"/>
      <c r="FCC304" s="216"/>
      <c r="FCD304" s="216"/>
      <c r="FCE304" s="216"/>
      <c r="FCF304" s="216"/>
      <c r="FCG304" s="216"/>
      <c r="FCH304" s="216"/>
      <c r="FCI304" s="216"/>
      <c r="FCJ304" s="216"/>
      <c r="FCK304" s="216"/>
      <c r="FCL304" s="216"/>
      <c r="FCM304" s="216"/>
      <c r="FCN304" s="216"/>
      <c r="FCO304" s="216"/>
      <c r="FCP304" s="216"/>
      <c r="FCQ304" s="216"/>
      <c r="FCR304" s="216"/>
      <c r="FCS304" s="216"/>
      <c r="FCT304" s="216"/>
      <c r="FCU304" s="216"/>
      <c r="FCV304" s="216"/>
      <c r="FCW304" s="216"/>
      <c r="FCX304" s="216"/>
      <c r="FCY304" s="216"/>
      <c r="FCZ304" s="216"/>
      <c r="FDA304" s="216"/>
      <c r="FDB304" s="216"/>
      <c r="FDC304" s="216"/>
      <c r="FDD304" s="216"/>
      <c r="FDE304" s="216"/>
      <c r="FDF304" s="216"/>
      <c r="FDG304" s="216"/>
      <c r="FDH304" s="216"/>
      <c r="FDI304" s="216"/>
      <c r="FDJ304" s="216"/>
      <c r="FDK304" s="216"/>
      <c r="FDL304" s="216"/>
      <c r="FDM304" s="216"/>
      <c r="FDN304" s="216"/>
      <c r="FDO304" s="216"/>
      <c r="FDP304" s="216"/>
      <c r="FDQ304" s="216"/>
      <c r="FDR304" s="216"/>
      <c r="FDS304" s="216"/>
      <c r="FDT304" s="216"/>
      <c r="FDU304" s="216"/>
      <c r="FDV304" s="216"/>
      <c r="FDW304" s="216"/>
      <c r="FDX304" s="216"/>
      <c r="FDY304" s="216"/>
      <c r="FDZ304" s="216"/>
      <c r="FEA304" s="216"/>
      <c r="FEB304" s="216"/>
      <c r="FEC304" s="216"/>
      <c r="FED304" s="216"/>
      <c r="FEE304" s="216"/>
      <c r="FEF304" s="216"/>
      <c r="FEG304" s="216"/>
      <c r="FEH304" s="216"/>
      <c r="FEI304" s="216"/>
      <c r="FEJ304" s="216"/>
      <c r="FEK304" s="216"/>
      <c r="FEL304" s="216"/>
      <c r="FEM304" s="216"/>
      <c r="FEN304" s="216"/>
      <c r="FEO304" s="216"/>
      <c r="FEP304" s="216"/>
      <c r="FEQ304" s="216"/>
      <c r="FER304" s="216"/>
      <c r="FES304" s="216"/>
      <c r="FET304" s="216"/>
      <c r="FEU304" s="216"/>
      <c r="FEV304" s="216"/>
      <c r="FEW304" s="216"/>
      <c r="FEX304" s="216"/>
      <c r="FEY304" s="216"/>
      <c r="FEZ304" s="216"/>
      <c r="FFA304" s="216"/>
      <c r="FFB304" s="216"/>
      <c r="FFC304" s="216"/>
      <c r="FFD304" s="216"/>
      <c r="FFE304" s="216"/>
      <c r="FFF304" s="216"/>
      <c r="FFG304" s="216"/>
      <c r="FFH304" s="216"/>
      <c r="FFI304" s="216"/>
      <c r="FFJ304" s="216"/>
      <c r="FFK304" s="216"/>
      <c r="FFL304" s="216"/>
      <c r="FFM304" s="216"/>
      <c r="FFN304" s="216"/>
      <c r="FFO304" s="216"/>
      <c r="FFP304" s="216"/>
      <c r="FFQ304" s="216"/>
      <c r="FFR304" s="216"/>
      <c r="FFS304" s="216"/>
      <c r="FFT304" s="216"/>
      <c r="FFU304" s="216"/>
      <c r="FFV304" s="216"/>
      <c r="FFW304" s="216"/>
      <c r="FFX304" s="216"/>
      <c r="FFY304" s="216"/>
      <c r="FFZ304" s="216"/>
      <c r="FGA304" s="216"/>
      <c r="FGB304" s="216"/>
      <c r="FGC304" s="216"/>
      <c r="FGD304" s="216"/>
      <c r="FGE304" s="216"/>
      <c r="FGF304" s="216"/>
      <c r="FGG304" s="216"/>
      <c r="FGH304" s="216"/>
      <c r="FGI304" s="216"/>
      <c r="FGJ304" s="216"/>
      <c r="FGK304" s="216"/>
      <c r="FGL304" s="216"/>
      <c r="FGM304" s="216"/>
      <c r="FGN304" s="216"/>
      <c r="FGO304" s="216"/>
      <c r="FGP304" s="216"/>
      <c r="FGQ304" s="216"/>
      <c r="FGR304" s="216"/>
      <c r="FGS304" s="216"/>
      <c r="FGT304" s="216"/>
      <c r="FGU304" s="216"/>
      <c r="FGV304" s="216"/>
      <c r="FGW304" s="216"/>
      <c r="FGX304" s="216"/>
      <c r="FGY304" s="216"/>
      <c r="FGZ304" s="216"/>
      <c r="FHA304" s="216"/>
      <c r="FHB304" s="216"/>
      <c r="FHC304" s="216"/>
      <c r="FHD304" s="216"/>
      <c r="FHE304" s="216"/>
      <c r="FHF304" s="216"/>
      <c r="FHG304" s="216"/>
      <c r="FHH304" s="216"/>
      <c r="FHI304" s="216"/>
      <c r="FHJ304" s="216"/>
      <c r="FHK304" s="216"/>
      <c r="FHL304" s="216"/>
      <c r="FHM304" s="216"/>
      <c r="FHN304" s="216"/>
      <c r="FHO304" s="216"/>
      <c r="FHP304" s="216"/>
      <c r="FHQ304" s="216"/>
      <c r="FHR304" s="216"/>
      <c r="FHS304" s="216"/>
      <c r="FHT304" s="216"/>
      <c r="FHU304" s="216"/>
      <c r="FHV304" s="216"/>
      <c r="FHW304" s="216"/>
      <c r="FHX304" s="216"/>
      <c r="FHY304" s="216"/>
      <c r="FHZ304" s="216"/>
      <c r="FIA304" s="216"/>
      <c r="FIB304" s="216"/>
      <c r="FIC304" s="216"/>
      <c r="FID304" s="216"/>
      <c r="FIE304" s="216"/>
      <c r="FIF304" s="216"/>
      <c r="FIG304" s="216"/>
      <c r="FIH304" s="216"/>
      <c r="FII304" s="216"/>
      <c r="FIJ304" s="216"/>
      <c r="FIK304" s="216"/>
      <c r="FIL304" s="216"/>
      <c r="FIM304" s="216"/>
      <c r="FIN304" s="216"/>
      <c r="FIO304" s="216"/>
      <c r="FIP304" s="216"/>
      <c r="FIQ304" s="216"/>
      <c r="FIR304" s="216"/>
      <c r="FIS304" s="216"/>
      <c r="FIT304" s="216"/>
      <c r="FIU304" s="216"/>
      <c r="FIV304" s="216"/>
      <c r="FIW304" s="216"/>
      <c r="FIX304" s="216"/>
      <c r="FIY304" s="216"/>
      <c r="FIZ304" s="216"/>
      <c r="FJA304" s="216"/>
      <c r="FJB304" s="216"/>
      <c r="FJC304" s="216"/>
      <c r="FJD304" s="216"/>
      <c r="FJE304" s="216"/>
      <c r="FJF304" s="216"/>
      <c r="FJG304" s="216"/>
      <c r="FJH304" s="216"/>
      <c r="FJI304" s="216"/>
      <c r="FJJ304" s="216"/>
      <c r="FJK304" s="216"/>
      <c r="FJL304" s="216"/>
      <c r="FJM304" s="216"/>
      <c r="FJN304" s="216"/>
      <c r="FJO304" s="216"/>
      <c r="FJP304" s="216"/>
      <c r="FJQ304" s="216"/>
      <c r="FJR304" s="216"/>
      <c r="FJS304" s="216"/>
      <c r="FJT304" s="216"/>
      <c r="FJU304" s="216"/>
      <c r="FJV304" s="216"/>
      <c r="FJW304" s="216"/>
      <c r="FJX304" s="216"/>
      <c r="FJY304" s="216"/>
      <c r="FJZ304" s="216"/>
      <c r="FKA304" s="216"/>
      <c r="FKB304" s="216"/>
      <c r="FKC304" s="216"/>
      <c r="FKD304" s="216"/>
      <c r="FKE304" s="216"/>
      <c r="FKF304" s="216"/>
      <c r="FKG304" s="216"/>
      <c r="FKH304" s="216"/>
      <c r="FKI304" s="216"/>
      <c r="FKJ304" s="216"/>
      <c r="FKK304" s="216"/>
      <c r="FKL304" s="216"/>
      <c r="FKM304" s="216"/>
      <c r="FKN304" s="216"/>
      <c r="FKO304" s="216"/>
      <c r="FKP304" s="216"/>
      <c r="FKQ304" s="216"/>
      <c r="FKR304" s="216"/>
      <c r="FKS304" s="216"/>
      <c r="FKT304" s="216"/>
      <c r="FKU304" s="216"/>
      <c r="FKV304" s="216"/>
      <c r="FKW304" s="216"/>
      <c r="FKX304" s="216"/>
      <c r="FKY304" s="216"/>
      <c r="FKZ304" s="216"/>
      <c r="FLA304" s="216"/>
      <c r="FLB304" s="216"/>
      <c r="FLC304" s="216"/>
      <c r="FLD304" s="216"/>
      <c r="FLE304" s="216"/>
      <c r="FLF304" s="216"/>
      <c r="FLG304" s="216"/>
      <c r="FLH304" s="216"/>
      <c r="FLI304" s="216"/>
      <c r="FLJ304" s="216"/>
      <c r="FLK304" s="216"/>
      <c r="FLL304" s="216"/>
      <c r="FLM304" s="216"/>
      <c r="FLN304" s="216"/>
      <c r="FLO304" s="216"/>
      <c r="FLP304" s="216"/>
      <c r="FLQ304" s="216"/>
      <c r="FLR304" s="216"/>
      <c r="FLS304" s="216"/>
      <c r="FLT304" s="216"/>
      <c r="FLU304" s="216"/>
      <c r="FLV304" s="216"/>
      <c r="FLW304" s="216"/>
      <c r="FLX304" s="216"/>
      <c r="FLY304" s="216"/>
      <c r="FLZ304" s="216"/>
      <c r="FMA304" s="216"/>
      <c r="FMB304" s="216"/>
      <c r="FMC304" s="216"/>
      <c r="FMD304" s="216"/>
      <c r="FME304" s="216"/>
      <c r="FMF304" s="216"/>
      <c r="FMG304" s="216"/>
      <c r="FMH304" s="216"/>
      <c r="FMI304" s="216"/>
      <c r="FMJ304" s="216"/>
      <c r="FMK304" s="216"/>
      <c r="FML304" s="216"/>
      <c r="FMM304" s="216"/>
      <c r="FMN304" s="216"/>
      <c r="FMO304" s="216"/>
      <c r="FMP304" s="216"/>
      <c r="FMQ304" s="216"/>
      <c r="FMR304" s="216"/>
      <c r="FMS304" s="216"/>
      <c r="FMT304" s="216"/>
      <c r="FMU304" s="216"/>
      <c r="FMV304" s="216"/>
      <c r="FMW304" s="216"/>
      <c r="FMX304" s="216"/>
      <c r="FMY304" s="216"/>
      <c r="FMZ304" s="216"/>
      <c r="FNA304" s="216"/>
      <c r="FNB304" s="216"/>
      <c r="FNC304" s="216"/>
      <c r="FND304" s="216"/>
      <c r="FNE304" s="216"/>
      <c r="FNF304" s="216"/>
      <c r="FNG304" s="216"/>
      <c r="FNH304" s="216"/>
      <c r="FNI304" s="216"/>
      <c r="FNJ304" s="216"/>
      <c r="FNK304" s="216"/>
      <c r="FNL304" s="216"/>
      <c r="FNM304" s="216"/>
      <c r="FNN304" s="216"/>
      <c r="FNO304" s="216"/>
      <c r="FNP304" s="216"/>
      <c r="FNQ304" s="216"/>
      <c r="FNR304" s="216"/>
      <c r="FNS304" s="216"/>
      <c r="FNT304" s="216"/>
      <c r="FNU304" s="216"/>
      <c r="FNV304" s="216"/>
      <c r="FNW304" s="216"/>
      <c r="FNX304" s="216"/>
      <c r="FNY304" s="216"/>
      <c r="FNZ304" s="216"/>
      <c r="FOA304" s="216"/>
      <c r="FOB304" s="216"/>
      <c r="FOC304" s="216"/>
      <c r="FOD304" s="216"/>
      <c r="FOE304" s="216"/>
      <c r="FOF304" s="216"/>
      <c r="FOG304" s="216"/>
      <c r="FOH304" s="216"/>
      <c r="FOI304" s="216"/>
      <c r="FOJ304" s="216"/>
      <c r="FOK304" s="216"/>
      <c r="FOL304" s="216"/>
      <c r="FOM304" s="216"/>
      <c r="FON304" s="216"/>
      <c r="FOO304" s="216"/>
      <c r="FOP304" s="216"/>
      <c r="FOQ304" s="216"/>
      <c r="FOR304" s="216"/>
      <c r="FOS304" s="216"/>
      <c r="FOT304" s="216"/>
      <c r="FOU304" s="216"/>
      <c r="FOV304" s="216"/>
      <c r="FOW304" s="216"/>
      <c r="FOX304" s="216"/>
      <c r="FOY304" s="216"/>
      <c r="FOZ304" s="216"/>
      <c r="FPA304" s="216"/>
      <c r="FPB304" s="216"/>
      <c r="FPC304" s="216"/>
      <c r="FPD304" s="216"/>
      <c r="FPE304" s="216"/>
      <c r="FPF304" s="216"/>
      <c r="FPG304" s="216"/>
      <c r="FPH304" s="216"/>
      <c r="FPI304" s="216"/>
      <c r="FPJ304" s="216"/>
      <c r="FPK304" s="216"/>
      <c r="FPL304" s="216"/>
      <c r="FPM304" s="216"/>
      <c r="FPN304" s="216"/>
      <c r="FPO304" s="216"/>
      <c r="FPP304" s="216"/>
      <c r="FPQ304" s="216"/>
      <c r="FPR304" s="216"/>
      <c r="FPS304" s="216"/>
      <c r="FPT304" s="216"/>
      <c r="FPU304" s="216"/>
      <c r="FPV304" s="216"/>
      <c r="FPW304" s="216"/>
      <c r="FPX304" s="216"/>
      <c r="FPY304" s="216"/>
      <c r="FPZ304" s="216"/>
      <c r="FQA304" s="216"/>
      <c r="FQB304" s="216"/>
      <c r="FQC304" s="216"/>
      <c r="FQD304" s="216"/>
      <c r="FQE304" s="216"/>
      <c r="FQF304" s="216"/>
      <c r="FQG304" s="216"/>
      <c r="FQH304" s="216"/>
      <c r="FQI304" s="216"/>
      <c r="FQJ304" s="216"/>
      <c r="FQK304" s="216"/>
      <c r="FQL304" s="216"/>
      <c r="FQM304" s="216"/>
      <c r="FQN304" s="216"/>
      <c r="FQO304" s="216"/>
      <c r="FQP304" s="216"/>
      <c r="FQQ304" s="216"/>
      <c r="FQR304" s="216"/>
      <c r="FQS304" s="216"/>
      <c r="FQT304" s="216"/>
      <c r="FQU304" s="216"/>
      <c r="FQV304" s="216"/>
      <c r="FQW304" s="216"/>
      <c r="FQX304" s="216"/>
      <c r="FQY304" s="216"/>
      <c r="FQZ304" s="216"/>
      <c r="FRA304" s="216"/>
      <c r="FRB304" s="216"/>
      <c r="FRC304" s="216"/>
      <c r="FRD304" s="216"/>
      <c r="FRE304" s="216"/>
      <c r="FRF304" s="216"/>
      <c r="FRG304" s="216"/>
      <c r="FRH304" s="216"/>
      <c r="FRI304" s="216"/>
      <c r="FRJ304" s="216"/>
      <c r="FRK304" s="216"/>
      <c r="FRL304" s="216"/>
      <c r="FRM304" s="216"/>
      <c r="FRN304" s="216"/>
      <c r="FRO304" s="216"/>
      <c r="FRP304" s="216"/>
      <c r="FRQ304" s="216"/>
      <c r="FRR304" s="216"/>
      <c r="FRS304" s="216"/>
      <c r="FRT304" s="216"/>
      <c r="FRU304" s="216"/>
      <c r="FRV304" s="216"/>
      <c r="FRW304" s="216"/>
      <c r="FRX304" s="216"/>
      <c r="FRY304" s="216"/>
      <c r="FRZ304" s="216"/>
      <c r="FSA304" s="216"/>
      <c r="FSB304" s="216"/>
      <c r="FSC304" s="216"/>
      <c r="FSD304" s="216"/>
      <c r="FSE304" s="216"/>
      <c r="FSF304" s="216"/>
      <c r="FSG304" s="216"/>
      <c r="FSH304" s="216"/>
      <c r="FSI304" s="216"/>
      <c r="FSJ304" s="216"/>
      <c r="FSK304" s="216"/>
      <c r="FSL304" s="216"/>
      <c r="FSM304" s="216"/>
      <c r="FSN304" s="216"/>
      <c r="FSO304" s="216"/>
      <c r="FSP304" s="216"/>
      <c r="FSQ304" s="216"/>
      <c r="FSR304" s="216"/>
      <c r="FSS304" s="216"/>
      <c r="FST304" s="216"/>
      <c r="FSU304" s="216"/>
      <c r="FSV304" s="216"/>
      <c r="FSW304" s="216"/>
      <c r="FSX304" s="216"/>
      <c r="FSY304" s="216"/>
      <c r="FSZ304" s="216"/>
      <c r="FTA304" s="216"/>
      <c r="FTB304" s="216"/>
      <c r="FTC304" s="216"/>
      <c r="FTD304" s="216"/>
      <c r="FTE304" s="216"/>
      <c r="FTF304" s="216"/>
      <c r="FTG304" s="216"/>
      <c r="FTH304" s="216"/>
      <c r="FTI304" s="216"/>
      <c r="FTJ304" s="216"/>
      <c r="FTK304" s="216"/>
      <c r="FTL304" s="216"/>
      <c r="FTM304" s="216"/>
      <c r="FTN304" s="216"/>
      <c r="FTO304" s="216"/>
      <c r="FTP304" s="216"/>
      <c r="FTQ304" s="216"/>
      <c r="FTR304" s="216"/>
      <c r="FTS304" s="216"/>
      <c r="FTT304" s="216"/>
      <c r="FTU304" s="216"/>
      <c r="FTV304" s="216"/>
      <c r="FTW304" s="216"/>
      <c r="FTX304" s="216"/>
      <c r="FTY304" s="216"/>
      <c r="FTZ304" s="216"/>
      <c r="FUA304" s="216"/>
      <c r="FUB304" s="216"/>
      <c r="FUC304" s="216"/>
      <c r="FUD304" s="216"/>
      <c r="FUE304" s="216"/>
      <c r="FUF304" s="216"/>
      <c r="FUG304" s="216"/>
      <c r="FUH304" s="216"/>
      <c r="FUI304" s="216"/>
      <c r="FUJ304" s="216"/>
      <c r="FUK304" s="216"/>
      <c r="FUL304" s="216"/>
      <c r="FUM304" s="216"/>
      <c r="FUN304" s="216"/>
      <c r="FUO304" s="216"/>
      <c r="FUP304" s="216"/>
      <c r="FUQ304" s="216"/>
      <c r="FUR304" s="216"/>
      <c r="FUS304" s="216"/>
      <c r="FUT304" s="216"/>
      <c r="FUU304" s="216"/>
      <c r="FUV304" s="216"/>
      <c r="FUW304" s="216"/>
      <c r="FUX304" s="216"/>
      <c r="FUY304" s="216"/>
      <c r="FUZ304" s="216"/>
      <c r="FVA304" s="216"/>
      <c r="FVB304" s="216"/>
      <c r="FVC304" s="216"/>
      <c r="FVD304" s="216"/>
      <c r="FVE304" s="216"/>
      <c r="FVF304" s="216"/>
      <c r="FVG304" s="216"/>
      <c r="FVH304" s="216"/>
      <c r="FVI304" s="216"/>
      <c r="FVJ304" s="216"/>
      <c r="FVK304" s="216"/>
      <c r="FVL304" s="216"/>
      <c r="FVM304" s="216"/>
      <c r="FVN304" s="216"/>
      <c r="FVO304" s="216"/>
      <c r="FVP304" s="216"/>
      <c r="FVQ304" s="216"/>
      <c r="FVR304" s="216"/>
      <c r="FVS304" s="216"/>
      <c r="FVT304" s="216"/>
      <c r="FVU304" s="216"/>
      <c r="FVV304" s="216"/>
      <c r="FVW304" s="216"/>
      <c r="FVX304" s="216"/>
      <c r="FVY304" s="216"/>
      <c r="FVZ304" s="216"/>
      <c r="FWA304" s="216"/>
      <c r="FWB304" s="216"/>
      <c r="FWC304" s="216"/>
      <c r="FWD304" s="216"/>
      <c r="FWE304" s="216"/>
      <c r="FWF304" s="216"/>
      <c r="FWG304" s="216"/>
      <c r="FWH304" s="216"/>
      <c r="FWI304" s="216"/>
      <c r="FWJ304" s="216"/>
      <c r="FWK304" s="216"/>
      <c r="FWL304" s="216"/>
      <c r="FWM304" s="216"/>
      <c r="FWN304" s="216"/>
      <c r="FWO304" s="216"/>
      <c r="FWP304" s="216"/>
      <c r="FWQ304" s="216"/>
      <c r="FWR304" s="216"/>
      <c r="FWS304" s="216"/>
      <c r="FWT304" s="216"/>
      <c r="FWU304" s="216"/>
      <c r="FWV304" s="216"/>
      <c r="FWW304" s="216"/>
      <c r="FWX304" s="216"/>
      <c r="FWY304" s="216"/>
      <c r="FWZ304" s="216"/>
      <c r="FXA304" s="216"/>
      <c r="FXB304" s="216"/>
      <c r="FXC304" s="216"/>
      <c r="FXD304" s="216"/>
      <c r="FXE304" s="216"/>
      <c r="FXF304" s="216"/>
      <c r="FXG304" s="216"/>
      <c r="FXH304" s="216"/>
      <c r="FXI304" s="216"/>
      <c r="FXJ304" s="216"/>
      <c r="FXK304" s="216"/>
      <c r="FXL304" s="216"/>
      <c r="FXM304" s="216"/>
      <c r="FXN304" s="216"/>
      <c r="FXO304" s="216"/>
      <c r="FXP304" s="216"/>
      <c r="FXQ304" s="216"/>
      <c r="FXR304" s="216"/>
      <c r="FXS304" s="216"/>
      <c r="FXT304" s="216"/>
      <c r="FXU304" s="216"/>
      <c r="FXV304" s="216"/>
      <c r="FXW304" s="216"/>
      <c r="FXX304" s="216"/>
      <c r="FXY304" s="216"/>
      <c r="FXZ304" s="216"/>
      <c r="FYA304" s="216"/>
      <c r="FYB304" s="216"/>
      <c r="FYC304" s="216"/>
      <c r="FYD304" s="216"/>
      <c r="FYE304" s="216"/>
      <c r="FYF304" s="216"/>
      <c r="FYG304" s="216"/>
      <c r="FYH304" s="216"/>
      <c r="FYI304" s="216"/>
      <c r="FYJ304" s="216"/>
      <c r="FYK304" s="216"/>
      <c r="FYL304" s="216"/>
      <c r="FYM304" s="216"/>
      <c r="FYN304" s="216"/>
      <c r="FYO304" s="216"/>
      <c r="FYP304" s="216"/>
      <c r="FYQ304" s="216"/>
      <c r="FYR304" s="216"/>
      <c r="FYS304" s="216"/>
      <c r="FYT304" s="216"/>
      <c r="FYU304" s="216"/>
      <c r="FYV304" s="216"/>
      <c r="FYW304" s="216"/>
      <c r="FYX304" s="216"/>
      <c r="FYY304" s="216"/>
      <c r="FYZ304" s="216"/>
      <c r="FZA304" s="216"/>
      <c r="FZB304" s="216"/>
      <c r="FZC304" s="216"/>
      <c r="FZD304" s="216"/>
      <c r="FZE304" s="216"/>
      <c r="FZF304" s="216"/>
      <c r="FZG304" s="216"/>
      <c r="FZH304" s="216"/>
      <c r="FZI304" s="216"/>
      <c r="FZJ304" s="216"/>
      <c r="FZK304" s="216"/>
      <c r="FZL304" s="216"/>
      <c r="FZM304" s="216"/>
      <c r="FZN304" s="216"/>
      <c r="FZO304" s="216"/>
      <c r="FZP304" s="216"/>
      <c r="FZQ304" s="216"/>
      <c r="FZR304" s="216"/>
      <c r="FZS304" s="216"/>
      <c r="FZT304" s="216"/>
      <c r="FZU304" s="216"/>
      <c r="FZV304" s="216"/>
      <c r="FZW304" s="216"/>
      <c r="FZX304" s="216"/>
      <c r="FZY304" s="216"/>
      <c r="FZZ304" s="216"/>
      <c r="GAA304" s="216"/>
      <c r="GAB304" s="216"/>
      <c r="GAC304" s="216"/>
      <c r="GAD304" s="216"/>
      <c r="GAE304" s="216"/>
      <c r="GAF304" s="216"/>
      <c r="GAG304" s="216"/>
      <c r="GAH304" s="216"/>
      <c r="GAI304" s="216"/>
      <c r="GAJ304" s="216"/>
      <c r="GAK304" s="216"/>
      <c r="GAL304" s="216"/>
      <c r="GAM304" s="216"/>
      <c r="GAN304" s="216"/>
      <c r="GAO304" s="216"/>
      <c r="GAP304" s="216"/>
      <c r="GAQ304" s="216"/>
      <c r="GAR304" s="216"/>
      <c r="GAS304" s="216"/>
      <c r="GAT304" s="216"/>
      <c r="GAU304" s="216"/>
      <c r="GAV304" s="216"/>
      <c r="GAW304" s="216"/>
      <c r="GAX304" s="216"/>
      <c r="GAY304" s="216"/>
      <c r="GAZ304" s="216"/>
      <c r="GBA304" s="216"/>
      <c r="GBB304" s="216"/>
      <c r="GBC304" s="216"/>
      <c r="GBD304" s="216"/>
      <c r="GBE304" s="216"/>
      <c r="GBF304" s="216"/>
      <c r="GBG304" s="216"/>
      <c r="GBH304" s="216"/>
      <c r="GBI304" s="216"/>
      <c r="GBJ304" s="216"/>
      <c r="GBK304" s="216"/>
      <c r="GBL304" s="216"/>
      <c r="GBM304" s="216"/>
      <c r="GBN304" s="216"/>
      <c r="GBO304" s="216"/>
      <c r="GBP304" s="216"/>
      <c r="GBQ304" s="216"/>
      <c r="GBR304" s="216"/>
      <c r="GBS304" s="216"/>
      <c r="GBT304" s="216"/>
      <c r="GBU304" s="216"/>
      <c r="GBV304" s="216"/>
      <c r="GBW304" s="216"/>
      <c r="GBX304" s="216"/>
      <c r="GBY304" s="216"/>
      <c r="GBZ304" s="216"/>
      <c r="GCA304" s="216"/>
      <c r="GCB304" s="216"/>
      <c r="GCC304" s="216"/>
      <c r="GCD304" s="216"/>
      <c r="GCE304" s="216"/>
      <c r="GCF304" s="216"/>
      <c r="GCG304" s="216"/>
      <c r="GCH304" s="216"/>
      <c r="GCI304" s="216"/>
      <c r="GCJ304" s="216"/>
      <c r="GCK304" s="216"/>
      <c r="GCL304" s="216"/>
      <c r="GCM304" s="216"/>
      <c r="GCN304" s="216"/>
      <c r="GCO304" s="216"/>
      <c r="GCP304" s="216"/>
      <c r="GCQ304" s="216"/>
      <c r="GCR304" s="216"/>
      <c r="GCS304" s="216"/>
      <c r="GCT304" s="216"/>
      <c r="GCU304" s="216"/>
      <c r="GCV304" s="216"/>
      <c r="GCW304" s="216"/>
      <c r="GCX304" s="216"/>
      <c r="GCY304" s="216"/>
      <c r="GCZ304" s="216"/>
      <c r="GDA304" s="216"/>
      <c r="GDB304" s="216"/>
      <c r="GDC304" s="216"/>
      <c r="GDD304" s="216"/>
      <c r="GDE304" s="216"/>
      <c r="GDF304" s="216"/>
      <c r="GDG304" s="216"/>
      <c r="GDH304" s="216"/>
      <c r="GDI304" s="216"/>
      <c r="GDJ304" s="216"/>
      <c r="GDK304" s="216"/>
      <c r="GDL304" s="216"/>
      <c r="GDM304" s="216"/>
      <c r="GDN304" s="216"/>
      <c r="GDO304" s="216"/>
      <c r="GDP304" s="216"/>
      <c r="GDQ304" s="216"/>
      <c r="GDR304" s="216"/>
      <c r="GDS304" s="216"/>
      <c r="GDT304" s="216"/>
      <c r="GDU304" s="216"/>
      <c r="GDV304" s="216"/>
      <c r="GDW304" s="216"/>
      <c r="GDX304" s="216"/>
      <c r="GDY304" s="216"/>
      <c r="GDZ304" s="216"/>
      <c r="GEA304" s="216"/>
      <c r="GEB304" s="216"/>
      <c r="GEC304" s="216"/>
      <c r="GED304" s="216"/>
      <c r="GEE304" s="216"/>
      <c r="GEF304" s="216"/>
      <c r="GEG304" s="216"/>
      <c r="GEH304" s="216"/>
      <c r="GEI304" s="216"/>
      <c r="GEJ304" s="216"/>
      <c r="GEK304" s="216"/>
      <c r="GEL304" s="216"/>
      <c r="GEM304" s="216"/>
      <c r="GEN304" s="216"/>
      <c r="GEO304" s="216"/>
      <c r="GEP304" s="216"/>
      <c r="GEQ304" s="216"/>
      <c r="GER304" s="216"/>
      <c r="GES304" s="216"/>
      <c r="GET304" s="216"/>
      <c r="GEU304" s="216"/>
      <c r="GEV304" s="216"/>
      <c r="GEW304" s="216"/>
      <c r="GEX304" s="216"/>
      <c r="GEY304" s="216"/>
      <c r="GEZ304" s="216"/>
      <c r="GFA304" s="216"/>
      <c r="GFB304" s="216"/>
      <c r="GFC304" s="216"/>
      <c r="GFD304" s="216"/>
      <c r="GFE304" s="216"/>
      <c r="GFF304" s="216"/>
      <c r="GFG304" s="216"/>
      <c r="GFH304" s="216"/>
      <c r="GFI304" s="216"/>
      <c r="GFJ304" s="216"/>
      <c r="GFK304" s="216"/>
      <c r="GFL304" s="216"/>
      <c r="GFM304" s="216"/>
      <c r="GFN304" s="216"/>
      <c r="GFO304" s="216"/>
      <c r="GFP304" s="216"/>
      <c r="GFQ304" s="216"/>
      <c r="GFR304" s="216"/>
      <c r="GFS304" s="216"/>
      <c r="GFT304" s="216"/>
      <c r="GFU304" s="216"/>
      <c r="GFV304" s="216"/>
      <c r="GFW304" s="216"/>
      <c r="GFX304" s="216"/>
      <c r="GFY304" s="216"/>
      <c r="GFZ304" s="216"/>
      <c r="GGA304" s="216"/>
      <c r="GGB304" s="216"/>
      <c r="GGC304" s="216"/>
      <c r="GGD304" s="216"/>
      <c r="GGE304" s="216"/>
      <c r="GGF304" s="216"/>
      <c r="GGG304" s="216"/>
      <c r="GGH304" s="216"/>
      <c r="GGI304" s="216"/>
      <c r="GGJ304" s="216"/>
      <c r="GGK304" s="216"/>
      <c r="GGL304" s="216"/>
      <c r="GGM304" s="216"/>
      <c r="GGN304" s="216"/>
      <c r="GGO304" s="216"/>
      <c r="GGP304" s="216"/>
      <c r="GGQ304" s="216"/>
      <c r="GGR304" s="216"/>
      <c r="GGS304" s="216"/>
      <c r="GGT304" s="216"/>
      <c r="GGU304" s="216"/>
      <c r="GGV304" s="216"/>
      <c r="GGW304" s="216"/>
      <c r="GGX304" s="216"/>
      <c r="GGY304" s="216"/>
      <c r="GGZ304" s="216"/>
      <c r="GHA304" s="216"/>
      <c r="GHB304" s="216"/>
      <c r="GHC304" s="216"/>
      <c r="GHD304" s="216"/>
      <c r="GHE304" s="216"/>
      <c r="GHF304" s="216"/>
      <c r="GHG304" s="216"/>
      <c r="GHH304" s="216"/>
      <c r="GHI304" s="216"/>
      <c r="GHJ304" s="216"/>
      <c r="GHK304" s="216"/>
      <c r="GHL304" s="216"/>
      <c r="GHM304" s="216"/>
      <c r="GHN304" s="216"/>
      <c r="GHO304" s="216"/>
      <c r="GHP304" s="216"/>
      <c r="GHQ304" s="216"/>
      <c r="GHR304" s="216"/>
      <c r="GHS304" s="216"/>
      <c r="GHT304" s="216"/>
      <c r="GHU304" s="216"/>
      <c r="GHV304" s="216"/>
      <c r="GHW304" s="216"/>
      <c r="GHX304" s="216"/>
      <c r="GHY304" s="216"/>
      <c r="GHZ304" s="216"/>
      <c r="GIA304" s="216"/>
      <c r="GIB304" s="216"/>
      <c r="GIC304" s="216"/>
      <c r="GID304" s="216"/>
      <c r="GIE304" s="216"/>
      <c r="GIF304" s="216"/>
      <c r="GIG304" s="216"/>
      <c r="GIH304" s="216"/>
      <c r="GII304" s="216"/>
      <c r="GIJ304" s="216"/>
      <c r="GIK304" s="216"/>
      <c r="GIL304" s="216"/>
      <c r="GIM304" s="216"/>
      <c r="GIN304" s="216"/>
      <c r="GIO304" s="216"/>
      <c r="GIP304" s="216"/>
      <c r="GIQ304" s="216"/>
      <c r="GIR304" s="216"/>
      <c r="GIS304" s="216"/>
      <c r="GIT304" s="216"/>
      <c r="GIU304" s="216"/>
      <c r="GIV304" s="216"/>
      <c r="GIW304" s="216"/>
      <c r="GIX304" s="216"/>
      <c r="GIY304" s="216"/>
      <c r="GIZ304" s="216"/>
      <c r="GJA304" s="216"/>
      <c r="GJB304" s="216"/>
      <c r="GJC304" s="216"/>
      <c r="GJD304" s="216"/>
      <c r="GJE304" s="216"/>
      <c r="GJF304" s="216"/>
      <c r="GJG304" s="216"/>
      <c r="GJH304" s="216"/>
      <c r="GJI304" s="216"/>
      <c r="GJJ304" s="216"/>
      <c r="GJK304" s="216"/>
      <c r="GJL304" s="216"/>
      <c r="GJM304" s="216"/>
      <c r="GJN304" s="216"/>
      <c r="GJO304" s="216"/>
      <c r="GJP304" s="216"/>
      <c r="GJQ304" s="216"/>
      <c r="GJR304" s="216"/>
      <c r="GJS304" s="216"/>
      <c r="GJT304" s="216"/>
      <c r="GJU304" s="216"/>
      <c r="GJV304" s="216"/>
      <c r="GJW304" s="216"/>
      <c r="GJX304" s="216"/>
      <c r="GJY304" s="216"/>
      <c r="GJZ304" s="216"/>
      <c r="GKA304" s="216"/>
      <c r="GKB304" s="216"/>
      <c r="GKC304" s="216"/>
      <c r="GKD304" s="216"/>
      <c r="GKE304" s="216"/>
      <c r="GKF304" s="216"/>
      <c r="GKG304" s="216"/>
      <c r="GKH304" s="216"/>
      <c r="GKI304" s="216"/>
      <c r="GKJ304" s="216"/>
      <c r="GKK304" s="216"/>
      <c r="GKL304" s="216"/>
      <c r="GKM304" s="216"/>
      <c r="GKN304" s="216"/>
      <c r="GKO304" s="216"/>
      <c r="GKP304" s="216"/>
      <c r="GKQ304" s="216"/>
      <c r="GKR304" s="216"/>
      <c r="GKS304" s="216"/>
      <c r="GKT304" s="216"/>
      <c r="GKU304" s="216"/>
      <c r="GKV304" s="216"/>
      <c r="GKW304" s="216"/>
      <c r="GKX304" s="216"/>
      <c r="GKY304" s="216"/>
      <c r="GKZ304" s="216"/>
      <c r="GLA304" s="216"/>
      <c r="GLB304" s="216"/>
      <c r="GLC304" s="216"/>
      <c r="GLD304" s="216"/>
      <c r="GLE304" s="216"/>
      <c r="GLF304" s="216"/>
      <c r="GLG304" s="216"/>
      <c r="GLH304" s="216"/>
      <c r="GLI304" s="216"/>
      <c r="GLJ304" s="216"/>
      <c r="GLK304" s="216"/>
      <c r="GLL304" s="216"/>
      <c r="GLM304" s="216"/>
      <c r="GLN304" s="216"/>
      <c r="GLO304" s="216"/>
      <c r="GLP304" s="216"/>
      <c r="GLQ304" s="216"/>
      <c r="GLR304" s="216"/>
      <c r="GLS304" s="216"/>
      <c r="GLT304" s="216"/>
      <c r="GLU304" s="216"/>
      <c r="GLV304" s="216"/>
      <c r="GLW304" s="216"/>
      <c r="GLX304" s="216"/>
      <c r="GLY304" s="216"/>
      <c r="GLZ304" s="216"/>
      <c r="GMA304" s="216"/>
      <c r="GMB304" s="216"/>
      <c r="GMC304" s="216"/>
      <c r="GMD304" s="216"/>
      <c r="GME304" s="216"/>
      <c r="GMF304" s="216"/>
      <c r="GMG304" s="216"/>
      <c r="GMH304" s="216"/>
      <c r="GMI304" s="216"/>
      <c r="GMJ304" s="216"/>
      <c r="GMK304" s="216"/>
      <c r="GML304" s="216"/>
      <c r="GMM304" s="216"/>
      <c r="GMN304" s="216"/>
      <c r="GMO304" s="216"/>
      <c r="GMP304" s="216"/>
      <c r="GMQ304" s="216"/>
      <c r="GMR304" s="216"/>
      <c r="GMS304" s="216"/>
      <c r="GMT304" s="216"/>
      <c r="GMU304" s="216"/>
      <c r="GMV304" s="216"/>
      <c r="GMW304" s="216"/>
      <c r="GMX304" s="216"/>
      <c r="GMY304" s="216"/>
      <c r="GMZ304" s="216"/>
      <c r="GNA304" s="216"/>
      <c r="GNB304" s="216"/>
      <c r="GNC304" s="216"/>
      <c r="GND304" s="216"/>
      <c r="GNE304" s="216"/>
      <c r="GNF304" s="216"/>
      <c r="GNG304" s="216"/>
      <c r="GNH304" s="216"/>
      <c r="GNI304" s="216"/>
      <c r="GNJ304" s="216"/>
      <c r="GNK304" s="216"/>
      <c r="GNL304" s="216"/>
      <c r="GNM304" s="216"/>
      <c r="GNN304" s="216"/>
      <c r="GNO304" s="216"/>
      <c r="GNP304" s="216"/>
      <c r="GNQ304" s="216"/>
      <c r="GNR304" s="216"/>
      <c r="GNS304" s="216"/>
      <c r="GNT304" s="216"/>
      <c r="GNU304" s="216"/>
      <c r="GNV304" s="216"/>
      <c r="GNW304" s="216"/>
      <c r="GNX304" s="216"/>
      <c r="GNY304" s="216"/>
      <c r="GNZ304" s="216"/>
      <c r="GOA304" s="216"/>
      <c r="GOB304" s="216"/>
      <c r="GOC304" s="216"/>
      <c r="GOD304" s="216"/>
      <c r="GOE304" s="216"/>
      <c r="GOF304" s="216"/>
      <c r="GOG304" s="216"/>
      <c r="GOH304" s="216"/>
      <c r="GOI304" s="216"/>
      <c r="GOJ304" s="216"/>
      <c r="GOK304" s="216"/>
      <c r="GOL304" s="216"/>
      <c r="GOM304" s="216"/>
      <c r="GON304" s="216"/>
      <c r="GOO304" s="216"/>
      <c r="GOP304" s="216"/>
      <c r="GOQ304" s="216"/>
      <c r="GOR304" s="216"/>
      <c r="GOS304" s="216"/>
      <c r="GOT304" s="216"/>
      <c r="GOU304" s="216"/>
      <c r="GOV304" s="216"/>
      <c r="GOW304" s="216"/>
      <c r="GOX304" s="216"/>
      <c r="GOY304" s="216"/>
      <c r="GOZ304" s="216"/>
      <c r="GPA304" s="216"/>
      <c r="GPB304" s="216"/>
      <c r="GPC304" s="216"/>
      <c r="GPD304" s="216"/>
      <c r="GPE304" s="216"/>
      <c r="GPF304" s="216"/>
      <c r="GPG304" s="216"/>
      <c r="GPH304" s="216"/>
      <c r="GPI304" s="216"/>
      <c r="GPJ304" s="216"/>
      <c r="GPK304" s="216"/>
      <c r="GPL304" s="216"/>
      <c r="GPM304" s="216"/>
      <c r="GPN304" s="216"/>
      <c r="GPO304" s="216"/>
      <c r="GPP304" s="216"/>
      <c r="GPQ304" s="216"/>
      <c r="GPR304" s="216"/>
      <c r="GPS304" s="216"/>
      <c r="GPT304" s="216"/>
      <c r="GPU304" s="216"/>
      <c r="GPV304" s="216"/>
      <c r="GPW304" s="216"/>
      <c r="GPX304" s="216"/>
      <c r="GPY304" s="216"/>
      <c r="GPZ304" s="216"/>
      <c r="GQA304" s="216"/>
      <c r="GQB304" s="216"/>
      <c r="GQC304" s="216"/>
      <c r="GQD304" s="216"/>
      <c r="GQE304" s="216"/>
      <c r="GQF304" s="216"/>
      <c r="GQG304" s="216"/>
      <c r="GQH304" s="216"/>
      <c r="GQI304" s="216"/>
      <c r="GQJ304" s="216"/>
      <c r="GQK304" s="216"/>
      <c r="GQL304" s="216"/>
      <c r="GQM304" s="216"/>
      <c r="GQN304" s="216"/>
      <c r="GQO304" s="216"/>
      <c r="GQP304" s="216"/>
      <c r="GQQ304" s="216"/>
      <c r="GQR304" s="216"/>
      <c r="GQS304" s="216"/>
      <c r="GQT304" s="216"/>
      <c r="GQU304" s="216"/>
      <c r="GQV304" s="216"/>
      <c r="GQW304" s="216"/>
      <c r="GQX304" s="216"/>
      <c r="GQY304" s="216"/>
      <c r="GQZ304" s="216"/>
      <c r="GRA304" s="216"/>
      <c r="GRB304" s="216"/>
      <c r="GRC304" s="216"/>
      <c r="GRD304" s="216"/>
      <c r="GRE304" s="216"/>
      <c r="GRF304" s="216"/>
      <c r="GRG304" s="216"/>
      <c r="GRH304" s="216"/>
      <c r="GRI304" s="216"/>
      <c r="GRJ304" s="216"/>
      <c r="GRK304" s="216"/>
      <c r="GRL304" s="216"/>
      <c r="GRM304" s="216"/>
      <c r="GRN304" s="216"/>
      <c r="GRO304" s="216"/>
      <c r="GRP304" s="216"/>
      <c r="GRQ304" s="216"/>
      <c r="GRR304" s="216"/>
      <c r="GRS304" s="216"/>
      <c r="GRT304" s="216"/>
      <c r="GRU304" s="216"/>
      <c r="GRV304" s="216"/>
      <c r="GRW304" s="216"/>
      <c r="GRX304" s="216"/>
      <c r="GRY304" s="216"/>
      <c r="GRZ304" s="216"/>
      <c r="GSA304" s="216"/>
      <c r="GSB304" s="216"/>
      <c r="GSC304" s="216"/>
      <c r="GSD304" s="216"/>
      <c r="GSE304" s="216"/>
      <c r="GSF304" s="216"/>
      <c r="GSG304" s="216"/>
      <c r="GSH304" s="216"/>
      <c r="GSI304" s="216"/>
      <c r="GSJ304" s="216"/>
      <c r="GSK304" s="216"/>
      <c r="GSL304" s="216"/>
      <c r="GSM304" s="216"/>
      <c r="GSN304" s="216"/>
      <c r="GSO304" s="216"/>
      <c r="GSP304" s="216"/>
      <c r="GSQ304" s="216"/>
      <c r="GSR304" s="216"/>
      <c r="GSS304" s="216"/>
      <c r="GST304" s="216"/>
      <c r="GSU304" s="216"/>
      <c r="GSV304" s="216"/>
      <c r="GSW304" s="216"/>
      <c r="GSX304" s="216"/>
      <c r="GSY304" s="216"/>
      <c r="GSZ304" s="216"/>
      <c r="GTA304" s="216"/>
      <c r="GTB304" s="216"/>
      <c r="GTC304" s="216"/>
      <c r="GTD304" s="216"/>
      <c r="GTE304" s="216"/>
      <c r="GTF304" s="216"/>
      <c r="GTG304" s="216"/>
      <c r="GTH304" s="216"/>
      <c r="GTI304" s="216"/>
      <c r="GTJ304" s="216"/>
      <c r="GTK304" s="216"/>
      <c r="GTL304" s="216"/>
      <c r="GTM304" s="216"/>
      <c r="GTN304" s="216"/>
      <c r="GTO304" s="216"/>
      <c r="GTP304" s="216"/>
      <c r="GTQ304" s="216"/>
      <c r="GTR304" s="216"/>
      <c r="GTS304" s="216"/>
      <c r="GTT304" s="216"/>
      <c r="GTU304" s="216"/>
      <c r="GTV304" s="216"/>
      <c r="GTW304" s="216"/>
      <c r="GTX304" s="216"/>
      <c r="GTY304" s="216"/>
      <c r="GTZ304" s="216"/>
      <c r="GUA304" s="216"/>
      <c r="GUB304" s="216"/>
      <c r="GUC304" s="216"/>
      <c r="GUD304" s="216"/>
      <c r="GUE304" s="216"/>
      <c r="GUF304" s="216"/>
      <c r="GUG304" s="216"/>
      <c r="GUH304" s="216"/>
      <c r="GUI304" s="216"/>
      <c r="GUJ304" s="216"/>
      <c r="GUK304" s="216"/>
      <c r="GUL304" s="216"/>
      <c r="GUM304" s="216"/>
      <c r="GUN304" s="216"/>
      <c r="GUO304" s="216"/>
      <c r="GUP304" s="216"/>
      <c r="GUQ304" s="216"/>
      <c r="GUR304" s="216"/>
      <c r="GUS304" s="216"/>
      <c r="GUT304" s="216"/>
      <c r="GUU304" s="216"/>
      <c r="GUV304" s="216"/>
      <c r="GUW304" s="216"/>
      <c r="GUX304" s="216"/>
      <c r="GUY304" s="216"/>
      <c r="GUZ304" s="216"/>
      <c r="GVA304" s="216"/>
      <c r="GVB304" s="216"/>
      <c r="GVC304" s="216"/>
      <c r="GVD304" s="216"/>
      <c r="GVE304" s="216"/>
      <c r="GVF304" s="216"/>
      <c r="GVG304" s="216"/>
      <c r="GVH304" s="216"/>
      <c r="GVI304" s="216"/>
      <c r="GVJ304" s="216"/>
      <c r="GVK304" s="216"/>
      <c r="GVL304" s="216"/>
      <c r="GVM304" s="216"/>
      <c r="GVN304" s="216"/>
      <c r="GVO304" s="216"/>
      <c r="GVP304" s="216"/>
      <c r="GVQ304" s="216"/>
      <c r="GVR304" s="216"/>
      <c r="GVS304" s="216"/>
      <c r="GVT304" s="216"/>
      <c r="GVU304" s="216"/>
      <c r="GVV304" s="216"/>
      <c r="GVW304" s="216"/>
      <c r="GVX304" s="216"/>
      <c r="GVY304" s="216"/>
      <c r="GVZ304" s="216"/>
      <c r="GWA304" s="216"/>
      <c r="GWB304" s="216"/>
      <c r="GWC304" s="216"/>
      <c r="GWD304" s="216"/>
      <c r="GWE304" s="216"/>
      <c r="GWF304" s="216"/>
      <c r="GWG304" s="216"/>
      <c r="GWH304" s="216"/>
      <c r="GWI304" s="216"/>
      <c r="GWJ304" s="216"/>
      <c r="GWK304" s="216"/>
      <c r="GWL304" s="216"/>
      <c r="GWM304" s="216"/>
      <c r="GWN304" s="216"/>
      <c r="GWO304" s="216"/>
      <c r="GWP304" s="216"/>
      <c r="GWQ304" s="216"/>
      <c r="GWR304" s="216"/>
      <c r="GWS304" s="216"/>
      <c r="GWT304" s="216"/>
      <c r="GWU304" s="216"/>
      <c r="GWV304" s="216"/>
      <c r="GWW304" s="216"/>
      <c r="GWX304" s="216"/>
      <c r="GWY304" s="216"/>
      <c r="GWZ304" s="216"/>
      <c r="GXA304" s="216"/>
      <c r="GXB304" s="216"/>
      <c r="GXC304" s="216"/>
      <c r="GXD304" s="216"/>
      <c r="GXE304" s="216"/>
      <c r="GXF304" s="216"/>
      <c r="GXG304" s="216"/>
      <c r="GXH304" s="216"/>
      <c r="GXI304" s="216"/>
      <c r="GXJ304" s="216"/>
      <c r="GXK304" s="216"/>
      <c r="GXL304" s="216"/>
      <c r="GXM304" s="216"/>
      <c r="GXN304" s="216"/>
      <c r="GXO304" s="216"/>
      <c r="GXP304" s="216"/>
      <c r="GXQ304" s="216"/>
      <c r="GXR304" s="216"/>
      <c r="GXS304" s="216"/>
      <c r="GXT304" s="216"/>
      <c r="GXU304" s="216"/>
      <c r="GXV304" s="216"/>
      <c r="GXW304" s="216"/>
      <c r="GXX304" s="216"/>
      <c r="GXY304" s="216"/>
      <c r="GXZ304" s="216"/>
      <c r="GYA304" s="216"/>
      <c r="GYB304" s="216"/>
      <c r="GYC304" s="216"/>
      <c r="GYD304" s="216"/>
      <c r="GYE304" s="216"/>
      <c r="GYF304" s="216"/>
      <c r="GYG304" s="216"/>
      <c r="GYH304" s="216"/>
      <c r="GYI304" s="216"/>
      <c r="GYJ304" s="216"/>
      <c r="GYK304" s="216"/>
      <c r="GYL304" s="216"/>
      <c r="GYM304" s="216"/>
      <c r="GYN304" s="216"/>
      <c r="GYO304" s="216"/>
      <c r="GYP304" s="216"/>
      <c r="GYQ304" s="216"/>
      <c r="GYR304" s="216"/>
      <c r="GYS304" s="216"/>
      <c r="GYT304" s="216"/>
      <c r="GYU304" s="216"/>
      <c r="GYV304" s="216"/>
      <c r="GYW304" s="216"/>
      <c r="GYX304" s="216"/>
      <c r="GYY304" s="216"/>
      <c r="GYZ304" s="216"/>
      <c r="GZA304" s="216"/>
      <c r="GZB304" s="216"/>
      <c r="GZC304" s="216"/>
      <c r="GZD304" s="216"/>
      <c r="GZE304" s="216"/>
      <c r="GZF304" s="216"/>
      <c r="GZG304" s="216"/>
      <c r="GZH304" s="216"/>
      <c r="GZI304" s="216"/>
      <c r="GZJ304" s="216"/>
      <c r="GZK304" s="216"/>
      <c r="GZL304" s="216"/>
      <c r="GZM304" s="216"/>
      <c r="GZN304" s="216"/>
      <c r="GZO304" s="216"/>
      <c r="GZP304" s="216"/>
      <c r="GZQ304" s="216"/>
      <c r="GZR304" s="216"/>
      <c r="GZS304" s="216"/>
      <c r="GZT304" s="216"/>
      <c r="GZU304" s="216"/>
      <c r="GZV304" s="216"/>
      <c r="GZW304" s="216"/>
      <c r="GZX304" s="216"/>
      <c r="GZY304" s="216"/>
      <c r="GZZ304" s="216"/>
      <c r="HAA304" s="216"/>
      <c r="HAB304" s="216"/>
      <c r="HAC304" s="216"/>
      <c r="HAD304" s="216"/>
      <c r="HAE304" s="216"/>
      <c r="HAF304" s="216"/>
      <c r="HAG304" s="216"/>
      <c r="HAH304" s="216"/>
      <c r="HAI304" s="216"/>
      <c r="HAJ304" s="216"/>
      <c r="HAK304" s="216"/>
      <c r="HAL304" s="216"/>
      <c r="HAM304" s="216"/>
      <c r="HAN304" s="216"/>
      <c r="HAO304" s="216"/>
      <c r="HAP304" s="216"/>
      <c r="HAQ304" s="216"/>
      <c r="HAR304" s="216"/>
      <c r="HAS304" s="216"/>
      <c r="HAT304" s="216"/>
      <c r="HAU304" s="216"/>
      <c r="HAV304" s="216"/>
      <c r="HAW304" s="216"/>
      <c r="HAX304" s="216"/>
      <c r="HAY304" s="216"/>
      <c r="HAZ304" s="216"/>
      <c r="HBA304" s="216"/>
      <c r="HBB304" s="216"/>
      <c r="HBC304" s="216"/>
      <c r="HBD304" s="216"/>
      <c r="HBE304" s="216"/>
      <c r="HBF304" s="216"/>
      <c r="HBG304" s="216"/>
      <c r="HBH304" s="216"/>
      <c r="HBI304" s="216"/>
      <c r="HBJ304" s="216"/>
      <c r="HBK304" s="216"/>
      <c r="HBL304" s="216"/>
      <c r="HBM304" s="216"/>
      <c r="HBN304" s="216"/>
      <c r="HBO304" s="216"/>
      <c r="HBP304" s="216"/>
      <c r="HBQ304" s="216"/>
      <c r="HBR304" s="216"/>
      <c r="HBS304" s="216"/>
      <c r="HBT304" s="216"/>
      <c r="HBU304" s="216"/>
      <c r="HBV304" s="216"/>
      <c r="HBW304" s="216"/>
      <c r="HBX304" s="216"/>
      <c r="HBY304" s="216"/>
      <c r="HBZ304" s="216"/>
      <c r="HCA304" s="216"/>
      <c r="HCB304" s="216"/>
      <c r="HCC304" s="216"/>
      <c r="HCD304" s="216"/>
      <c r="HCE304" s="216"/>
      <c r="HCF304" s="216"/>
      <c r="HCG304" s="216"/>
      <c r="HCH304" s="216"/>
      <c r="HCI304" s="216"/>
      <c r="HCJ304" s="216"/>
      <c r="HCK304" s="216"/>
      <c r="HCL304" s="216"/>
      <c r="HCM304" s="216"/>
      <c r="HCN304" s="216"/>
      <c r="HCO304" s="216"/>
      <c r="HCP304" s="216"/>
      <c r="HCQ304" s="216"/>
      <c r="HCR304" s="216"/>
      <c r="HCS304" s="216"/>
      <c r="HCT304" s="216"/>
      <c r="HCU304" s="216"/>
      <c r="HCV304" s="216"/>
      <c r="HCW304" s="216"/>
      <c r="HCX304" s="216"/>
      <c r="HCY304" s="216"/>
      <c r="HCZ304" s="216"/>
      <c r="HDA304" s="216"/>
      <c r="HDB304" s="216"/>
      <c r="HDC304" s="216"/>
      <c r="HDD304" s="216"/>
      <c r="HDE304" s="216"/>
      <c r="HDF304" s="216"/>
      <c r="HDG304" s="216"/>
      <c r="HDH304" s="216"/>
      <c r="HDI304" s="216"/>
      <c r="HDJ304" s="216"/>
      <c r="HDK304" s="216"/>
      <c r="HDL304" s="216"/>
      <c r="HDM304" s="216"/>
      <c r="HDN304" s="216"/>
      <c r="HDO304" s="216"/>
      <c r="HDP304" s="216"/>
      <c r="HDQ304" s="216"/>
      <c r="HDR304" s="216"/>
      <c r="HDS304" s="216"/>
      <c r="HDT304" s="216"/>
      <c r="HDU304" s="216"/>
      <c r="HDV304" s="216"/>
      <c r="HDW304" s="216"/>
      <c r="HDX304" s="216"/>
      <c r="HDY304" s="216"/>
      <c r="HDZ304" s="216"/>
      <c r="HEA304" s="216"/>
      <c r="HEB304" s="216"/>
      <c r="HEC304" s="216"/>
      <c r="HED304" s="216"/>
      <c r="HEE304" s="216"/>
      <c r="HEF304" s="216"/>
      <c r="HEG304" s="216"/>
      <c r="HEH304" s="216"/>
      <c r="HEI304" s="216"/>
      <c r="HEJ304" s="216"/>
      <c r="HEK304" s="216"/>
      <c r="HEL304" s="216"/>
      <c r="HEM304" s="216"/>
      <c r="HEN304" s="216"/>
      <c r="HEO304" s="216"/>
      <c r="HEP304" s="216"/>
      <c r="HEQ304" s="216"/>
      <c r="HER304" s="216"/>
      <c r="HES304" s="216"/>
      <c r="HET304" s="216"/>
      <c r="HEU304" s="216"/>
      <c r="HEV304" s="216"/>
      <c r="HEW304" s="216"/>
      <c r="HEX304" s="216"/>
      <c r="HEY304" s="216"/>
      <c r="HEZ304" s="216"/>
      <c r="HFA304" s="216"/>
      <c r="HFB304" s="216"/>
      <c r="HFC304" s="216"/>
      <c r="HFD304" s="216"/>
      <c r="HFE304" s="216"/>
      <c r="HFF304" s="216"/>
      <c r="HFG304" s="216"/>
      <c r="HFH304" s="216"/>
      <c r="HFI304" s="216"/>
      <c r="HFJ304" s="216"/>
      <c r="HFK304" s="216"/>
      <c r="HFL304" s="216"/>
      <c r="HFM304" s="216"/>
      <c r="HFN304" s="216"/>
      <c r="HFO304" s="216"/>
      <c r="HFP304" s="216"/>
      <c r="HFQ304" s="216"/>
      <c r="HFR304" s="216"/>
      <c r="HFS304" s="216"/>
      <c r="HFT304" s="216"/>
      <c r="HFU304" s="216"/>
      <c r="HFV304" s="216"/>
      <c r="HFW304" s="216"/>
      <c r="HFX304" s="216"/>
      <c r="HFY304" s="216"/>
      <c r="HFZ304" s="216"/>
      <c r="HGA304" s="216"/>
      <c r="HGB304" s="216"/>
      <c r="HGC304" s="216"/>
      <c r="HGD304" s="216"/>
      <c r="HGE304" s="216"/>
      <c r="HGF304" s="216"/>
      <c r="HGG304" s="216"/>
      <c r="HGH304" s="216"/>
      <c r="HGI304" s="216"/>
      <c r="HGJ304" s="216"/>
      <c r="HGK304" s="216"/>
      <c r="HGL304" s="216"/>
      <c r="HGM304" s="216"/>
      <c r="HGN304" s="216"/>
      <c r="HGO304" s="216"/>
      <c r="HGP304" s="216"/>
      <c r="HGQ304" s="216"/>
      <c r="HGR304" s="216"/>
      <c r="HGS304" s="216"/>
      <c r="HGT304" s="216"/>
      <c r="HGU304" s="216"/>
      <c r="HGV304" s="216"/>
      <c r="HGW304" s="216"/>
      <c r="HGX304" s="216"/>
      <c r="HGY304" s="216"/>
      <c r="HGZ304" s="216"/>
      <c r="HHA304" s="216"/>
      <c r="HHB304" s="216"/>
      <c r="HHC304" s="216"/>
      <c r="HHD304" s="216"/>
      <c r="HHE304" s="216"/>
      <c r="HHF304" s="216"/>
      <c r="HHG304" s="216"/>
      <c r="HHH304" s="216"/>
      <c r="HHI304" s="216"/>
      <c r="HHJ304" s="216"/>
      <c r="HHK304" s="216"/>
      <c r="HHL304" s="216"/>
      <c r="HHM304" s="216"/>
      <c r="HHN304" s="216"/>
      <c r="HHO304" s="216"/>
      <c r="HHP304" s="216"/>
      <c r="HHQ304" s="216"/>
      <c r="HHR304" s="216"/>
      <c r="HHS304" s="216"/>
      <c r="HHT304" s="216"/>
      <c r="HHU304" s="216"/>
      <c r="HHV304" s="216"/>
      <c r="HHW304" s="216"/>
      <c r="HHX304" s="216"/>
      <c r="HHY304" s="216"/>
      <c r="HHZ304" s="216"/>
      <c r="HIA304" s="216"/>
      <c r="HIB304" s="216"/>
      <c r="HIC304" s="216"/>
      <c r="HID304" s="216"/>
      <c r="HIE304" s="216"/>
      <c r="HIF304" s="216"/>
      <c r="HIG304" s="216"/>
      <c r="HIH304" s="216"/>
      <c r="HII304" s="216"/>
      <c r="HIJ304" s="216"/>
      <c r="HIK304" s="216"/>
      <c r="HIL304" s="216"/>
      <c r="HIM304" s="216"/>
      <c r="HIN304" s="216"/>
      <c r="HIO304" s="216"/>
      <c r="HIP304" s="216"/>
      <c r="HIQ304" s="216"/>
      <c r="HIR304" s="216"/>
      <c r="HIS304" s="216"/>
      <c r="HIT304" s="216"/>
      <c r="HIU304" s="216"/>
      <c r="HIV304" s="216"/>
      <c r="HIW304" s="216"/>
      <c r="HIX304" s="216"/>
      <c r="HIY304" s="216"/>
      <c r="HIZ304" s="216"/>
      <c r="HJA304" s="216"/>
      <c r="HJB304" s="216"/>
      <c r="HJC304" s="216"/>
      <c r="HJD304" s="216"/>
      <c r="HJE304" s="216"/>
      <c r="HJF304" s="216"/>
      <c r="HJG304" s="216"/>
      <c r="HJH304" s="216"/>
      <c r="HJI304" s="216"/>
      <c r="HJJ304" s="216"/>
      <c r="HJK304" s="216"/>
      <c r="HJL304" s="216"/>
      <c r="HJM304" s="216"/>
      <c r="HJN304" s="216"/>
      <c r="HJO304" s="216"/>
      <c r="HJP304" s="216"/>
      <c r="HJQ304" s="216"/>
      <c r="HJR304" s="216"/>
      <c r="HJS304" s="216"/>
      <c r="HJT304" s="216"/>
      <c r="HJU304" s="216"/>
      <c r="HJV304" s="216"/>
      <c r="HJW304" s="216"/>
      <c r="HJX304" s="216"/>
      <c r="HJY304" s="216"/>
      <c r="HJZ304" s="216"/>
      <c r="HKA304" s="216"/>
      <c r="HKB304" s="216"/>
      <c r="HKC304" s="216"/>
      <c r="HKD304" s="216"/>
      <c r="HKE304" s="216"/>
      <c r="HKF304" s="216"/>
      <c r="HKG304" s="216"/>
      <c r="HKH304" s="216"/>
      <c r="HKI304" s="216"/>
      <c r="HKJ304" s="216"/>
      <c r="HKK304" s="216"/>
      <c r="HKL304" s="216"/>
      <c r="HKM304" s="216"/>
      <c r="HKN304" s="216"/>
      <c r="HKO304" s="216"/>
      <c r="HKP304" s="216"/>
      <c r="HKQ304" s="216"/>
      <c r="HKR304" s="216"/>
      <c r="HKS304" s="216"/>
      <c r="HKT304" s="216"/>
      <c r="HKU304" s="216"/>
      <c r="HKV304" s="216"/>
      <c r="HKW304" s="216"/>
      <c r="HKX304" s="216"/>
      <c r="HKY304" s="216"/>
      <c r="HKZ304" s="216"/>
      <c r="HLA304" s="216"/>
      <c r="HLB304" s="216"/>
      <c r="HLC304" s="216"/>
      <c r="HLD304" s="216"/>
      <c r="HLE304" s="216"/>
      <c r="HLF304" s="216"/>
      <c r="HLG304" s="216"/>
      <c r="HLH304" s="216"/>
      <c r="HLI304" s="216"/>
      <c r="HLJ304" s="216"/>
      <c r="HLK304" s="216"/>
      <c r="HLL304" s="216"/>
      <c r="HLM304" s="216"/>
      <c r="HLN304" s="216"/>
      <c r="HLO304" s="216"/>
      <c r="HLP304" s="216"/>
      <c r="HLQ304" s="216"/>
      <c r="HLR304" s="216"/>
      <c r="HLS304" s="216"/>
      <c r="HLT304" s="216"/>
      <c r="HLU304" s="216"/>
      <c r="HLV304" s="216"/>
      <c r="HLW304" s="216"/>
      <c r="HLX304" s="216"/>
      <c r="HLY304" s="216"/>
      <c r="HLZ304" s="216"/>
      <c r="HMA304" s="216"/>
      <c r="HMB304" s="216"/>
      <c r="HMC304" s="216"/>
      <c r="HMD304" s="216"/>
      <c r="HME304" s="216"/>
      <c r="HMF304" s="216"/>
      <c r="HMG304" s="216"/>
      <c r="HMH304" s="216"/>
      <c r="HMI304" s="216"/>
      <c r="HMJ304" s="216"/>
      <c r="HMK304" s="216"/>
      <c r="HML304" s="216"/>
      <c r="HMM304" s="216"/>
      <c r="HMN304" s="216"/>
      <c r="HMO304" s="216"/>
      <c r="HMP304" s="216"/>
      <c r="HMQ304" s="216"/>
      <c r="HMR304" s="216"/>
      <c r="HMS304" s="216"/>
      <c r="HMT304" s="216"/>
      <c r="HMU304" s="216"/>
      <c r="HMV304" s="216"/>
      <c r="HMW304" s="216"/>
      <c r="HMX304" s="216"/>
      <c r="HMY304" s="216"/>
      <c r="HMZ304" s="216"/>
      <c r="HNA304" s="216"/>
      <c r="HNB304" s="216"/>
      <c r="HNC304" s="216"/>
      <c r="HND304" s="216"/>
      <c r="HNE304" s="216"/>
      <c r="HNF304" s="216"/>
      <c r="HNG304" s="216"/>
      <c r="HNH304" s="216"/>
      <c r="HNI304" s="216"/>
      <c r="HNJ304" s="216"/>
      <c r="HNK304" s="216"/>
      <c r="HNL304" s="216"/>
      <c r="HNM304" s="216"/>
      <c r="HNN304" s="216"/>
      <c r="HNO304" s="216"/>
      <c r="HNP304" s="216"/>
      <c r="HNQ304" s="216"/>
      <c r="HNR304" s="216"/>
      <c r="HNS304" s="216"/>
      <c r="HNT304" s="216"/>
      <c r="HNU304" s="216"/>
      <c r="HNV304" s="216"/>
      <c r="HNW304" s="216"/>
      <c r="HNX304" s="216"/>
      <c r="HNY304" s="216"/>
      <c r="HNZ304" s="216"/>
      <c r="HOA304" s="216"/>
      <c r="HOB304" s="216"/>
      <c r="HOC304" s="216"/>
      <c r="HOD304" s="216"/>
      <c r="HOE304" s="216"/>
      <c r="HOF304" s="216"/>
      <c r="HOG304" s="216"/>
      <c r="HOH304" s="216"/>
      <c r="HOI304" s="216"/>
      <c r="HOJ304" s="216"/>
      <c r="HOK304" s="216"/>
      <c r="HOL304" s="216"/>
      <c r="HOM304" s="216"/>
      <c r="HON304" s="216"/>
      <c r="HOO304" s="216"/>
      <c r="HOP304" s="216"/>
      <c r="HOQ304" s="216"/>
      <c r="HOR304" s="216"/>
      <c r="HOS304" s="216"/>
      <c r="HOT304" s="216"/>
      <c r="HOU304" s="216"/>
      <c r="HOV304" s="216"/>
      <c r="HOW304" s="216"/>
      <c r="HOX304" s="216"/>
      <c r="HOY304" s="216"/>
      <c r="HOZ304" s="216"/>
      <c r="HPA304" s="216"/>
      <c r="HPB304" s="216"/>
      <c r="HPC304" s="216"/>
      <c r="HPD304" s="216"/>
      <c r="HPE304" s="216"/>
      <c r="HPF304" s="216"/>
      <c r="HPG304" s="216"/>
      <c r="HPH304" s="216"/>
      <c r="HPI304" s="216"/>
      <c r="HPJ304" s="216"/>
      <c r="HPK304" s="216"/>
      <c r="HPL304" s="216"/>
      <c r="HPM304" s="216"/>
      <c r="HPN304" s="216"/>
      <c r="HPO304" s="216"/>
      <c r="HPP304" s="216"/>
      <c r="HPQ304" s="216"/>
      <c r="HPR304" s="216"/>
      <c r="HPS304" s="216"/>
      <c r="HPT304" s="216"/>
      <c r="HPU304" s="216"/>
      <c r="HPV304" s="216"/>
      <c r="HPW304" s="216"/>
      <c r="HPX304" s="216"/>
      <c r="HPY304" s="216"/>
      <c r="HPZ304" s="216"/>
      <c r="HQA304" s="216"/>
      <c r="HQB304" s="216"/>
      <c r="HQC304" s="216"/>
      <c r="HQD304" s="216"/>
      <c r="HQE304" s="216"/>
      <c r="HQF304" s="216"/>
      <c r="HQG304" s="216"/>
      <c r="HQH304" s="216"/>
      <c r="HQI304" s="216"/>
      <c r="HQJ304" s="216"/>
      <c r="HQK304" s="216"/>
      <c r="HQL304" s="216"/>
      <c r="HQM304" s="216"/>
      <c r="HQN304" s="216"/>
      <c r="HQO304" s="216"/>
      <c r="HQP304" s="216"/>
      <c r="HQQ304" s="216"/>
      <c r="HQR304" s="216"/>
      <c r="HQS304" s="216"/>
      <c r="HQT304" s="216"/>
      <c r="HQU304" s="216"/>
      <c r="HQV304" s="216"/>
      <c r="HQW304" s="216"/>
      <c r="HQX304" s="216"/>
      <c r="HQY304" s="216"/>
      <c r="HQZ304" s="216"/>
      <c r="HRA304" s="216"/>
      <c r="HRB304" s="216"/>
      <c r="HRC304" s="216"/>
      <c r="HRD304" s="216"/>
      <c r="HRE304" s="216"/>
      <c r="HRF304" s="216"/>
      <c r="HRG304" s="216"/>
      <c r="HRH304" s="216"/>
      <c r="HRI304" s="216"/>
      <c r="HRJ304" s="216"/>
      <c r="HRK304" s="216"/>
      <c r="HRL304" s="216"/>
      <c r="HRM304" s="216"/>
      <c r="HRN304" s="216"/>
      <c r="HRO304" s="216"/>
      <c r="HRP304" s="216"/>
      <c r="HRQ304" s="216"/>
      <c r="HRR304" s="216"/>
      <c r="HRS304" s="216"/>
      <c r="HRT304" s="216"/>
      <c r="HRU304" s="216"/>
      <c r="HRV304" s="216"/>
      <c r="HRW304" s="216"/>
      <c r="HRX304" s="216"/>
      <c r="HRY304" s="216"/>
      <c r="HRZ304" s="216"/>
      <c r="HSA304" s="216"/>
      <c r="HSB304" s="216"/>
      <c r="HSC304" s="216"/>
      <c r="HSD304" s="216"/>
      <c r="HSE304" s="216"/>
      <c r="HSF304" s="216"/>
      <c r="HSG304" s="216"/>
      <c r="HSH304" s="216"/>
      <c r="HSI304" s="216"/>
      <c r="HSJ304" s="216"/>
      <c r="HSK304" s="216"/>
      <c r="HSL304" s="216"/>
      <c r="HSM304" s="216"/>
      <c r="HSN304" s="216"/>
      <c r="HSO304" s="216"/>
      <c r="HSP304" s="216"/>
      <c r="HSQ304" s="216"/>
      <c r="HSR304" s="216"/>
      <c r="HSS304" s="216"/>
      <c r="HST304" s="216"/>
      <c r="HSU304" s="216"/>
      <c r="HSV304" s="216"/>
      <c r="HSW304" s="216"/>
      <c r="HSX304" s="216"/>
      <c r="HSY304" s="216"/>
      <c r="HSZ304" s="216"/>
      <c r="HTA304" s="216"/>
      <c r="HTB304" s="216"/>
      <c r="HTC304" s="216"/>
      <c r="HTD304" s="216"/>
      <c r="HTE304" s="216"/>
      <c r="HTF304" s="216"/>
      <c r="HTG304" s="216"/>
      <c r="HTH304" s="216"/>
      <c r="HTI304" s="216"/>
      <c r="HTJ304" s="216"/>
      <c r="HTK304" s="216"/>
      <c r="HTL304" s="216"/>
      <c r="HTM304" s="216"/>
      <c r="HTN304" s="216"/>
      <c r="HTO304" s="216"/>
      <c r="HTP304" s="216"/>
      <c r="HTQ304" s="216"/>
      <c r="HTR304" s="216"/>
      <c r="HTS304" s="216"/>
      <c r="HTT304" s="216"/>
      <c r="HTU304" s="216"/>
      <c r="HTV304" s="216"/>
      <c r="HTW304" s="216"/>
      <c r="HTX304" s="216"/>
      <c r="HTY304" s="216"/>
      <c r="HTZ304" s="216"/>
      <c r="HUA304" s="216"/>
      <c r="HUB304" s="216"/>
      <c r="HUC304" s="216"/>
      <c r="HUD304" s="216"/>
      <c r="HUE304" s="216"/>
      <c r="HUF304" s="216"/>
      <c r="HUG304" s="216"/>
      <c r="HUH304" s="216"/>
      <c r="HUI304" s="216"/>
      <c r="HUJ304" s="216"/>
      <c r="HUK304" s="216"/>
      <c r="HUL304" s="216"/>
      <c r="HUM304" s="216"/>
      <c r="HUN304" s="216"/>
      <c r="HUO304" s="216"/>
      <c r="HUP304" s="216"/>
      <c r="HUQ304" s="216"/>
      <c r="HUR304" s="216"/>
      <c r="HUS304" s="216"/>
      <c r="HUT304" s="216"/>
      <c r="HUU304" s="216"/>
      <c r="HUV304" s="216"/>
      <c r="HUW304" s="216"/>
      <c r="HUX304" s="216"/>
      <c r="HUY304" s="216"/>
      <c r="HUZ304" s="216"/>
      <c r="HVA304" s="216"/>
      <c r="HVB304" s="216"/>
      <c r="HVC304" s="216"/>
      <c r="HVD304" s="216"/>
      <c r="HVE304" s="216"/>
      <c r="HVF304" s="216"/>
      <c r="HVG304" s="216"/>
      <c r="HVH304" s="216"/>
      <c r="HVI304" s="216"/>
      <c r="HVJ304" s="216"/>
      <c r="HVK304" s="216"/>
      <c r="HVL304" s="216"/>
      <c r="HVM304" s="216"/>
      <c r="HVN304" s="216"/>
      <c r="HVO304" s="216"/>
      <c r="HVP304" s="216"/>
      <c r="HVQ304" s="216"/>
      <c r="HVR304" s="216"/>
      <c r="HVS304" s="216"/>
      <c r="HVT304" s="216"/>
      <c r="HVU304" s="216"/>
      <c r="HVV304" s="216"/>
      <c r="HVW304" s="216"/>
      <c r="HVX304" s="216"/>
      <c r="HVY304" s="216"/>
      <c r="HVZ304" s="216"/>
      <c r="HWA304" s="216"/>
      <c r="HWB304" s="216"/>
      <c r="HWC304" s="216"/>
      <c r="HWD304" s="216"/>
      <c r="HWE304" s="216"/>
      <c r="HWF304" s="216"/>
      <c r="HWG304" s="216"/>
      <c r="HWH304" s="216"/>
      <c r="HWI304" s="216"/>
      <c r="HWJ304" s="216"/>
      <c r="HWK304" s="216"/>
      <c r="HWL304" s="216"/>
      <c r="HWM304" s="216"/>
      <c r="HWN304" s="216"/>
      <c r="HWO304" s="216"/>
      <c r="HWP304" s="216"/>
      <c r="HWQ304" s="216"/>
      <c r="HWR304" s="216"/>
      <c r="HWS304" s="216"/>
      <c r="HWT304" s="216"/>
      <c r="HWU304" s="216"/>
      <c r="HWV304" s="216"/>
      <c r="HWW304" s="216"/>
      <c r="HWX304" s="216"/>
      <c r="HWY304" s="216"/>
      <c r="HWZ304" s="216"/>
      <c r="HXA304" s="216"/>
      <c r="HXB304" s="216"/>
      <c r="HXC304" s="216"/>
      <c r="HXD304" s="216"/>
      <c r="HXE304" s="216"/>
      <c r="HXF304" s="216"/>
      <c r="HXG304" s="216"/>
      <c r="HXH304" s="216"/>
      <c r="HXI304" s="216"/>
      <c r="HXJ304" s="216"/>
      <c r="HXK304" s="216"/>
      <c r="HXL304" s="216"/>
      <c r="HXM304" s="216"/>
      <c r="HXN304" s="216"/>
      <c r="HXO304" s="216"/>
      <c r="HXP304" s="216"/>
      <c r="HXQ304" s="216"/>
      <c r="HXR304" s="216"/>
      <c r="HXS304" s="216"/>
      <c r="HXT304" s="216"/>
      <c r="HXU304" s="216"/>
      <c r="HXV304" s="216"/>
      <c r="HXW304" s="216"/>
      <c r="HXX304" s="216"/>
      <c r="HXY304" s="216"/>
      <c r="HXZ304" s="216"/>
      <c r="HYA304" s="216"/>
      <c r="HYB304" s="216"/>
      <c r="HYC304" s="216"/>
      <c r="HYD304" s="216"/>
      <c r="HYE304" s="216"/>
      <c r="HYF304" s="216"/>
      <c r="HYG304" s="216"/>
      <c r="HYH304" s="216"/>
      <c r="HYI304" s="216"/>
      <c r="HYJ304" s="216"/>
      <c r="HYK304" s="216"/>
      <c r="HYL304" s="216"/>
      <c r="HYM304" s="216"/>
      <c r="HYN304" s="216"/>
      <c r="HYO304" s="216"/>
      <c r="HYP304" s="216"/>
      <c r="HYQ304" s="216"/>
      <c r="HYR304" s="216"/>
      <c r="HYS304" s="216"/>
      <c r="HYT304" s="216"/>
      <c r="HYU304" s="216"/>
      <c r="HYV304" s="216"/>
      <c r="HYW304" s="216"/>
      <c r="HYX304" s="216"/>
      <c r="HYY304" s="216"/>
      <c r="HYZ304" s="216"/>
      <c r="HZA304" s="216"/>
      <c r="HZB304" s="216"/>
      <c r="HZC304" s="216"/>
      <c r="HZD304" s="216"/>
      <c r="HZE304" s="216"/>
      <c r="HZF304" s="216"/>
      <c r="HZG304" s="216"/>
      <c r="HZH304" s="216"/>
      <c r="HZI304" s="216"/>
      <c r="HZJ304" s="216"/>
      <c r="HZK304" s="216"/>
      <c r="HZL304" s="216"/>
      <c r="HZM304" s="216"/>
      <c r="HZN304" s="216"/>
      <c r="HZO304" s="216"/>
      <c r="HZP304" s="216"/>
      <c r="HZQ304" s="216"/>
      <c r="HZR304" s="216"/>
      <c r="HZS304" s="216"/>
      <c r="HZT304" s="216"/>
      <c r="HZU304" s="216"/>
      <c r="HZV304" s="216"/>
      <c r="HZW304" s="216"/>
      <c r="HZX304" s="216"/>
      <c r="HZY304" s="216"/>
      <c r="HZZ304" s="216"/>
      <c r="IAA304" s="216"/>
      <c r="IAB304" s="216"/>
      <c r="IAC304" s="216"/>
      <c r="IAD304" s="216"/>
      <c r="IAE304" s="216"/>
      <c r="IAF304" s="216"/>
      <c r="IAG304" s="216"/>
      <c r="IAH304" s="216"/>
      <c r="IAI304" s="216"/>
      <c r="IAJ304" s="216"/>
      <c r="IAK304" s="216"/>
      <c r="IAL304" s="216"/>
      <c r="IAM304" s="216"/>
      <c r="IAN304" s="216"/>
      <c r="IAO304" s="216"/>
      <c r="IAP304" s="216"/>
      <c r="IAQ304" s="216"/>
      <c r="IAR304" s="216"/>
      <c r="IAS304" s="216"/>
      <c r="IAT304" s="216"/>
      <c r="IAU304" s="216"/>
      <c r="IAV304" s="216"/>
      <c r="IAW304" s="216"/>
      <c r="IAX304" s="216"/>
      <c r="IAY304" s="216"/>
      <c r="IAZ304" s="216"/>
      <c r="IBA304" s="216"/>
      <c r="IBB304" s="216"/>
      <c r="IBC304" s="216"/>
      <c r="IBD304" s="216"/>
      <c r="IBE304" s="216"/>
      <c r="IBF304" s="216"/>
      <c r="IBG304" s="216"/>
      <c r="IBH304" s="216"/>
      <c r="IBI304" s="216"/>
      <c r="IBJ304" s="216"/>
      <c r="IBK304" s="216"/>
      <c r="IBL304" s="216"/>
      <c r="IBM304" s="216"/>
      <c r="IBN304" s="216"/>
      <c r="IBO304" s="216"/>
      <c r="IBP304" s="216"/>
      <c r="IBQ304" s="216"/>
      <c r="IBR304" s="216"/>
      <c r="IBS304" s="216"/>
      <c r="IBT304" s="216"/>
      <c r="IBU304" s="216"/>
      <c r="IBV304" s="216"/>
      <c r="IBW304" s="216"/>
      <c r="IBX304" s="216"/>
      <c r="IBY304" s="216"/>
      <c r="IBZ304" s="216"/>
      <c r="ICA304" s="216"/>
      <c r="ICB304" s="216"/>
      <c r="ICC304" s="216"/>
      <c r="ICD304" s="216"/>
      <c r="ICE304" s="216"/>
      <c r="ICF304" s="216"/>
      <c r="ICG304" s="216"/>
      <c r="ICH304" s="216"/>
      <c r="ICI304" s="216"/>
      <c r="ICJ304" s="216"/>
      <c r="ICK304" s="216"/>
      <c r="ICL304" s="216"/>
      <c r="ICM304" s="216"/>
      <c r="ICN304" s="216"/>
      <c r="ICO304" s="216"/>
      <c r="ICP304" s="216"/>
      <c r="ICQ304" s="216"/>
      <c r="ICR304" s="216"/>
      <c r="ICS304" s="216"/>
      <c r="ICT304" s="216"/>
      <c r="ICU304" s="216"/>
      <c r="ICV304" s="216"/>
      <c r="ICW304" s="216"/>
      <c r="ICX304" s="216"/>
      <c r="ICY304" s="216"/>
      <c r="ICZ304" s="216"/>
      <c r="IDA304" s="216"/>
      <c r="IDB304" s="216"/>
      <c r="IDC304" s="216"/>
      <c r="IDD304" s="216"/>
      <c r="IDE304" s="216"/>
      <c r="IDF304" s="216"/>
      <c r="IDG304" s="216"/>
      <c r="IDH304" s="216"/>
      <c r="IDI304" s="216"/>
      <c r="IDJ304" s="216"/>
      <c r="IDK304" s="216"/>
      <c r="IDL304" s="216"/>
      <c r="IDM304" s="216"/>
      <c r="IDN304" s="216"/>
      <c r="IDO304" s="216"/>
      <c r="IDP304" s="216"/>
      <c r="IDQ304" s="216"/>
      <c r="IDR304" s="216"/>
      <c r="IDS304" s="216"/>
      <c r="IDT304" s="216"/>
      <c r="IDU304" s="216"/>
      <c r="IDV304" s="216"/>
      <c r="IDW304" s="216"/>
      <c r="IDX304" s="216"/>
      <c r="IDY304" s="216"/>
      <c r="IDZ304" s="216"/>
      <c r="IEA304" s="216"/>
      <c r="IEB304" s="216"/>
      <c r="IEC304" s="216"/>
      <c r="IED304" s="216"/>
      <c r="IEE304" s="216"/>
      <c r="IEF304" s="216"/>
      <c r="IEG304" s="216"/>
      <c r="IEH304" s="216"/>
      <c r="IEI304" s="216"/>
      <c r="IEJ304" s="216"/>
      <c r="IEK304" s="216"/>
      <c r="IEL304" s="216"/>
      <c r="IEM304" s="216"/>
      <c r="IEN304" s="216"/>
      <c r="IEO304" s="216"/>
      <c r="IEP304" s="216"/>
      <c r="IEQ304" s="216"/>
      <c r="IER304" s="216"/>
      <c r="IES304" s="216"/>
      <c r="IET304" s="216"/>
      <c r="IEU304" s="216"/>
      <c r="IEV304" s="216"/>
      <c r="IEW304" s="216"/>
      <c r="IEX304" s="216"/>
      <c r="IEY304" s="216"/>
      <c r="IEZ304" s="216"/>
      <c r="IFA304" s="216"/>
      <c r="IFB304" s="216"/>
      <c r="IFC304" s="216"/>
      <c r="IFD304" s="216"/>
      <c r="IFE304" s="216"/>
      <c r="IFF304" s="216"/>
      <c r="IFG304" s="216"/>
      <c r="IFH304" s="216"/>
      <c r="IFI304" s="216"/>
      <c r="IFJ304" s="216"/>
      <c r="IFK304" s="216"/>
      <c r="IFL304" s="216"/>
      <c r="IFM304" s="216"/>
      <c r="IFN304" s="216"/>
      <c r="IFO304" s="216"/>
      <c r="IFP304" s="216"/>
      <c r="IFQ304" s="216"/>
      <c r="IFR304" s="216"/>
      <c r="IFS304" s="216"/>
      <c r="IFT304" s="216"/>
      <c r="IFU304" s="216"/>
      <c r="IFV304" s="216"/>
      <c r="IFW304" s="216"/>
      <c r="IFX304" s="216"/>
      <c r="IFY304" s="216"/>
      <c r="IFZ304" s="216"/>
      <c r="IGA304" s="216"/>
      <c r="IGB304" s="216"/>
      <c r="IGC304" s="216"/>
      <c r="IGD304" s="216"/>
      <c r="IGE304" s="216"/>
      <c r="IGF304" s="216"/>
      <c r="IGG304" s="216"/>
      <c r="IGH304" s="216"/>
      <c r="IGI304" s="216"/>
      <c r="IGJ304" s="216"/>
      <c r="IGK304" s="216"/>
      <c r="IGL304" s="216"/>
      <c r="IGM304" s="216"/>
      <c r="IGN304" s="216"/>
      <c r="IGO304" s="216"/>
      <c r="IGP304" s="216"/>
      <c r="IGQ304" s="216"/>
      <c r="IGR304" s="216"/>
      <c r="IGS304" s="216"/>
      <c r="IGT304" s="216"/>
      <c r="IGU304" s="216"/>
      <c r="IGV304" s="216"/>
      <c r="IGW304" s="216"/>
      <c r="IGX304" s="216"/>
      <c r="IGY304" s="216"/>
      <c r="IGZ304" s="216"/>
      <c r="IHA304" s="216"/>
      <c r="IHB304" s="216"/>
      <c r="IHC304" s="216"/>
      <c r="IHD304" s="216"/>
      <c r="IHE304" s="216"/>
      <c r="IHF304" s="216"/>
      <c r="IHG304" s="216"/>
      <c r="IHH304" s="216"/>
      <c r="IHI304" s="216"/>
      <c r="IHJ304" s="216"/>
      <c r="IHK304" s="216"/>
      <c r="IHL304" s="216"/>
      <c r="IHM304" s="216"/>
      <c r="IHN304" s="216"/>
      <c r="IHO304" s="216"/>
      <c r="IHP304" s="216"/>
      <c r="IHQ304" s="216"/>
      <c r="IHR304" s="216"/>
      <c r="IHS304" s="216"/>
      <c r="IHT304" s="216"/>
      <c r="IHU304" s="216"/>
      <c r="IHV304" s="216"/>
      <c r="IHW304" s="216"/>
      <c r="IHX304" s="216"/>
      <c r="IHY304" s="216"/>
      <c r="IHZ304" s="216"/>
      <c r="IIA304" s="216"/>
      <c r="IIB304" s="216"/>
      <c r="IIC304" s="216"/>
      <c r="IID304" s="216"/>
      <c r="IIE304" s="216"/>
      <c r="IIF304" s="216"/>
      <c r="IIG304" s="216"/>
      <c r="IIH304" s="216"/>
      <c r="III304" s="216"/>
      <c r="IIJ304" s="216"/>
      <c r="IIK304" s="216"/>
      <c r="IIL304" s="216"/>
      <c r="IIM304" s="216"/>
      <c r="IIN304" s="216"/>
      <c r="IIO304" s="216"/>
      <c r="IIP304" s="216"/>
      <c r="IIQ304" s="216"/>
      <c r="IIR304" s="216"/>
      <c r="IIS304" s="216"/>
      <c r="IIT304" s="216"/>
      <c r="IIU304" s="216"/>
      <c r="IIV304" s="216"/>
      <c r="IIW304" s="216"/>
      <c r="IIX304" s="216"/>
      <c r="IIY304" s="216"/>
      <c r="IIZ304" s="216"/>
      <c r="IJA304" s="216"/>
      <c r="IJB304" s="216"/>
      <c r="IJC304" s="216"/>
      <c r="IJD304" s="216"/>
      <c r="IJE304" s="216"/>
      <c r="IJF304" s="216"/>
      <c r="IJG304" s="216"/>
      <c r="IJH304" s="216"/>
      <c r="IJI304" s="216"/>
      <c r="IJJ304" s="216"/>
      <c r="IJK304" s="216"/>
      <c r="IJL304" s="216"/>
      <c r="IJM304" s="216"/>
      <c r="IJN304" s="216"/>
      <c r="IJO304" s="216"/>
      <c r="IJP304" s="216"/>
      <c r="IJQ304" s="216"/>
      <c r="IJR304" s="216"/>
      <c r="IJS304" s="216"/>
      <c r="IJT304" s="216"/>
      <c r="IJU304" s="216"/>
      <c r="IJV304" s="216"/>
      <c r="IJW304" s="216"/>
      <c r="IJX304" s="216"/>
      <c r="IJY304" s="216"/>
      <c r="IJZ304" s="216"/>
      <c r="IKA304" s="216"/>
      <c r="IKB304" s="216"/>
      <c r="IKC304" s="216"/>
      <c r="IKD304" s="216"/>
      <c r="IKE304" s="216"/>
      <c r="IKF304" s="216"/>
      <c r="IKG304" s="216"/>
      <c r="IKH304" s="216"/>
      <c r="IKI304" s="216"/>
      <c r="IKJ304" s="216"/>
      <c r="IKK304" s="216"/>
      <c r="IKL304" s="216"/>
      <c r="IKM304" s="216"/>
      <c r="IKN304" s="216"/>
      <c r="IKO304" s="216"/>
      <c r="IKP304" s="216"/>
      <c r="IKQ304" s="216"/>
      <c r="IKR304" s="216"/>
      <c r="IKS304" s="216"/>
      <c r="IKT304" s="216"/>
      <c r="IKU304" s="216"/>
      <c r="IKV304" s="216"/>
      <c r="IKW304" s="216"/>
      <c r="IKX304" s="216"/>
      <c r="IKY304" s="216"/>
      <c r="IKZ304" s="216"/>
      <c r="ILA304" s="216"/>
      <c r="ILB304" s="216"/>
      <c r="ILC304" s="216"/>
      <c r="ILD304" s="216"/>
      <c r="ILE304" s="216"/>
      <c r="ILF304" s="216"/>
      <c r="ILG304" s="216"/>
      <c r="ILH304" s="216"/>
      <c r="ILI304" s="216"/>
      <c r="ILJ304" s="216"/>
      <c r="ILK304" s="216"/>
      <c r="ILL304" s="216"/>
      <c r="ILM304" s="216"/>
      <c r="ILN304" s="216"/>
      <c r="ILO304" s="216"/>
      <c r="ILP304" s="216"/>
      <c r="ILQ304" s="216"/>
      <c r="ILR304" s="216"/>
      <c r="ILS304" s="216"/>
      <c r="ILT304" s="216"/>
      <c r="ILU304" s="216"/>
      <c r="ILV304" s="216"/>
      <c r="ILW304" s="216"/>
      <c r="ILX304" s="216"/>
      <c r="ILY304" s="216"/>
      <c r="ILZ304" s="216"/>
      <c r="IMA304" s="216"/>
      <c r="IMB304" s="216"/>
      <c r="IMC304" s="216"/>
      <c r="IMD304" s="216"/>
      <c r="IME304" s="216"/>
      <c r="IMF304" s="216"/>
      <c r="IMG304" s="216"/>
      <c r="IMH304" s="216"/>
      <c r="IMI304" s="216"/>
      <c r="IMJ304" s="216"/>
      <c r="IMK304" s="216"/>
      <c r="IML304" s="216"/>
      <c r="IMM304" s="216"/>
      <c r="IMN304" s="216"/>
      <c r="IMO304" s="216"/>
      <c r="IMP304" s="216"/>
      <c r="IMQ304" s="216"/>
      <c r="IMR304" s="216"/>
      <c r="IMS304" s="216"/>
      <c r="IMT304" s="216"/>
      <c r="IMU304" s="216"/>
      <c r="IMV304" s="216"/>
      <c r="IMW304" s="216"/>
      <c r="IMX304" s="216"/>
      <c r="IMY304" s="216"/>
      <c r="IMZ304" s="216"/>
      <c r="INA304" s="216"/>
      <c r="INB304" s="216"/>
      <c r="INC304" s="216"/>
      <c r="IND304" s="216"/>
      <c r="INE304" s="216"/>
      <c r="INF304" s="216"/>
      <c r="ING304" s="216"/>
      <c r="INH304" s="216"/>
      <c r="INI304" s="216"/>
      <c r="INJ304" s="216"/>
      <c r="INK304" s="216"/>
      <c r="INL304" s="216"/>
      <c r="INM304" s="216"/>
      <c r="INN304" s="216"/>
      <c r="INO304" s="216"/>
      <c r="INP304" s="216"/>
      <c r="INQ304" s="216"/>
      <c r="INR304" s="216"/>
      <c r="INS304" s="216"/>
      <c r="INT304" s="216"/>
      <c r="INU304" s="216"/>
      <c r="INV304" s="216"/>
      <c r="INW304" s="216"/>
      <c r="INX304" s="216"/>
      <c r="INY304" s="216"/>
      <c r="INZ304" s="216"/>
      <c r="IOA304" s="216"/>
      <c r="IOB304" s="216"/>
      <c r="IOC304" s="216"/>
      <c r="IOD304" s="216"/>
      <c r="IOE304" s="216"/>
      <c r="IOF304" s="216"/>
      <c r="IOG304" s="216"/>
      <c r="IOH304" s="216"/>
      <c r="IOI304" s="216"/>
      <c r="IOJ304" s="216"/>
      <c r="IOK304" s="216"/>
      <c r="IOL304" s="216"/>
      <c r="IOM304" s="216"/>
      <c r="ION304" s="216"/>
      <c r="IOO304" s="216"/>
      <c r="IOP304" s="216"/>
      <c r="IOQ304" s="216"/>
      <c r="IOR304" s="216"/>
      <c r="IOS304" s="216"/>
      <c r="IOT304" s="216"/>
      <c r="IOU304" s="216"/>
      <c r="IOV304" s="216"/>
      <c r="IOW304" s="216"/>
      <c r="IOX304" s="216"/>
      <c r="IOY304" s="216"/>
      <c r="IOZ304" s="216"/>
      <c r="IPA304" s="216"/>
      <c r="IPB304" s="216"/>
      <c r="IPC304" s="216"/>
      <c r="IPD304" s="216"/>
      <c r="IPE304" s="216"/>
      <c r="IPF304" s="216"/>
      <c r="IPG304" s="216"/>
      <c r="IPH304" s="216"/>
      <c r="IPI304" s="216"/>
      <c r="IPJ304" s="216"/>
      <c r="IPK304" s="216"/>
      <c r="IPL304" s="216"/>
      <c r="IPM304" s="216"/>
      <c r="IPN304" s="216"/>
      <c r="IPO304" s="216"/>
      <c r="IPP304" s="216"/>
      <c r="IPQ304" s="216"/>
      <c r="IPR304" s="216"/>
      <c r="IPS304" s="216"/>
      <c r="IPT304" s="216"/>
      <c r="IPU304" s="216"/>
      <c r="IPV304" s="216"/>
      <c r="IPW304" s="216"/>
      <c r="IPX304" s="216"/>
      <c r="IPY304" s="216"/>
      <c r="IPZ304" s="216"/>
      <c r="IQA304" s="216"/>
      <c r="IQB304" s="216"/>
      <c r="IQC304" s="216"/>
      <c r="IQD304" s="216"/>
      <c r="IQE304" s="216"/>
      <c r="IQF304" s="216"/>
      <c r="IQG304" s="216"/>
      <c r="IQH304" s="216"/>
      <c r="IQI304" s="216"/>
      <c r="IQJ304" s="216"/>
      <c r="IQK304" s="216"/>
      <c r="IQL304" s="216"/>
      <c r="IQM304" s="216"/>
      <c r="IQN304" s="216"/>
      <c r="IQO304" s="216"/>
      <c r="IQP304" s="216"/>
      <c r="IQQ304" s="216"/>
      <c r="IQR304" s="216"/>
      <c r="IQS304" s="216"/>
      <c r="IQT304" s="216"/>
      <c r="IQU304" s="216"/>
      <c r="IQV304" s="216"/>
      <c r="IQW304" s="216"/>
      <c r="IQX304" s="216"/>
      <c r="IQY304" s="216"/>
      <c r="IQZ304" s="216"/>
      <c r="IRA304" s="216"/>
      <c r="IRB304" s="216"/>
      <c r="IRC304" s="216"/>
      <c r="IRD304" s="216"/>
      <c r="IRE304" s="216"/>
      <c r="IRF304" s="216"/>
      <c r="IRG304" s="216"/>
      <c r="IRH304" s="216"/>
      <c r="IRI304" s="216"/>
      <c r="IRJ304" s="216"/>
      <c r="IRK304" s="216"/>
      <c r="IRL304" s="216"/>
      <c r="IRM304" s="216"/>
      <c r="IRN304" s="216"/>
      <c r="IRO304" s="216"/>
      <c r="IRP304" s="216"/>
      <c r="IRQ304" s="216"/>
      <c r="IRR304" s="216"/>
      <c r="IRS304" s="216"/>
      <c r="IRT304" s="216"/>
      <c r="IRU304" s="216"/>
      <c r="IRV304" s="216"/>
      <c r="IRW304" s="216"/>
      <c r="IRX304" s="216"/>
      <c r="IRY304" s="216"/>
      <c r="IRZ304" s="216"/>
      <c r="ISA304" s="216"/>
      <c r="ISB304" s="216"/>
      <c r="ISC304" s="216"/>
      <c r="ISD304" s="216"/>
      <c r="ISE304" s="216"/>
      <c r="ISF304" s="216"/>
      <c r="ISG304" s="216"/>
      <c r="ISH304" s="216"/>
      <c r="ISI304" s="216"/>
      <c r="ISJ304" s="216"/>
      <c r="ISK304" s="216"/>
      <c r="ISL304" s="216"/>
      <c r="ISM304" s="216"/>
      <c r="ISN304" s="216"/>
      <c r="ISO304" s="216"/>
      <c r="ISP304" s="216"/>
      <c r="ISQ304" s="216"/>
      <c r="ISR304" s="216"/>
      <c r="ISS304" s="216"/>
      <c r="IST304" s="216"/>
      <c r="ISU304" s="216"/>
      <c r="ISV304" s="216"/>
      <c r="ISW304" s="216"/>
      <c r="ISX304" s="216"/>
      <c r="ISY304" s="216"/>
      <c r="ISZ304" s="216"/>
      <c r="ITA304" s="216"/>
      <c r="ITB304" s="216"/>
      <c r="ITC304" s="216"/>
      <c r="ITD304" s="216"/>
      <c r="ITE304" s="216"/>
      <c r="ITF304" s="216"/>
      <c r="ITG304" s="216"/>
      <c r="ITH304" s="216"/>
      <c r="ITI304" s="216"/>
      <c r="ITJ304" s="216"/>
      <c r="ITK304" s="216"/>
      <c r="ITL304" s="216"/>
      <c r="ITM304" s="216"/>
      <c r="ITN304" s="216"/>
      <c r="ITO304" s="216"/>
      <c r="ITP304" s="216"/>
      <c r="ITQ304" s="216"/>
      <c r="ITR304" s="216"/>
      <c r="ITS304" s="216"/>
      <c r="ITT304" s="216"/>
      <c r="ITU304" s="216"/>
      <c r="ITV304" s="216"/>
      <c r="ITW304" s="216"/>
      <c r="ITX304" s="216"/>
      <c r="ITY304" s="216"/>
      <c r="ITZ304" s="216"/>
      <c r="IUA304" s="216"/>
      <c r="IUB304" s="216"/>
      <c r="IUC304" s="216"/>
      <c r="IUD304" s="216"/>
      <c r="IUE304" s="216"/>
      <c r="IUF304" s="216"/>
      <c r="IUG304" s="216"/>
      <c r="IUH304" s="216"/>
      <c r="IUI304" s="216"/>
      <c r="IUJ304" s="216"/>
      <c r="IUK304" s="216"/>
      <c r="IUL304" s="216"/>
      <c r="IUM304" s="216"/>
      <c r="IUN304" s="216"/>
      <c r="IUO304" s="216"/>
      <c r="IUP304" s="216"/>
      <c r="IUQ304" s="216"/>
      <c r="IUR304" s="216"/>
      <c r="IUS304" s="216"/>
      <c r="IUT304" s="216"/>
      <c r="IUU304" s="216"/>
      <c r="IUV304" s="216"/>
      <c r="IUW304" s="216"/>
      <c r="IUX304" s="216"/>
      <c r="IUY304" s="216"/>
      <c r="IUZ304" s="216"/>
      <c r="IVA304" s="216"/>
      <c r="IVB304" s="216"/>
      <c r="IVC304" s="216"/>
      <c r="IVD304" s="216"/>
      <c r="IVE304" s="216"/>
      <c r="IVF304" s="216"/>
      <c r="IVG304" s="216"/>
      <c r="IVH304" s="216"/>
      <c r="IVI304" s="216"/>
      <c r="IVJ304" s="216"/>
      <c r="IVK304" s="216"/>
      <c r="IVL304" s="216"/>
      <c r="IVM304" s="216"/>
      <c r="IVN304" s="216"/>
      <c r="IVO304" s="216"/>
      <c r="IVP304" s="216"/>
      <c r="IVQ304" s="216"/>
      <c r="IVR304" s="216"/>
      <c r="IVS304" s="216"/>
      <c r="IVT304" s="216"/>
      <c r="IVU304" s="216"/>
      <c r="IVV304" s="216"/>
      <c r="IVW304" s="216"/>
      <c r="IVX304" s="216"/>
      <c r="IVY304" s="216"/>
      <c r="IVZ304" s="216"/>
      <c r="IWA304" s="216"/>
      <c r="IWB304" s="216"/>
      <c r="IWC304" s="216"/>
      <c r="IWD304" s="216"/>
      <c r="IWE304" s="216"/>
      <c r="IWF304" s="216"/>
      <c r="IWG304" s="216"/>
      <c r="IWH304" s="216"/>
      <c r="IWI304" s="216"/>
      <c r="IWJ304" s="216"/>
      <c r="IWK304" s="216"/>
      <c r="IWL304" s="216"/>
      <c r="IWM304" s="216"/>
      <c r="IWN304" s="216"/>
      <c r="IWO304" s="216"/>
      <c r="IWP304" s="216"/>
      <c r="IWQ304" s="216"/>
      <c r="IWR304" s="216"/>
      <c r="IWS304" s="216"/>
      <c r="IWT304" s="216"/>
      <c r="IWU304" s="216"/>
      <c r="IWV304" s="216"/>
      <c r="IWW304" s="216"/>
      <c r="IWX304" s="216"/>
      <c r="IWY304" s="216"/>
      <c r="IWZ304" s="216"/>
      <c r="IXA304" s="216"/>
      <c r="IXB304" s="216"/>
      <c r="IXC304" s="216"/>
      <c r="IXD304" s="216"/>
      <c r="IXE304" s="216"/>
      <c r="IXF304" s="216"/>
      <c r="IXG304" s="216"/>
      <c r="IXH304" s="216"/>
      <c r="IXI304" s="216"/>
      <c r="IXJ304" s="216"/>
      <c r="IXK304" s="216"/>
      <c r="IXL304" s="216"/>
      <c r="IXM304" s="216"/>
      <c r="IXN304" s="216"/>
      <c r="IXO304" s="216"/>
      <c r="IXP304" s="216"/>
      <c r="IXQ304" s="216"/>
      <c r="IXR304" s="216"/>
      <c r="IXS304" s="216"/>
      <c r="IXT304" s="216"/>
      <c r="IXU304" s="216"/>
      <c r="IXV304" s="216"/>
      <c r="IXW304" s="216"/>
      <c r="IXX304" s="216"/>
      <c r="IXY304" s="216"/>
      <c r="IXZ304" s="216"/>
      <c r="IYA304" s="216"/>
      <c r="IYB304" s="216"/>
      <c r="IYC304" s="216"/>
      <c r="IYD304" s="216"/>
      <c r="IYE304" s="216"/>
      <c r="IYF304" s="216"/>
      <c r="IYG304" s="216"/>
      <c r="IYH304" s="216"/>
      <c r="IYI304" s="216"/>
      <c r="IYJ304" s="216"/>
      <c r="IYK304" s="216"/>
      <c r="IYL304" s="216"/>
      <c r="IYM304" s="216"/>
      <c r="IYN304" s="216"/>
      <c r="IYO304" s="216"/>
      <c r="IYP304" s="216"/>
      <c r="IYQ304" s="216"/>
      <c r="IYR304" s="216"/>
      <c r="IYS304" s="216"/>
      <c r="IYT304" s="216"/>
      <c r="IYU304" s="216"/>
      <c r="IYV304" s="216"/>
      <c r="IYW304" s="216"/>
      <c r="IYX304" s="216"/>
      <c r="IYY304" s="216"/>
      <c r="IYZ304" s="216"/>
      <c r="IZA304" s="216"/>
      <c r="IZB304" s="216"/>
      <c r="IZC304" s="216"/>
      <c r="IZD304" s="216"/>
      <c r="IZE304" s="216"/>
      <c r="IZF304" s="216"/>
      <c r="IZG304" s="216"/>
      <c r="IZH304" s="216"/>
      <c r="IZI304" s="216"/>
      <c r="IZJ304" s="216"/>
      <c r="IZK304" s="216"/>
      <c r="IZL304" s="216"/>
      <c r="IZM304" s="216"/>
      <c r="IZN304" s="216"/>
      <c r="IZO304" s="216"/>
      <c r="IZP304" s="216"/>
      <c r="IZQ304" s="216"/>
      <c r="IZR304" s="216"/>
      <c r="IZS304" s="216"/>
      <c r="IZT304" s="216"/>
      <c r="IZU304" s="216"/>
      <c r="IZV304" s="216"/>
      <c r="IZW304" s="216"/>
      <c r="IZX304" s="216"/>
      <c r="IZY304" s="216"/>
      <c r="IZZ304" s="216"/>
      <c r="JAA304" s="216"/>
      <c r="JAB304" s="216"/>
      <c r="JAC304" s="216"/>
      <c r="JAD304" s="216"/>
      <c r="JAE304" s="216"/>
      <c r="JAF304" s="216"/>
      <c r="JAG304" s="216"/>
      <c r="JAH304" s="216"/>
      <c r="JAI304" s="216"/>
      <c r="JAJ304" s="216"/>
      <c r="JAK304" s="216"/>
      <c r="JAL304" s="216"/>
      <c r="JAM304" s="216"/>
      <c r="JAN304" s="216"/>
      <c r="JAO304" s="216"/>
      <c r="JAP304" s="216"/>
      <c r="JAQ304" s="216"/>
      <c r="JAR304" s="216"/>
      <c r="JAS304" s="216"/>
      <c r="JAT304" s="216"/>
      <c r="JAU304" s="216"/>
      <c r="JAV304" s="216"/>
      <c r="JAW304" s="216"/>
      <c r="JAX304" s="216"/>
      <c r="JAY304" s="216"/>
      <c r="JAZ304" s="216"/>
      <c r="JBA304" s="216"/>
      <c r="JBB304" s="216"/>
      <c r="JBC304" s="216"/>
      <c r="JBD304" s="216"/>
      <c r="JBE304" s="216"/>
      <c r="JBF304" s="216"/>
      <c r="JBG304" s="216"/>
      <c r="JBH304" s="216"/>
      <c r="JBI304" s="216"/>
      <c r="JBJ304" s="216"/>
      <c r="JBK304" s="216"/>
      <c r="JBL304" s="216"/>
      <c r="JBM304" s="216"/>
      <c r="JBN304" s="216"/>
      <c r="JBO304" s="216"/>
      <c r="JBP304" s="216"/>
      <c r="JBQ304" s="216"/>
      <c r="JBR304" s="216"/>
      <c r="JBS304" s="216"/>
      <c r="JBT304" s="216"/>
      <c r="JBU304" s="216"/>
      <c r="JBV304" s="216"/>
      <c r="JBW304" s="216"/>
      <c r="JBX304" s="216"/>
      <c r="JBY304" s="216"/>
      <c r="JBZ304" s="216"/>
      <c r="JCA304" s="216"/>
      <c r="JCB304" s="216"/>
      <c r="JCC304" s="216"/>
      <c r="JCD304" s="216"/>
      <c r="JCE304" s="216"/>
      <c r="JCF304" s="216"/>
      <c r="JCG304" s="216"/>
      <c r="JCH304" s="216"/>
      <c r="JCI304" s="216"/>
      <c r="JCJ304" s="216"/>
      <c r="JCK304" s="216"/>
      <c r="JCL304" s="216"/>
      <c r="JCM304" s="216"/>
      <c r="JCN304" s="216"/>
      <c r="JCO304" s="216"/>
      <c r="JCP304" s="216"/>
      <c r="JCQ304" s="216"/>
      <c r="JCR304" s="216"/>
      <c r="JCS304" s="216"/>
      <c r="JCT304" s="216"/>
      <c r="JCU304" s="216"/>
      <c r="JCV304" s="216"/>
      <c r="JCW304" s="216"/>
      <c r="JCX304" s="216"/>
      <c r="JCY304" s="216"/>
      <c r="JCZ304" s="216"/>
      <c r="JDA304" s="216"/>
      <c r="JDB304" s="216"/>
      <c r="JDC304" s="216"/>
      <c r="JDD304" s="216"/>
      <c r="JDE304" s="216"/>
      <c r="JDF304" s="216"/>
      <c r="JDG304" s="216"/>
      <c r="JDH304" s="216"/>
      <c r="JDI304" s="216"/>
      <c r="JDJ304" s="216"/>
      <c r="JDK304" s="216"/>
      <c r="JDL304" s="216"/>
      <c r="JDM304" s="216"/>
      <c r="JDN304" s="216"/>
      <c r="JDO304" s="216"/>
      <c r="JDP304" s="216"/>
      <c r="JDQ304" s="216"/>
      <c r="JDR304" s="216"/>
      <c r="JDS304" s="216"/>
      <c r="JDT304" s="216"/>
      <c r="JDU304" s="216"/>
      <c r="JDV304" s="216"/>
      <c r="JDW304" s="216"/>
      <c r="JDX304" s="216"/>
      <c r="JDY304" s="216"/>
      <c r="JDZ304" s="216"/>
      <c r="JEA304" s="216"/>
      <c r="JEB304" s="216"/>
      <c r="JEC304" s="216"/>
      <c r="JED304" s="216"/>
      <c r="JEE304" s="216"/>
      <c r="JEF304" s="216"/>
      <c r="JEG304" s="216"/>
      <c r="JEH304" s="216"/>
      <c r="JEI304" s="216"/>
      <c r="JEJ304" s="216"/>
      <c r="JEK304" s="216"/>
      <c r="JEL304" s="216"/>
      <c r="JEM304" s="216"/>
      <c r="JEN304" s="216"/>
      <c r="JEO304" s="216"/>
      <c r="JEP304" s="216"/>
      <c r="JEQ304" s="216"/>
      <c r="JER304" s="216"/>
      <c r="JES304" s="216"/>
      <c r="JET304" s="216"/>
      <c r="JEU304" s="216"/>
      <c r="JEV304" s="216"/>
      <c r="JEW304" s="216"/>
      <c r="JEX304" s="216"/>
      <c r="JEY304" s="216"/>
      <c r="JEZ304" s="216"/>
      <c r="JFA304" s="216"/>
      <c r="JFB304" s="216"/>
      <c r="JFC304" s="216"/>
      <c r="JFD304" s="216"/>
      <c r="JFE304" s="216"/>
      <c r="JFF304" s="216"/>
      <c r="JFG304" s="216"/>
      <c r="JFH304" s="216"/>
      <c r="JFI304" s="216"/>
      <c r="JFJ304" s="216"/>
      <c r="JFK304" s="216"/>
      <c r="JFL304" s="216"/>
      <c r="JFM304" s="216"/>
      <c r="JFN304" s="216"/>
      <c r="JFO304" s="216"/>
      <c r="JFP304" s="216"/>
      <c r="JFQ304" s="216"/>
      <c r="JFR304" s="216"/>
      <c r="JFS304" s="216"/>
      <c r="JFT304" s="216"/>
      <c r="JFU304" s="216"/>
      <c r="JFV304" s="216"/>
      <c r="JFW304" s="216"/>
      <c r="JFX304" s="216"/>
      <c r="JFY304" s="216"/>
      <c r="JFZ304" s="216"/>
      <c r="JGA304" s="216"/>
      <c r="JGB304" s="216"/>
      <c r="JGC304" s="216"/>
      <c r="JGD304" s="216"/>
      <c r="JGE304" s="216"/>
      <c r="JGF304" s="216"/>
      <c r="JGG304" s="216"/>
      <c r="JGH304" s="216"/>
      <c r="JGI304" s="216"/>
      <c r="JGJ304" s="216"/>
      <c r="JGK304" s="216"/>
      <c r="JGL304" s="216"/>
      <c r="JGM304" s="216"/>
      <c r="JGN304" s="216"/>
      <c r="JGO304" s="216"/>
      <c r="JGP304" s="216"/>
      <c r="JGQ304" s="216"/>
      <c r="JGR304" s="216"/>
      <c r="JGS304" s="216"/>
      <c r="JGT304" s="216"/>
      <c r="JGU304" s="216"/>
      <c r="JGV304" s="216"/>
      <c r="JGW304" s="216"/>
      <c r="JGX304" s="216"/>
      <c r="JGY304" s="216"/>
      <c r="JGZ304" s="216"/>
      <c r="JHA304" s="216"/>
      <c r="JHB304" s="216"/>
      <c r="JHC304" s="216"/>
      <c r="JHD304" s="216"/>
      <c r="JHE304" s="216"/>
      <c r="JHF304" s="216"/>
      <c r="JHG304" s="216"/>
      <c r="JHH304" s="216"/>
      <c r="JHI304" s="216"/>
      <c r="JHJ304" s="216"/>
      <c r="JHK304" s="216"/>
      <c r="JHL304" s="216"/>
      <c r="JHM304" s="216"/>
      <c r="JHN304" s="216"/>
      <c r="JHO304" s="216"/>
      <c r="JHP304" s="216"/>
      <c r="JHQ304" s="216"/>
      <c r="JHR304" s="216"/>
      <c r="JHS304" s="216"/>
      <c r="JHT304" s="216"/>
      <c r="JHU304" s="216"/>
      <c r="JHV304" s="216"/>
      <c r="JHW304" s="216"/>
      <c r="JHX304" s="216"/>
      <c r="JHY304" s="216"/>
      <c r="JHZ304" s="216"/>
      <c r="JIA304" s="216"/>
      <c r="JIB304" s="216"/>
      <c r="JIC304" s="216"/>
      <c r="JID304" s="216"/>
      <c r="JIE304" s="216"/>
      <c r="JIF304" s="216"/>
      <c r="JIG304" s="216"/>
      <c r="JIH304" s="216"/>
      <c r="JII304" s="216"/>
      <c r="JIJ304" s="216"/>
      <c r="JIK304" s="216"/>
      <c r="JIL304" s="216"/>
      <c r="JIM304" s="216"/>
      <c r="JIN304" s="216"/>
      <c r="JIO304" s="216"/>
      <c r="JIP304" s="216"/>
      <c r="JIQ304" s="216"/>
      <c r="JIR304" s="216"/>
      <c r="JIS304" s="216"/>
      <c r="JIT304" s="216"/>
      <c r="JIU304" s="216"/>
      <c r="JIV304" s="216"/>
      <c r="JIW304" s="216"/>
      <c r="JIX304" s="216"/>
      <c r="JIY304" s="216"/>
      <c r="JIZ304" s="216"/>
      <c r="JJA304" s="216"/>
      <c r="JJB304" s="216"/>
      <c r="JJC304" s="216"/>
      <c r="JJD304" s="216"/>
      <c r="JJE304" s="216"/>
      <c r="JJF304" s="216"/>
      <c r="JJG304" s="216"/>
      <c r="JJH304" s="216"/>
      <c r="JJI304" s="216"/>
      <c r="JJJ304" s="216"/>
      <c r="JJK304" s="216"/>
      <c r="JJL304" s="216"/>
      <c r="JJM304" s="216"/>
      <c r="JJN304" s="216"/>
      <c r="JJO304" s="216"/>
      <c r="JJP304" s="216"/>
      <c r="JJQ304" s="216"/>
      <c r="JJR304" s="216"/>
      <c r="JJS304" s="216"/>
      <c r="JJT304" s="216"/>
      <c r="JJU304" s="216"/>
      <c r="JJV304" s="216"/>
      <c r="JJW304" s="216"/>
      <c r="JJX304" s="216"/>
      <c r="JJY304" s="216"/>
      <c r="JJZ304" s="216"/>
      <c r="JKA304" s="216"/>
      <c r="JKB304" s="216"/>
      <c r="JKC304" s="216"/>
      <c r="JKD304" s="216"/>
      <c r="JKE304" s="216"/>
      <c r="JKF304" s="216"/>
      <c r="JKG304" s="216"/>
      <c r="JKH304" s="216"/>
      <c r="JKI304" s="216"/>
      <c r="JKJ304" s="216"/>
      <c r="JKK304" s="216"/>
      <c r="JKL304" s="216"/>
      <c r="JKM304" s="216"/>
      <c r="JKN304" s="216"/>
      <c r="JKO304" s="216"/>
      <c r="JKP304" s="216"/>
      <c r="JKQ304" s="216"/>
      <c r="JKR304" s="216"/>
      <c r="JKS304" s="216"/>
      <c r="JKT304" s="216"/>
      <c r="JKU304" s="216"/>
      <c r="JKV304" s="216"/>
      <c r="JKW304" s="216"/>
      <c r="JKX304" s="216"/>
      <c r="JKY304" s="216"/>
      <c r="JKZ304" s="216"/>
      <c r="JLA304" s="216"/>
      <c r="JLB304" s="216"/>
      <c r="JLC304" s="216"/>
      <c r="JLD304" s="216"/>
      <c r="JLE304" s="216"/>
      <c r="JLF304" s="216"/>
      <c r="JLG304" s="216"/>
      <c r="JLH304" s="216"/>
      <c r="JLI304" s="216"/>
      <c r="JLJ304" s="216"/>
      <c r="JLK304" s="216"/>
      <c r="JLL304" s="216"/>
      <c r="JLM304" s="216"/>
      <c r="JLN304" s="216"/>
      <c r="JLO304" s="216"/>
      <c r="JLP304" s="216"/>
      <c r="JLQ304" s="216"/>
      <c r="JLR304" s="216"/>
      <c r="JLS304" s="216"/>
      <c r="JLT304" s="216"/>
      <c r="JLU304" s="216"/>
      <c r="JLV304" s="216"/>
      <c r="JLW304" s="216"/>
      <c r="JLX304" s="216"/>
      <c r="JLY304" s="216"/>
      <c r="JLZ304" s="216"/>
      <c r="JMA304" s="216"/>
      <c r="JMB304" s="216"/>
      <c r="JMC304" s="216"/>
      <c r="JMD304" s="216"/>
      <c r="JME304" s="216"/>
      <c r="JMF304" s="216"/>
      <c r="JMG304" s="216"/>
      <c r="JMH304" s="216"/>
      <c r="JMI304" s="216"/>
      <c r="JMJ304" s="216"/>
      <c r="JMK304" s="216"/>
      <c r="JML304" s="216"/>
      <c r="JMM304" s="216"/>
      <c r="JMN304" s="216"/>
      <c r="JMO304" s="216"/>
      <c r="JMP304" s="216"/>
      <c r="JMQ304" s="216"/>
      <c r="JMR304" s="216"/>
      <c r="JMS304" s="216"/>
      <c r="JMT304" s="216"/>
      <c r="JMU304" s="216"/>
      <c r="JMV304" s="216"/>
      <c r="JMW304" s="216"/>
      <c r="JMX304" s="216"/>
      <c r="JMY304" s="216"/>
      <c r="JMZ304" s="216"/>
      <c r="JNA304" s="216"/>
      <c r="JNB304" s="216"/>
      <c r="JNC304" s="216"/>
      <c r="JND304" s="216"/>
      <c r="JNE304" s="216"/>
      <c r="JNF304" s="216"/>
      <c r="JNG304" s="216"/>
      <c r="JNH304" s="216"/>
      <c r="JNI304" s="216"/>
      <c r="JNJ304" s="216"/>
      <c r="JNK304" s="216"/>
      <c r="JNL304" s="216"/>
      <c r="JNM304" s="216"/>
      <c r="JNN304" s="216"/>
      <c r="JNO304" s="216"/>
      <c r="JNP304" s="216"/>
      <c r="JNQ304" s="216"/>
      <c r="JNR304" s="216"/>
      <c r="JNS304" s="216"/>
      <c r="JNT304" s="216"/>
      <c r="JNU304" s="216"/>
      <c r="JNV304" s="216"/>
      <c r="JNW304" s="216"/>
      <c r="JNX304" s="216"/>
      <c r="JNY304" s="216"/>
      <c r="JNZ304" s="216"/>
      <c r="JOA304" s="216"/>
      <c r="JOB304" s="216"/>
      <c r="JOC304" s="216"/>
      <c r="JOD304" s="216"/>
      <c r="JOE304" s="216"/>
      <c r="JOF304" s="216"/>
      <c r="JOG304" s="216"/>
      <c r="JOH304" s="216"/>
      <c r="JOI304" s="216"/>
      <c r="JOJ304" s="216"/>
      <c r="JOK304" s="216"/>
      <c r="JOL304" s="216"/>
      <c r="JOM304" s="216"/>
      <c r="JON304" s="216"/>
      <c r="JOO304" s="216"/>
      <c r="JOP304" s="216"/>
      <c r="JOQ304" s="216"/>
      <c r="JOR304" s="216"/>
      <c r="JOS304" s="216"/>
      <c r="JOT304" s="216"/>
      <c r="JOU304" s="216"/>
      <c r="JOV304" s="216"/>
      <c r="JOW304" s="216"/>
      <c r="JOX304" s="216"/>
      <c r="JOY304" s="216"/>
      <c r="JOZ304" s="216"/>
      <c r="JPA304" s="216"/>
      <c r="JPB304" s="216"/>
      <c r="JPC304" s="216"/>
      <c r="JPD304" s="216"/>
      <c r="JPE304" s="216"/>
      <c r="JPF304" s="216"/>
      <c r="JPG304" s="216"/>
      <c r="JPH304" s="216"/>
      <c r="JPI304" s="216"/>
      <c r="JPJ304" s="216"/>
      <c r="JPK304" s="216"/>
      <c r="JPL304" s="216"/>
      <c r="JPM304" s="216"/>
      <c r="JPN304" s="216"/>
      <c r="JPO304" s="216"/>
      <c r="JPP304" s="216"/>
      <c r="JPQ304" s="216"/>
      <c r="JPR304" s="216"/>
      <c r="JPS304" s="216"/>
      <c r="JPT304" s="216"/>
      <c r="JPU304" s="216"/>
      <c r="JPV304" s="216"/>
      <c r="JPW304" s="216"/>
      <c r="JPX304" s="216"/>
      <c r="JPY304" s="216"/>
      <c r="JPZ304" s="216"/>
      <c r="JQA304" s="216"/>
      <c r="JQB304" s="216"/>
      <c r="JQC304" s="216"/>
      <c r="JQD304" s="216"/>
      <c r="JQE304" s="216"/>
      <c r="JQF304" s="216"/>
      <c r="JQG304" s="216"/>
      <c r="JQH304" s="216"/>
      <c r="JQI304" s="216"/>
      <c r="JQJ304" s="216"/>
      <c r="JQK304" s="216"/>
      <c r="JQL304" s="216"/>
      <c r="JQM304" s="216"/>
      <c r="JQN304" s="216"/>
      <c r="JQO304" s="216"/>
      <c r="JQP304" s="216"/>
      <c r="JQQ304" s="216"/>
      <c r="JQR304" s="216"/>
      <c r="JQS304" s="216"/>
      <c r="JQT304" s="216"/>
      <c r="JQU304" s="216"/>
      <c r="JQV304" s="216"/>
      <c r="JQW304" s="216"/>
      <c r="JQX304" s="216"/>
      <c r="JQY304" s="216"/>
      <c r="JQZ304" s="216"/>
      <c r="JRA304" s="216"/>
      <c r="JRB304" s="216"/>
      <c r="JRC304" s="216"/>
      <c r="JRD304" s="216"/>
      <c r="JRE304" s="216"/>
      <c r="JRF304" s="216"/>
      <c r="JRG304" s="216"/>
      <c r="JRH304" s="216"/>
      <c r="JRI304" s="216"/>
      <c r="JRJ304" s="216"/>
      <c r="JRK304" s="216"/>
      <c r="JRL304" s="216"/>
      <c r="JRM304" s="216"/>
      <c r="JRN304" s="216"/>
      <c r="JRO304" s="216"/>
      <c r="JRP304" s="216"/>
      <c r="JRQ304" s="216"/>
      <c r="JRR304" s="216"/>
      <c r="JRS304" s="216"/>
      <c r="JRT304" s="216"/>
      <c r="JRU304" s="216"/>
      <c r="JRV304" s="216"/>
      <c r="JRW304" s="216"/>
      <c r="JRX304" s="216"/>
      <c r="JRY304" s="216"/>
      <c r="JRZ304" s="216"/>
      <c r="JSA304" s="216"/>
      <c r="JSB304" s="216"/>
      <c r="JSC304" s="216"/>
      <c r="JSD304" s="216"/>
      <c r="JSE304" s="216"/>
      <c r="JSF304" s="216"/>
      <c r="JSG304" s="216"/>
      <c r="JSH304" s="216"/>
      <c r="JSI304" s="216"/>
      <c r="JSJ304" s="216"/>
      <c r="JSK304" s="216"/>
      <c r="JSL304" s="216"/>
      <c r="JSM304" s="216"/>
      <c r="JSN304" s="216"/>
      <c r="JSO304" s="216"/>
      <c r="JSP304" s="216"/>
      <c r="JSQ304" s="216"/>
      <c r="JSR304" s="216"/>
      <c r="JSS304" s="216"/>
      <c r="JST304" s="216"/>
      <c r="JSU304" s="216"/>
      <c r="JSV304" s="216"/>
      <c r="JSW304" s="216"/>
      <c r="JSX304" s="216"/>
      <c r="JSY304" s="216"/>
      <c r="JSZ304" s="216"/>
      <c r="JTA304" s="216"/>
      <c r="JTB304" s="216"/>
      <c r="JTC304" s="216"/>
      <c r="JTD304" s="216"/>
      <c r="JTE304" s="216"/>
      <c r="JTF304" s="216"/>
      <c r="JTG304" s="216"/>
      <c r="JTH304" s="216"/>
      <c r="JTI304" s="216"/>
      <c r="JTJ304" s="216"/>
      <c r="JTK304" s="216"/>
      <c r="JTL304" s="216"/>
      <c r="JTM304" s="216"/>
      <c r="JTN304" s="216"/>
      <c r="JTO304" s="216"/>
      <c r="JTP304" s="216"/>
      <c r="JTQ304" s="216"/>
      <c r="JTR304" s="216"/>
      <c r="JTS304" s="216"/>
      <c r="JTT304" s="216"/>
      <c r="JTU304" s="216"/>
      <c r="JTV304" s="216"/>
      <c r="JTW304" s="216"/>
      <c r="JTX304" s="216"/>
      <c r="JTY304" s="216"/>
      <c r="JTZ304" s="216"/>
      <c r="JUA304" s="216"/>
      <c r="JUB304" s="216"/>
      <c r="JUC304" s="216"/>
      <c r="JUD304" s="216"/>
      <c r="JUE304" s="216"/>
      <c r="JUF304" s="216"/>
      <c r="JUG304" s="216"/>
      <c r="JUH304" s="216"/>
      <c r="JUI304" s="216"/>
      <c r="JUJ304" s="216"/>
      <c r="JUK304" s="216"/>
      <c r="JUL304" s="216"/>
      <c r="JUM304" s="216"/>
      <c r="JUN304" s="216"/>
      <c r="JUO304" s="216"/>
      <c r="JUP304" s="216"/>
      <c r="JUQ304" s="216"/>
      <c r="JUR304" s="216"/>
      <c r="JUS304" s="216"/>
      <c r="JUT304" s="216"/>
      <c r="JUU304" s="216"/>
      <c r="JUV304" s="216"/>
      <c r="JUW304" s="216"/>
      <c r="JUX304" s="216"/>
      <c r="JUY304" s="216"/>
      <c r="JUZ304" s="216"/>
      <c r="JVA304" s="216"/>
      <c r="JVB304" s="216"/>
      <c r="JVC304" s="216"/>
      <c r="JVD304" s="216"/>
      <c r="JVE304" s="216"/>
      <c r="JVF304" s="216"/>
      <c r="JVG304" s="216"/>
      <c r="JVH304" s="216"/>
      <c r="JVI304" s="216"/>
      <c r="JVJ304" s="216"/>
      <c r="JVK304" s="216"/>
      <c r="JVL304" s="216"/>
      <c r="JVM304" s="216"/>
      <c r="JVN304" s="216"/>
      <c r="JVO304" s="216"/>
      <c r="JVP304" s="216"/>
      <c r="JVQ304" s="216"/>
      <c r="JVR304" s="216"/>
      <c r="JVS304" s="216"/>
      <c r="JVT304" s="216"/>
      <c r="JVU304" s="216"/>
      <c r="JVV304" s="216"/>
      <c r="JVW304" s="216"/>
      <c r="JVX304" s="216"/>
      <c r="JVY304" s="216"/>
      <c r="JVZ304" s="216"/>
      <c r="JWA304" s="216"/>
      <c r="JWB304" s="216"/>
      <c r="JWC304" s="216"/>
      <c r="JWD304" s="216"/>
      <c r="JWE304" s="216"/>
      <c r="JWF304" s="216"/>
      <c r="JWG304" s="216"/>
      <c r="JWH304" s="216"/>
      <c r="JWI304" s="216"/>
      <c r="JWJ304" s="216"/>
      <c r="JWK304" s="216"/>
      <c r="JWL304" s="216"/>
      <c r="JWM304" s="216"/>
      <c r="JWN304" s="216"/>
      <c r="JWO304" s="216"/>
      <c r="JWP304" s="216"/>
      <c r="JWQ304" s="216"/>
      <c r="JWR304" s="216"/>
      <c r="JWS304" s="216"/>
      <c r="JWT304" s="216"/>
      <c r="JWU304" s="216"/>
      <c r="JWV304" s="216"/>
      <c r="JWW304" s="216"/>
      <c r="JWX304" s="216"/>
      <c r="JWY304" s="216"/>
      <c r="JWZ304" s="216"/>
      <c r="JXA304" s="216"/>
      <c r="JXB304" s="216"/>
      <c r="JXC304" s="216"/>
      <c r="JXD304" s="216"/>
      <c r="JXE304" s="216"/>
      <c r="JXF304" s="216"/>
      <c r="JXG304" s="216"/>
      <c r="JXH304" s="216"/>
      <c r="JXI304" s="216"/>
      <c r="JXJ304" s="216"/>
      <c r="JXK304" s="216"/>
      <c r="JXL304" s="216"/>
      <c r="JXM304" s="216"/>
      <c r="JXN304" s="216"/>
      <c r="JXO304" s="216"/>
      <c r="JXP304" s="216"/>
      <c r="JXQ304" s="216"/>
      <c r="JXR304" s="216"/>
      <c r="JXS304" s="216"/>
      <c r="JXT304" s="216"/>
      <c r="JXU304" s="216"/>
      <c r="JXV304" s="216"/>
      <c r="JXW304" s="216"/>
      <c r="JXX304" s="216"/>
      <c r="JXY304" s="216"/>
      <c r="JXZ304" s="216"/>
      <c r="JYA304" s="216"/>
      <c r="JYB304" s="216"/>
      <c r="JYC304" s="216"/>
      <c r="JYD304" s="216"/>
      <c r="JYE304" s="216"/>
      <c r="JYF304" s="216"/>
      <c r="JYG304" s="216"/>
      <c r="JYH304" s="216"/>
      <c r="JYI304" s="216"/>
      <c r="JYJ304" s="216"/>
      <c r="JYK304" s="216"/>
      <c r="JYL304" s="216"/>
      <c r="JYM304" s="216"/>
      <c r="JYN304" s="216"/>
      <c r="JYO304" s="216"/>
      <c r="JYP304" s="216"/>
      <c r="JYQ304" s="216"/>
      <c r="JYR304" s="216"/>
      <c r="JYS304" s="216"/>
      <c r="JYT304" s="216"/>
      <c r="JYU304" s="216"/>
      <c r="JYV304" s="216"/>
      <c r="JYW304" s="216"/>
      <c r="JYX304" s="216"/>
      <c r="JYY304" s="216"/>
      <c r="JYZ304" s="216"/>
      <c r="JZA304" s="216"/>
      <c r="JZB304" s="216"/>
      <c r="JZC304" s="216"/>
      <c r="JZD304" s="216"/>
      <c r="JZE304" s="216"/>
      <c r="JZF304" s="216"/>
      <c r="JZG304" s="216"/>
      <c r="JZH304" s="216"/>
      <c r="JZI304" s="216"/>
      <c r="JZJ304" s="216"/>
      <c r="JZK304" s="216"/>
      <c r="JZL304" s="216"/>
      <c r="JZM304" s="216"/>
      <c r="JZN304" s="216"/>
      <c r="JZO304" s="216"/>
      <c r="JZP304" s="216"/>
      <c r="JZQ304" s="216"/>
      <c r="JZR304" s="216"/>
      <c r="JZS304" s="216"/>
      <c r="JZT304" s="216"/>
      <c r="JZU304" s="216"/>
      <c r="JZV304" s="216"/>
      <c r="JZW304" s="216"/>
      <c r="JZX304" s="216"/>
      <c r="JZY304" s="216"/>
      <c r="JZZ304" s="216"/>
      <c r="KAA304" s="216"/>
      <c r="KAB304" s="216"/>
      <c r="KAC304" s="216"/>
      <c r="KAD304" s="216"/>
      <c r="KAE304" s="216"/>
      <c r="KAF304" s="216"/>
      <c r="KAG304" s="216"/>
      <c r="KAH304" s="216"/>
      <c r="KAI304" s="216"/>
      <c r="KAJ304" s="216"/>
      <c r="KAK304" s="216"/>
      <c r="KAL304" s="216"/>
      <c r="KAM304" s="216"/>
      <c r="KAN304" s="216"/>
      <c r="KAO304" s="216"/>
      <c r="KAP304" s="216"/>
      <c r="KAQ304" s="216"/>
      <c r="KAR304" s="216"/>
      <c r="KAS304" s="216"/>
      <c r="KAT304" s="216"/>
      <c r="KAU304" s="216"/>
      <c r="KAV304" s="216"/>
      <c r="KAW304" s="216"/>
      <c r="KAX304" s="216"/>
      <c r="KAY304" s="216"/>
      <c r="KAZ304" s="216"/>
      <c r="KBA304" s="216"/>
      <c r="KBB304" s="216"/>
      <c r="KBC304" s="216"/>
      <c r="KBD304" s="216"/>
      <c r="KBE304" s="216"/>
      <c r="KBF304" s="216"/>
      <c r="KBG304" s="216"/>
      <c r="KBH304" s="216"/>
      <c r="KBI304" s="216"/>
      <c r="KBJ304" s="216"/>
      <c r="KBK304" s="216"/>
      <c r="KBL304" s="216"/>
      <c r="KBM304" s="216"/>
      <c r="KBN304" s="216"/>
      <c r="KBO304" s="216"/>
      <c r="KBP304" s="216"/>
      <c r="KBQ304" s="216"/>
      <c r="KBR304" s="216"/>
      <c r="KBS304" s="216"/>
      <c r="KBT304" s="216"/>
      <c r="KBU304" s="216"/>
      <c r="KBV304" s="216"/>
      <c r="KBW304" s="216"/>
      <c r="KBX304" s="216"/>
      <c r="KBY304" s="216"/>
      <c r="KBZ304" s="216"/>
      <c r="KCA304" s="216"/>
      <c r="KCB304" s="216"/>
      <c r="KCC304" s="216"/>
      <c r="KCD304" s="216"/>
      <c r="KCE304" s="216"/>
      <c r="KCF304" s="216"/>
      <c r="KCG304" s="216"/>
      <c r="KCH304" s="216"/>
      <c r="KCI304" s="216"/>
      <c r="KCJ304" s="216"/>
      <c r="KCK304" s="216"/>
      <c r="KCL304" s="216"/>
      <c r="KCM304" s="216"/>
      <c r="KCN304" s="216"/>
      <c r="KCO304" s="216"/>
      <c r="KCP304" s="216"/>
      <c r="KCQ304" s="216"/>
      <c r="KCR304" s="216"/>
      <c r="KCS304" s="216"/>
      <c r="KCT304" s="216"/>
      <c r="KCU304" s="216"/>
      <c r="KCV304" s="216"/>
      <c r="KCW304" s="216"/>
      <c r="KCX304" s="216"/>
      <c r="KCY304" s="216"/>
      <c r="KCZ304" s="216"/>
      <c r="KDA304" s="216"/>
      <c r="KDB304" s="216"/>
      <c r="KDC304" s="216"/>
      <c r="KDD304" s="216"/>
      <c r="KDE304" s="216"/>
      <c r="KDF304" s="216"/>
      <c r="KDG304" s="216"/>
      <c r="KDH304" s="216"/>
      <c r="KDI304" s="216"/>
      <c r="KDJ304" s="216"/>
      <c r="KDK304" s="216"/>
      <c r="KDL304" s="216"/>
      <c r="KDM304" s="216"/>
      <c r="KDN304" s="216"/>
      <c r="KDO304" s="216"/>
      <c r="KDP304" s="216"/>
      <c r="KDQ304" s="216"/>
      <c r="KDR304" s="216"/>
      <c r="KDS304" s="216"/>
      <c r="KDT304" s="216"/>
      <c r="KDU304" s="216"/>
      <c r="KDV304" s="216"/>
      <c r="KDW304" s="216"/>
      <c r="KDX304" s="216"/>
      <c r="KDY304" s="216"/>
      <c r="KDZ304" s="216"/>
      <c r="KEA304" s="216"/>
      <c r="KEB304" s="216"/>
      <c r="KEC304" s="216"/>
      <c r="KED304" s="216"/>
      <c r="KEE304" s="216"/>
      <c r="KEF304" s="216"/>
      <c r="KEG304" s="216"/>
      <c r="KEH304" s="216"/>
      <c r="KEI304" s="216"/>
      <c r="KEJ304" s="216"/>
      <c r="KEK304" s="216"/>
      <c r="KEL304" s="216"/>
      <c r="KEM304" s="216"/>
      <c r="KEN304" s="216"/>
      <c r="KEO304" s="216"/>
      <c r="KEP304" s="216"/>
      <c r="KEQ304" s="216"/>
      <c r="KER304" s="216"/>
      <c r="KES304" s="216"/>
      <c r="KET304" s="216"/>
      <c r="KEU304" s="216"/>
      <c r="KEV304" s="216"/>
      <c r="KEW304" s="216"/>
      <c r="KEX304" s="216"/>
      <c r="KEY304" s="216"/>
      <c r="KEZ304" s="216"/>
      <c r="KFA304" s="216"/>
      <c r="KFB304" s="216"/>
      <c r="KFC304" s="216"/>
      <c r="KFD304" s="216"/>
      <c r="KFE304" s="216"/>
      <c r="KFF304" s="216"/>
      <c r="KFG304" s="216"/>
      <c r="KFH304" s="216"/>
      <c r="KFI304" s="216"/>
      <c r="KFJ304" s="216"/>
      <c r="KFK304" s="216"/>
      <c r="KFL304" s="216"/>
      <c r="KFM304" s="216"/>
      <c r="KFN304" s="216"/>
      <c r="KFO304" s="216"/>
      <c r="KFP304" s="216"/>
      <c r="KFQ304" s="216"/>
      <c r="KFR304" s="216"/>
      <c r="KFS304" s="216"/>
      <c r="KFT304" s="216"/>
      <c r="KFU304" s="216"/>
      <c r="KFV304" s="216"/>
      <c r="KFW304" s="216"/>
      <c r="KFX304" s="216"/>
      <c r="KFY304" s="216"/>
      <c r="KFZ304" s="216"/>
      <c r="KGA304" s="216"/>
      <c r="KGB304" s="216"/>
      <c r="KGC304" s="216"/>
      <c r="KGD304" s="216"/>
      <c r="KGE304" s="216"/>
      <c r="KGF304" s="216"/>
      <c r="KGG304" s="216"/>
      <c r="KGH304" s="216"/>
      <c r="KGI304" s="216"/>
      <c r="KGJ304" s="216"/>
      <c r="KGK304" s="216"/>
      <c r="KGL304" s="216"/>
      <c r="KGM304" s="216"/>
      <c r="KGN304" s="216"/>
      <c r="KGO304" s="216"/>
      <c r="KGP304" s="216"/>
      <c r="KGQ304" s="216"/>
      <c r="KGR304" s="216"/>
      <c r="KGS304" s="216"/>
      <c r="KGT304" s="216"/>
      <c r="KGU304" s="216"/>
      <c r="KGV304" s="216"/>
      <c r="KGW304" s="216"/>
      <c r="KGX304" s="216"/>
      <c r="KGY304" s="216"/>
      <c r="KGZ304" s="216"/>
      <c r="KHA304" s="216"/>
      <c r="KHB304" s="216"/>
      <c r="KHC304" s="216"/>
      <c r="KHD304" s="216"/>
      <c r="KHE304" s="216"/>
      <c r="KHF304" s="216"/>
      <c r="KHG304" s="216"/>
      <c r="KHH304" s="216"/>
      <c r="KHI304" s="216"/>
      <c r="KHJ304" s="216"/>
      <c r="KHK304" s="216"/>
      <c r="KHL304" s="216"/>
      <c r="KHM304" s="216"/>
      <c r="KHN304" s="216"/>
      <c r="KHO304" s="216"/>
      <c r="KHP304" s="216"/>
      <c r="KHQ304" s="216"/>
      <c r="KHR304" s="216"/>
      <c r="KHS304" s="216"/>
      <c r="KHT304" s="216"/>
      <c r="KHU304" s="216"/>
      <c r="KHV304" s="216"/>
      <c r="KHW304" s="216"/>
      <c r="KHX304" s="216"/>
      <c r="KHY304" s="216"/>
      <c r="KHZ304" s="216"/>
      <c r="KIA304" s="216"/>
      <c r="KIB304" s="216"/>
      <c r="KIC304" s="216"/>
      <c r="KID304" s="216"/>
      <c r="KIE304" s="216"/>
      <c r="KIF304" s="216"/>
      <c r="KIG304" s="216"/>
      <c r="KIH304" s="216"/>
      <c r="KII304" s="216"/>
      <c r="KIJ304" s="216"/>
      <c r="KIK304" s="216"/>
      <c r="KIL304" s="216"/>
      <c r="KIM304" s="216"/>
      <c r="KIN304" s="216"/>
      <c r="KIO304" s="216"/>
      <c r="KIP304" s="216"/>
      <c r="KIQ304" s="216"/>
      <c r="KIR304" s="216"/>
      <c r="KIS304" s="216"/>
      <c r="KIT304" s="216"/>
      <c r="KIU304" s="216"/>
      <c r="KIV304" s="216"/>
      <c r="KIW304" s="216"/>
      <c r="KIX304" s="216"/>
      <c r="KIY304" s="216"/>
      <c r="KIZ304" s="216"/>
      <c r="KJA304" s="216"/>
      <c r="KJB304" s="216"/>
      <c r="KJC304" s="216"/>
      <c r="KJD304" s="216"/>
      <c r="KJE304" s="216"/>
      <c r="KJF304" s="216"/>
      <c r="KJG304" s="216"/>
      <c r="KJH304" s="216"/>
      <c r="KJI304" s="216"/>
      <c r="KJJ304" s="216"/>
      <c r="KJK304" s="216"/>
      <c r="KJL304" s="216"/>
      <c r="KJM304" s="216"/>
      <c r="KJN304" s="216"/>
      <c r="KJO304" s="216"/>
      <c r="KJP304" s="216"/>
      <c r="KJQ304" s="216"/>
      <c r="KJR304" s="216"/>
      <c r="KJS304" s="216"/>
      <c r="KJT304" s="216"/>
      <c r="KJU304" s="216"/>
      <c r="KJV304" s="216"/>
      <c r="KJW304" s="216"/>
      <c r="KJX304" s="216"/>
      <c r="KJY304" s="216"/>
      <c r="KJZ304" s="216"/>
      <c r="KKA304" s="216"/>
      <c r="KKB304" s="216"/>
      <c r="KKC304" s="216"/>
      <c r="KKD304" s="216"/>
      <c r="KKE304" s="216"/>
      <c r="KKF304" s="216"/>
      <c r="KKG304" s="216"/>
      <c r="KKH304" s="216"/>
      <c r="KKI304" s="216"/>
      <c r="KKJ304" s="216"/>
      <c r="KKK304" s="216"/>
      <c r="KKL304" s="216"/>
      <c r="KKM304" s="216"/>
      <c r="KKN304" s="216"/>
      <c r="KKO304" s="216"/>
      <c r="KKP304" s="216"/>
      <c r="KKQ304" s="216"/>
      <c r="KKR304" s="216"/>
      <c r="KKS304" s="216"/>
      <c r="KKT304" s="216"/>
      <c r="KKU304" s="216"/>
      <c r="KKV304" s="216"/>
      <c r="KKW304" s="216"/>
      <c r="KKX304" s="216"/>
      <c r="KKY304" s="216"/>
      <c r="KKZ304" s="216"/>
      <c r="KLA304" s="216"/>
      <c r="KLB304" s="216"/>
      <c r="KLC304" s="216"/>
      <c r="KLD304" s="216"/>
      <c r="KLE304" s="216"/>
      <c r="KLF304" s="216"/>
      <c r="KLG304" s="216"/>
      <c r="KLH304" s="216"/>
      <c r="KLI304" s="216"/>
      <c r="KLJ304" s="216"/>
      <c r="KLK304" s="216"/>
      <c r="KLL304" s="216"/>
      <c r="KLM304" s="216"/>
      <c r="KLN304" s="216"/>
      <c r="KLO304" s="216"/>
      <c r="KLP304" s="216"/>
      <c r="KLQ304" s="216"/>
      <c r="KLR304" s="216"/>
      <c r="KLS304" s="216"/>
      <c r="KLT304" s="216"/>
      <c r="KLU304" s="216"/>
      <c r="KLV304" s="216"/>
      <c r="KLW304" s="216"/>
      <c r="KLX304" s="216"/>
      <c r="KLY304" s="216"/>
      <c r="KLZ304" s="216"/>
      <c r="KMA304" s="216"/>
      <c r="KMB304" s="216"/>
      <c r="KMC304" s="216"/>
      <c r="KMD304" s="216"/>
      <c r="KME304" s="216"/>
      <c r="KMF304" s="216"/>
      <c r="KMG304" s="216"/>
      <c r="KMH304" s="216"/>
      <c r="KMI304" s="216"/>
      <c r="KMJ304" s="216"/>
      <c r="KMK304" s="216"/>
      <c r="KML304" s="216"/>
      <c r="KMM304" s="216"/>
      <c r="KMN304" s="216"/>
      <c r="KMO304" s="216"/>
      <c r="KMP304" s="216"/>
      <c r="KMQ304" s="216"/>
      <c r="KMR304" s="216"/>
      <c r="KMS304" s="216"/>
      <c r="KMT304" s="216"/>
      <c r="KMU304" s="216"/>
      <c r="KMV304" s="216"/>
      <c r="KMW304" s="216"/>
      <c r="KMX304" s="216"/>
      <c r="KMY304" s="216"/>
      <c r="KMZ304" s="216"/>
      <c r="KNA304" s="216"/>
      <c r="KNB304" s="216"/>
      <c r="KNC304" s="216"/>
      <c r="KND304" s="216"/>
      <c r="KNE304" s="216"/>
      <c r="KNF304" s="216"/>
      <c r="KNG304" s="216"/>
      <c r="KNH304" s="216"/>
      <c r="KNI304" s="216"/>
      <c r="KNJ304" s="216"/>
      <c r="KNK304" s="216"/>
      <c r="KNL304" s="216"/>
      <c r="KNM304" s="216"/>
      <c r="KNN304" s="216"/>
      <c r="KNO304" s="216"/>
      <c r="KNP304" s="216"/>
      <c r="KNQ304" s="216"/>
      <c r="KNR304" s="216"/>
      <c r="KNS304" s="216"/>
      <c r="KNT304" s="216"/>
      <c r="KNU304" s="216"/>
      <c r="KNV304" s="216"/>
      <c r="KNW304" s="216"/>
      <c r="KNX304" s="216"/>
      <c r="KNY304" s="216"/>
      <c r="KNZ304" s="216"/>
      <c r="KOA304" s="216"/>
      <c r="KOB304" s="216"/>
      <c r="KOC304" s="216"/>
      <c r="KOD304" s="216"/>
      <c r="KOE304" s="216"/>
      <c r="KOF304" s="216"/>
      <c r="KOG304" s="216"/>
      <c r="KOH304" s="216"/>
      <c r="KOI304" s="216"/>
      <c r="KOJ304" s="216"/>
      <c r="KOK304" s="216"/>
      <c r="KOL304" s="216"/>
      <c r="KOM304" s="216"/>
      <c r="KON304" s="216"/>
      <c r="KOO304" s="216"/>
      <c r="KOP304" s="216"/>
      <c r="KOQ304" s="216"/>
      <c r="KOR304" s="216"/>
      <c r="KOS304" s="216"/>
      <c r="KOT304" s="216"/>
      <c r="KOU304" s="216"/>
      <c r="KOV304" s="216"/>
      <c r="KOW304" s="216"/>
      <c r="KOX304" s="216"/>
      <c r="KOY304" s="216"/>
      <c r="KOZ304" s="216"/>
      <c r="KPA304" s="216"/>
      <c r="KPB304" s="216"/>
      <c r="KPC304" s="216"/>
      <c r="KPD304" s="216"/>
      <c r="KPE304" s="216"/>
      <c r="KPF304" s="216"/>
      <c r="KPG304" s="216"/>
      <c r="KPH304" s="216"/>
      <c r="KPI304" s="216"/>
      <c r="KPJ304" s="216"/>
      <c r="KPK304" s="216"/>
      <c r="KPL304" s="216"/>
      <c r="KPM304" s="216"/>
      <c r="KPN304" s="216"/>
      <c r="KPO304" s="216"/>
      <c r="KPP304" s="216"/>
      <c r="KPQ304" s="216"/>
      <c r="KPR304" s="216"/>
      <c r="KPS304" s="216"/>
      <c r="KPT304" s="216"/>
      <c r="KPU304" s="216"/>
      <c r="KPV304" s="216"/>
      <c r="KPW304" s="216"/>
      <c r="KPX304" s="216"/>
      <c r="KPY304" s="216"/>
      <c r="KPZ304" s="216"/>
      <c r="KQA304" s="216"/>
      <c r="KQB304" s="216"/>
      <c r="KQC304" s="216"/>
      <c r="KQD304" s="216"/>
      <c r="KQE304" s="216"/>
      <c r="KQF304" s="216"/>
      <c r="KQG304" s="216"/>
      <c r="KQH304" s="216"/>
      <c r="KQI304" s="216"/>
      <c r="KQJ304" s="216"/>
      <c r="KQK304" s="216"/>
      <c r="KQL304" s="216"/>
      <c r="KQM304" s="216"/>
      <c r="KQN304" s="216"/>
      <c r="KQO304" s="216"/>
      <c r="KQP304" s="216"/>
      <c r="KQQ304" s="216"/>
      <c r="KQR304" s="216"/>
      <c r="KQS304" s="216"/>
      <c r="KQT304" s="216"/>
      <c r="KQU304" s="216"/>
      <c r="KQV304" s="216"/>
      <c r="KQW304" s="216"/>
      <c r="KQX304" s="216"/>
      <c r="KQY304" s="216"/>
      <c r="KQZ304" s="216"/>
      <c r="KRA304" s="216"/>
      <c r="KRB304" s="216"/>
      <c r="KRC304" s="216"/>
      <c r="KRD304" s="216"/>
      <c r="KRE304" s="216"/>
      <c r="KRF304" s="216"/>
      <c r="KRG304" s="216"/>
      <c r="KRH304" s="216"/>
      <c r="KRI304" s="216"/>
      <c r="KRJ304" s="216"/>
      <c r="KRK304" s="216"/>
      <c r="KRL304" s="216"/>
      <c r="KRM304" s="216"/>
      <c r="KRN304" s="216"/>
      <c r="KRO304" s="216"/>
      <c r="KRP304" s="216"/>
      <c r="KRQ304" s="216"/>
      <c r="KRR304" s="216"/>
      <c r="KRS304" s="216"/>
      <c r="KRT304" s="216"/>
      <c r="KRU304" s="216"/>
      <c r="KRV304" s="216"/>
      <c r="KRW304" s="216"/>
      <c r="KRX304" s="216"/>
      <c r="KRY304" s="216"/>
      <c r="KRZ304" s="216"/>
      <c r="KSA304" s="216"/>
      <c r="KSB304" s="216"/>
      <c r="KSC304" s="216"/>
      <c r="KSD304" s="216"/>
      <c r="KSE304" s="216"/>
      <c r="KSF304" s="216"/>
      <c r="KSG304" s="216"/>
      <c r="KSH304" s="216"/>
      <c r="KSI304" s="216"/>
      <c r="KSJ304" s="216"/>
      <c r="KSK304" s="216"/>
      <c r="KSL304" s="216"/>
      <c r="KSM304" s="216"/>
      <c r="KSN304" s="216"/>
      <c r="KSO304" s="216"/>
      <c r="KSP304" s="216"/>
      <c r="KSQ304" s="216"/>
      <c r="KSR304" s="216"/>
      <c r="KSS304" s="216"/>
      <c r="KST304" s="216"/>
      <c r="KSU304" s="216"/>
      <c r="KSV304" s="216"/>
      <c r="KSW304" s="216"/>
      <c r="KSX304" s="216"/>
      <c r="KSY304" s="216"/>
      <c r="KSZ304" s="216"/>
      <c r="KTA304" s="216"/>
      <c r="KTB304" s="216"/>
      <c r="KTC304" s="216"/>
      <c r="KTD304" s="216"/>
      <c r="KTE304" s="216"/>
      <c r="KTF304" s="216"/>
      <c r="KTG304" s="216"/>
      <c r="KTH304" s="216"/>
      <c r="KTI304" s="216"/>
      <c r="KTJ304" s="216"/>
      <c r="KTK304" s="216"/>
      <c r="KTL304" s="216"/>
      <c r="KTM304" s="216"/>
      <c r="KTN304" s="216"/>
      <c r="KTO304" s="216"/>
      <c r="KTP304" s="216"/>
      <c r="KTQ304" s="216"/>
      <c r="KTR304" s="216"/>
      <c r="KTS304" s="216"/>
      <c r="KTT304" s="216"/>
      <c r="KTU304" s="216"/>
      <c r="KTV304" s="216"/>
      <c r="KTW304" s="216"/>
      <c r="KTX304" s="216"/>
      <c r="KTY304" s="216"/>
      <c r="KTZ304" s="216"/>
      <c r="KUA304" s="216"/>
      <c r="KUB304" s="216"/>
      <c r="KUC304" s="216"/>
      <c r="KUD304" s="216"/>
      <c r="KUE304" s="216"/>
      <c r="KUF304" s="216"/>
      <c r="KUG304" s="216"/>
      <c r="KUH304" s="216"/>
      <c r="KUI304" s="216"/>
      <c r="KUJ304" s="216"/>
      <c r="KUK304" s="216"/>
      <c r="KUL304" s="216"/>
      <c r="KUM304" s="216"/>
      <c r="KUN304" s="216"/>
      <c r="KUO304" s="216"/>
      <c r="KUP304" s="216"/>
      <c r="KUQ304" s="216"/>
      <c r="KUR304" s="216"/>
      <c r="KUS304" s="216"/>
      <c r="KUT304" s="216"/>
      <c r="KUU304" s="216"/>
      <c r="KUV304" s="216"/>
      <c r="KUW304" s="216"/>
      <c r="KUX304" s="216"/>
      <c r="KUY304" s="216"/>
      <c r="KUZ304" s="216"/>
      <c r="KVA304" s="216"/>
      <c r="KVB304" s="216"/>
      <c r="KVC304" s="216"/>
      <c r="KVD304" s="216"/>
      <c r="KVE304" s="216"/>
      <c r="KVF304" s="216"/>
      <c r="KVG304" s="216"/>
      <c r="KVH304" s="216"/>
      <c r="KVI304" s="216"/>
      <c r="KVJ304" s="216"/>
      <c r="KVK304" s="216"/>
      <c r="KVL304" s="216"/>
      <c r="KVM304" s="216"/>
      <c r="KVN304" s="216"/>
      <c r="KVO304" s="216"/>
      <c r="KVP304" s="216"/>
      <c r="KVQ304" s="216"/>
      <c r="KVR304" s="216"/>
      <c r="KVS304" s="216"/>
      <c r="KVT304" s="216"/>
      <c r="KVU304" s="216"/>
      <c r="KVV304" s="216"/>
      <c r="KVW304" s="216"/>
      <c r="KVX304" s="216"/>
      <c r="KVY304" s="216"/>
      <c r="KVZ304" s="216"/>
      <c r="KWA304" s="216"/>
      <c r="KWB304" s="216"/>
      <c r="KWC304" s="216"/>
      <c r="KWD304" s="216"/>
      <c r="KWE304" s="216"/>
      <c r="KWF304" s="216"/>
      <c r="KWG304" s="216"/>
      <c r="KWH304" s="216"/>
      <c r="KWI304" s="216"/>
      <c r="KWJ304" s="216"/>
      <c r="KWK304" s="216"/>
      <c r="KWL304" s="216"/>
      <c r="KWM304" s="216"/>
      <c r="KWN304" s="216"/>
      <c r="KWO304" s="216"/>
      <c r="KWP304" s="216"/>
      <c r="KWQ304" s="216"/>
      <c r="KWR304" s="216"/>
      <c r="KWS304" s="216"/>
      <c r="KWT304" s="216"/>
      <c r="KWU304" s="216"/>
      <c r="KWV304" s="216"/>
      <c r="KWW304" s="216"/>
      <c r="KWX304" s="216"/>
      <c r="KWY304" s="216"/>
      <c r="KWZ304" s="216"/>
      <c r="KXA304" s="216"/>
      <c r="KXB304" s="216"/>
      <c r="KXC304" s="216"/>
      <c r="KXD304" s="216"/>
      <c r="KXE304" s="216"/>
      <c r="KXF304" s="216"/>
      <c r="KXG304" s="216"/>
      <c r="KXH304" s="216"/>
      <c r="KXI304" s="216"/>
      <c r="KXJ304" s="216"/>
      <c r="KXK304" s="216"/>
      <c r="KXL304" s="216"/>
      <c r="KXM304" s="216"/>
      <c r="KXN304" s="216"/>
      <c r="KXO304" s="216"/>
      <c r="KXP304" s="216"/>
      <c r="KXQ304" s="216"/>
      <c r="KXR304" s="216"/>
      <c r="KXS304" s="216"/>
      <c r="KXT304" s="216"/>
      <c r="KXU304" s="216"/>
      <c r="KXV304" s="216"/>
      <c r="KXW304" s="216"/>
      <c r="KXX304" s="216"/>
      <c r="KXY304" s="216"/>
      <c r="KXZ304" s="216"/>
      <c r="KYA304" s="216"/>
      <c r="KYB304" s="216"/>
      <c r="KYC304" s="216"/>
      <c r="KYD304" s="216"/>
      <c r="KYE304" s="216"/>
      <c r="KYF304" s="216"/>
      <c r="KYG304" s="216"/>
      <c r="KYH304" s="216"/>
      <c r="KYI304" s="216"/>
      <c r="KYJ304" s="216"/>
      <c r="KYK304" s="216"/>
      <c r="KYL304" s="216"/>
      <c r="KYM304" s="216"/>
      <c r="KYN304" s="216"/>
      <c r="KYO304" s="216"/>
      <c r="KYP304" s="216"/>
      <c r="KYQ304" s="216"/>
      <c r="KYR304" s="216"/>
      <c r="KYS304" s="216"/>
      <c r="KYT304" s="216"/>
      <c r="KYU304" s="216"/>
      <c r="KYV304" s="216"/>
      <c r="KYW304" s="216"/>
      <c r="KYX304" s="216"/>
      <c r="KYY304" s="216"/>
      <c r="KYZ304" s="216"/>
      <c r="KZA304" s="216"/>
      <c r="KZB304" s="216"/>
      <c r="KZC304" s="216"/>
      <c r="KZD304" s="216"/>
      <c r="KZE304" s="216"/>
      <c r="KZF304" s="216"/>
      <c r="KZG304" s="216"/>
      <c r="KZH304" s="216"/>
      <c r="KZI304" s="216"/>
      <c r="KZJ304" s="216"/>
      <c r="KZK304" s="216"/>
      <c r="KZL304" s="216"/>
      <c r="KZM304" s="216"/>
      <c r="KZN304" s="216"/>
      <c r="KZO304" s="216"/>
      <c r="KZP304" s="216"/>
      <c r="KZQ304" s="216"/>
      <c r="KZR304" s="216"/>
      <c r="KZS304" s="216"/>
      <c r="KZT304" s="216"/>
      <c r="KZU304" s="216"/>
      <c r="KZV304" s="216"/>
      <c r="KZW304" s="216"/>
      <c r="KZX304" s="216"/>
      <c r="KZY304" s="216"/>
      <c r="KZZ304" s="216"/>
      <c r="LAA304" s="216"/>
      <c r="LAB304" s="216"/>
      <c r="LAC304" s="216"/>
      <c r="LAD304" s="216"/>
      <c r="LAE304" s="216"/>
      <c r="LAF304" s="216"/>
      <c r="LAG304" s="216"/>
      <c r="LAH304" s="216"/>
      <c r="LAI304" s="216"/>
      <c r="LAJ304" s="216"/>
      <c r="LAK304" s="216"/>
      <c r="LAL304" s="216"/>
      <c r="LAM304" s="216"/>
      <c r="LAN304" s="216"/>
      <c r="LAO304" s="216"/>
      <c r="LAP304" s="216"/>
      <c r="LAQ304" s="216"/>
      <c r="LAR304" s="216"/>
      <c r="LAS304" s="216"/>
      <c r="LAT304" s="216"/>
      <c r="LAU304" s="216"/>
      <c r="LAV304" s="216"/>
      <c r="LAW304" s="216"/>
      <c r="LAX304" s="216"/>
      <c r="LAY304" s="216"/>
      <c r="LAZ304" s="216"/>
      <c r="LBA304" s="216"/>
      <c r="LBB304" s="216"/>
      <c r="LBC304" s="216"/>
      <c r="LBD304" s="216"/>
      <c r="LBE304" s="216"/>
      <c r="LBF304" s="216"/>
      <c r="LBG304" s="216"/>
      <c r="LBH304" s="216"/>
      <c r="LBI304" s="216"/>
      <c r="LBJ304" s="216"/>
      <c r="LBK304" s="216"/>
      <c r="LBL304" s="216"/>
      <c r="LBM304" s="216"/>
      <c r="LBN304" s="216"/>
      <c r="LBO304" s="216"/>
      <c r="LBP304" s="216"/>
      <c r="LBQ304" s="216"/>
      <c r="LBR304" s="216"/>
      <c r="LBS304" s="216"/>
      <c r="LBT304" s="216"/>
      <c r="LBU304" s="216"/>
      <c r="LBV304" s="216"/>
      <c r="LBW304" s="216"/>
      <c r="LBX304" s="216"/>
      <c r="LBY304" s="216"/>
      <c r="LBZ304" s="216"/>
      <c r="LCA304" s="216"/>
      <c r="LCB304" s="216"/>
      <c r="LCC304" s="216"/>
      <c r="LCD304" s="216"/>
      <c r="LCE304" s="216"/>
      <c r="LCF304" s="216"/>
      <c r="LCG304" s="216"/>
      <c r="LCH304" s="216"/>
      <c r="LCI304" s="216"/>
      <c r="LCJ304" s="216"/>
      <c r="LCK304" s="216"/>
      <c r="LCL304" s="216"/>
      <c r="LCM304" s="216"/>
      <c r="LCN304" s="216"/>
      <c r="LCO304" s="216"/>
      <c r="LCP304" s="216"/>
      <c r="LCQ304" s="216"/>
      <c r="LCR304" s="216"/>
      <c r="LCS304" s="216"/>
      <c r="LCT304" s="216"/>
      <c r="LCU304" s="216"/>
      <c r="LCV304" s="216"/>
      <c r="LCW304" s="216"/>
      <c r="LCX304" s="216"/>
      <c r="LCY304" s="216"/>
      <c r="LCZ304" s="216"/>
      <c r="LDA304" s="216"/>
      <c r="LDB304" s="216"/>
      <c r="LDC304" s="216"/>
      <c r="LDD304" s="216"/>
      <c r="LDE304" s="216"/>
      <c r="LDF304" s="216"/>
      <c r="LDG304" s="216"/>
      <c r="LDH304" s="216"/>
      <c r="LDI304" s="216"/>
      <c r="LDJ304" s="216"/>
      <c r="LDK304" s="216"/>
      <c r="LDL304" s="216"/>
      <c r="LDM304" s="216"/>
      <c r="LDN304" s="216"/>
      <c r="LDO304" s="216"/>
      <c r="LDP304" s="216"/>
      <c r="LDQ304" s="216"/>
      <c r="LDR304" s="216"/>
      <c r="LDS304" s="216"/>
      <c r="LDT304" s="216"/>
      <c r="LDU304" s="216"/>
      <c r="LDV304" s="216"/>
      <c r="LDW304" s="216"/>
      <c r="LDX304" s="216"/>
      <c r="LDY304" s="216"/>
      <c r="LDZ304" s="216"/>
      <c r="LEA304" s="216"/>
      <c r="LEB304" s="216"/>
      <c r="LEC304" s="216"/>
      <c r="LED304" s="216"/>
      <c r="LEE304" s="216"/>
      <c r="LEF304" s="216"/>
      <c r="LEG304" s="216"/>
      <c r="LEH304" s="216"/>
      <c r="LEI304" s="216"/>
      <c r="LEJ304" s="216"/>
      <c r="LEK304" s="216"/>
      <c r="LEL304" s="216"/>
      <c r="LEM304" s="216"/>
      <c r="LEN304" s="216"/>
      <c r="LEO304" s="216"/>
      <c r="LEP304" s="216"/>
      <c r="LEQ304" s="216"/>
      <c r="LER304" s="216"/>
      <c r="LES304" s="216"/>
      <c r="LET304" s="216"/>
      <c r="LEU304" s="216"/>
      <c r="LEV304" s="216"/>
      <c r="LEW304" s="216"/>
      <c r="LEX304" s="216"/>
      <c r="LEY304" s="216"/>
      <c r="LEZ304" s="216"/>
      <c r="LFA304" s="216"/>
      <c r="LFB304" s="216"/>
      <c r="LFC304" s="216"/>
      <c r="LFD304" s="216"/>
      <c r="LFE304" s="216"/>
      <c r="LFF304" s="216"/>
      <c r="LFG304" s="216"/>
      <c r="LFH304" s="216"/>
      <c r="LFI304" s="216"/>
      <c r="LFJ304" s="216"/>
      <c r="LFK304" s="216"/>
      <c r="LFL304" s="216"/>
      <c r="LFM304" s="216"/>
      <c r="LFN304" s="216"/>
      <c r="LFO304" s="216"/>
      <c r="LFP304" s="216"/>
      <c r="LFQ304" s="216"/>
      <c r="LFR304" s="216"/>
      <c r="LFS304" s="216"/>
      <c r="LFT304" s="216"/>
      <c r="LFU304" s="216"/>
      <c r="LFV304" s="216"/>
      <c r="LFW304" s="216"/>
      <c r="LFX304" s="216"/>
      <c r="LFY304" s="216"/>
      <c r="LFZ304" s="216"/>
      <c r="LGA304" s="216"/>
      <c r="LGB304" s="216"/>
      <c r="LGC304" s="216"/>
      <c r="LGD304" s="216"/>
      <c r="LGE304" s="216"/>
      <c r="LGF304" s="216"/>
      <c r="LGG304" s="216"/>
      <c r="LGH304" s="216"/>
      <c r="LGI304" s="216"/>
      <c r="LGJ304" s="216"/>
      <c r="LGK304" s="216"/>
      <c r="LGL304" s="216"/>
      <c r="LGM304" s="216"/>
      <c r="LGN304" s="216"/>
      <c r="LGO304" s="216"/>
      <c r="LGP304" s="216"/>
      <c r="LGQ304" s="216"/>
      <c r="LGR304" s="216"/>
      <c r="LGS304" s="216"/>
      <c r="LGT304" s="216"/>
      <c r="LGU304" s="216"/>
      <c r="LGV304" s="216"/>
      <c r="LGW304" s="216"/>
      <c r="LGX304" s="216"/>
      <c r="LGY304" s="216"/>
      <c r="LGZ304" s="216"/>
      <c r="LHA304" s="216"/>
      <c r="LHB304" s="216"/>
      <c r="LHC304" s="216"/>
      <c r="LHD304" s="216"/>
      <c r="LHE304" s="216"/>
      <c r="LHF304" s="216"/>
      <c r="LHG304" s="216"/>
      <c r="LHH304" s="216"/>
      <c r="LHI304" s="216"/>
      <c r="LHJ304" s="216"/>
      <c r="LHK304" s="216"/>
      <c r="LHL304" s="216"/>
      <c r="LHM304" s="216"/>
      <c r="LHN304" s="216"/>
      <c r="LHO304" s="216"/>
      <c r="LHP304" s="216"/>
      <c r="LHQ304" s="216"/>
      <c r="LHR304" s="216"/>
      <c r="LHS304" s="216"/>
      <c r="LHT304" s="216"/>
      <c r="LHU304" s="216"/>
      <c r="LHV304" s="216"/>
      <c r="LHW304" s="216"/>
      <c r="LHX304" s="216"/>
      <c r="LHY304" s="216"/>
      <c r="LHZ304" s="216"/>
      <c r="LIA304" s="216"/>
      <c r="LIB304" s="216"/>
      <c r="LIC304" s="216"/>
      <c r="LID304" s="216"/>
      <c r="LIE304" s="216"/>
      <c r="LIF304" s="216"/>
      <c r="LIG304" s="216"/>
      <c r="LIH304" s="216"/>
      <c r="LII304" s="216"/>
      <c r="LIJ304" s="216"/>
      <c r="LIK304" s="216"/>
      <c r="LIL304" s="216"/>
      <c r="LIM304" s="216"/>
      <c r="LIN304" s="216"/>
      <c r="LIO304" s="216"/>
      <c r="LIP304" s="216"/>
      <c r="LIQ304" s="216"/>
      <c r="LIR304" s="216"/>
      <c r="LIS304" s="216"/>
      <c r="LIT304" s="216"/>
      <c r="LIU304" s="216"/>
      <c r="LIV304" s="216"/>
      <c r="LIW304" s="216"/>
      <c r="LIX304" s="216"/>
      <c r="LIY304" s="216"/>
      <c r="LIZ304" s="216"/>
      <c r="LJA304" s="216"/>
      <c r="LJB304" s="216"/>
      <c r="LJC304" s="216"/>
      <c r="LJD304" s="216"/>
      <c r="LJE304" s="216"/>
      <c r="LJF304" s="216"/>
      <c r="LJG304" s="216"/>
      <c r="LJH304" s="216"/>
      <c r="LJI304" s="216"/>
      <c r="LJJ304" s="216"/>
      <c r="LJK304" s="216"/>
      <c r="LJL304" s="216"/>
      <c r="LJM304" s="216"/>
      <c r="LJN304" s="216"/>
      <c r="LJO304" s="216"/>
      <c r="LJP304" s="216"/>
      <c r="LJQ304" s="216"/>
      <c r="LJR304" s="216"/>
      <c r="LJS304" s="216"/>
      <c r="LJT304" s="216"/>
      <c r="LJU304" s="216"/>
      <c r="LJV304" s="216"/>
      <c r="LJW304" s="216"/>
      <c r="LJX304" s="216"/>
      <c r="LJY304" s="216"/>
      <c r="LJZ304" s="216"/>
      <c r="LKA304" s="216"/>
      <c r="LKB304" s="216"/>
      <c r="LKC304" s="216"/>
      <c r="LKD304" s="216"/>
      <c r="LKE304" s="216"/>
      <c r="LKF304" s="216"/>
      <c r="LKG304" s="216"/>
      <c r="LKH304" s="216"/>
      <c r="LKI304" s="216"/>
      <c r="LKJ304" s="216"/>
      <c r="LKK304" s="216"/>
      <c r="LKL304" s="216"/>
      <c r="LKM304" s="216"/>
      <c r="LKN304" s="216"/>
      <c r="LKO304" s="216"/>
      <c r="LKP304" s="216"/>
      <c r="LKQ304" s="216"/>
      <c r="LKR304" s="216"/>
      <c r="LKS304" s="216"/>
      <c r="LKT304" s="216"/>
      <c r="LKU304" s="216"/>
      <c r="LKV304" s="216"/>
      <c r="LKW304" s="216"/>
      <c r="LKX304" s="216"/>
      <c r="LKY304" s="216"/>
      <c r="LKZ304" s="216"/>
      <c r="LLA304" s="216"/>
      <c r="LLB304" s="216"/>
      <c r="LLC304" s="216"/>
      <c r="LLD304" s="216"/>
      <c r="LLE304" s="216"/>
      <c r="LLF304" s="216"/>
      <c r="LLG304" s="216"/>
      <c r="LLH304" s="216"/>
      <c r="LLI304" s="216"/>
      <c r="LLJ304" s="216"/>
      <c r="LLK304" s="216"/>
      <c r="LLL304" s="216"/>
      <c r="LLM304" s="216"/>
      <c r="LLN304" s="216"/>
      <c r="LLO304" s="216"/>
      <c r="LLP304" s="216"/>
      <c r="LLQ304" s="216"/>
      <c r="LLR304" s="216"/>
      <c r="LLS304" s="216"/>
      <c r="LLT304" s="216"/>
      <c r="LLU304" s="216"/>
      <c r="LLV304" s="216"/>
      <c r="LLW304" s="216"/>
      <c r="LLX304" s="216"/>
      <c r="LLY304" s="216"/>
      <c r="LLZ304" s="216"/>
      <c r="LMA304" s="216"/>
      <c r="LMB304" s="216"/>
      <c r="LMC304" s="216"/>
      <c r="LMD304" s="216"/>
      <c r="LME304" s="216"/>
      <c r="LMF304" s="216"/>
      <c r="LMG304" s="216"/>
      <c r="LMH304" s="216"/>
      <c r="LMI304" s="216"/>
      <c r="LMJ304" s="216"/>
      <c r="LMK304" s="216"/>
      <c r="LML304" s="216"/>
      <c r="LMM304" s="216"/>
      <c r="LMN304" s="216"/>
      <c r="LMO304" s="216"/>
      <c r="LMP304" s="216"/>
      <c r="LMQ304" s="216"/>
      <c r="LMR304" s="216"/>
      <c r="LMS304" s="216"/>
      <c r="LMT304" s="216"/>
      <c r="LMU304" s="216"/>
      <c r="LMV304" s="216"/>
      <c r="LMW304" s="216"/>
      <c r="LMX304" s="216"/>
      <c r="LMY304" s="216"/>
      <c r="LMZ304" s="216"/>
      <c r="LNA304" s="216"/>
      <c r="LNB304" s="216"/>
      <c r="LNC304" s="216"/>
      <c r="LND304" s="216"/>
      <c r="LNE304" s="216"/>
      <c r="LNF304" s="216"/>
      <c r="LNG304" s="216"/>
      <c r="LNH304" s="216"/>
      <c r="LNI304" s="216"/>
      <c r="LNJ304" s="216"/>
      <c r="LNK304" s="216"/>
      <c r="LNL304" s="216"/>
      <c r="LNM304" s="216"/>
      <c r="LNN304" s="216"/>
      <c r="LNO304" s="216"/>
      <c r="LNP304" s="216"/>
      <c r="LNQ304" s="216"/>
      <c r="LNR304" s="216"/>
      <c r="LNS304" s="216"/>
      <c r="LNT304" s="216"/>
      <c r="LNU304" s="216"/>
      <c r="LNV304" s="216"/>
      <c r="LNW304" s="216"/>
      <c r="LNX304" s="216"/>
      <c r="LNY304" s="216"/>
      <c r="LNZ304" s="216"/>
      <c r="LOA304" s="216"/>
      <c r="LOB304" s="216"/>
      <c r="LOC304" s="216"/>
      <c r="LOD304" s="216"/>
      <c r="LOE304" s="216"/>
      <c r="LOF304" s="216"/>
      <c r="LOG304" s="216"/>
      <c r="LOH304" s="216"/>
      <c r="LOI304" s="216"/>
      <c r="LOJ304" s="216"/>
      <c r="LOK304" s="216"/>
      <c r="LOL304" s="216"/>
      <c r="LOM304" s="216"/>
      <c r="LON304" s="216"/>
      <c r="LOO304" s="216"/>
      <c r="LOP304" s="216"/>
      <c r="LOQ304" s="216"/>
      <c r="LOR304" s="216"/>
      <c r="LOS304" s="216"/>
      <c r="LOT304" s="216"/>
      <c r="LOU304" s="216"/>
      <c r="LOV304" s="216"/>
      <c r="LOW304" s="216"/>
      <c r="LOX304" s="216"/>
      <c r="LOY304" s="216"/>
      <c r="LOZ304" s="216"/>
      <c r="LPA304" s="216"/>
      <c r="LPB304" s="216"/>
      <c r="LPC304" s="216"/>
      <c r="LPD304" s="216"/>
      <c r="LPE304" s="216"/>
      <c r="LPF304" s="216"/>
      <c r="LPG304" s="216"/>
      <c r="LPH304" s="216"/>
      <c r="LPI304" s="216"/>
      <c r="LPJ304" s="216"/>
      <c r="LPK304" s="216"/>
      <c r="LPL304" s="216"/>
      <c r="LPM304" s="216"/>
      <c r="LPN304" s="216"/>
      <c r="LPO304" s="216"/>
      <c r="LPP304" s="216"/>
      <c r="LPQ304" s="216"/>
      <c r="LPR304" s="216"/>
      <c r="LPS304" s="216"/>
      <c r="LPT304" s="216"/>
      <c r="LPU304" s="216"/>
      <c r="LPV304" s="216"/>
      <c r="LPW304" s="216"/>
      <c r="LPX304" s="216"/>
      <c r="LPY304" s="216"/>
      <c r="LPZ304" s="216"/>
      <c r="LQA304" s="216"/>
      <c r="LQB304" s="216"/>
      <c r="LQC304" s="216"/>
      <c r="LQD304" s="216"/>
      <c r="LQE304" s="216"/>
      <c r="LQF304" s="216"/>
      <c r="LQG304" s="216"/>
      <c r="LQH304" s="216"/>
      <c r="LQI304" s="216"/>
      <c r="LQJ304" s="216"/>
      <c r="LQK304" s="216"/>
      <c r="LQL304" s="216"/>
      <c r="LQM304" s="216"/>
      <c r="LQN304" s="216"/>
      <c r="LQO304" s="216"/>
      <c r="LQP304" s="216"/>
      <c r="LQQ304" s="216"/>
      <c r="LQR304" s="216"/>
      <c r="LQS304" s="216"/>
      <c r="LQT304" s="216"/>
      <c r="LQU304" s="216"/>
      <c r="LQV304" s="216"/>
      <c r="LQW304" s="216"/>
      <c r="LQX304" s="216"/>
      <c r="LQY304" s="216"/>
      <c r="LQZ304" s="216"/>
      <c r="LRA304" s="216"/>
      <c r="LRB304" s="216"/>
      <c r="LRC304" s="216"/>
      <c r="LRD304" s="216"/>
      <c r="LRE304" s="216"/>
      <c r="LRF304" s="216"/>
      <c r="LRG304" s="216"/>
      <c r="LRH304" s="216"/>
      <c r="LRI304" s="216"/>
      <c r="LRJ304" s="216"/>
      <c r="LRK304" s="216"/>
      <c r="LRL304" s="216"/>
      <c r="LRM304" s="216"/>
      <c r="LRN304" s="216"/>
      <c r="LRO304" s="216"/>
      <c r="LRP304" s="216"/>
      <c r="LRQ304" s="216"/>
      <c r="LRR304" s="216"/>
      <c r="LRS304" s="216"/>
      <c r="LRT304" s="216"/>
      <c r="LRU304" s="216"/>
      <c r="LRV304" s="216"/>
      <c r="LRW304" s="216"/>
      <c r="LRX304" s="216"/>
      <c r="LRY304" s="216"/>
      <c r="LRZ304" s="216"/>
      <c r="LSA304" s="216"/>
      <c r="LSB304" s="216"/>
      <c r="LSC304" s="216"/>
      <c r="LSD304" s="216"/>
      <c r="LSE304" s="216"/>
      <c r="LSF304" s="216"/>
      <c r="LSG304" s="216"/>
      <c r="LSH304" s="216"/>
      <c r="LSI304" s="216"/>
      <c r="LSJ304" s="216"/>
      <c r="LSK304" s="216"/>
      <c r="LSL304" s="216"/>
      <c r="LSM304" s="216"/>
      <c r="LSN304" s="216"/>
      <c r="LSO304" s="216"/>
      <c r="LSP304" s="216"/>
      <c r="LSQ304" s="216"/>
      <c r="LSR304" s="216"/>
      <c r="LSS304" s="216"/>
      <c r="LST304" s="216"/>
      <c r="LSU304" s="216"/>
      <c r="LSV304" s="216"/>
      <c r="LSW304" s="216"/>
      <c r="LSX304" s="216"/>
      <c r="LSY304" s="216"/>
      <c r="LSZ304" s="216"/>
      <c r="LTA304" s="216"/>
      <c r="LTB304" s="216"/>
      <c r="LTC304" s="216"/>
      <c r="LTD304" s="216"/>
      <c r="LTE304" s="216"/>
      <c r="LTF304" s="216"/>
      <c r="LTG304" s="216"/>
      <c r="LTH304" s="216"/>
      <c r="LTI304" s="216"/>
      <c r="LTJ304" s="216"/>
      <c r="LTK304" s="216"/>
      <c r="LTL304" s="216"/>
      <c r="LTM304" s="216"/>
      <c r="LTN304" s="216"/>
      <c r="LTO304" s="216"/>
      <c r="LTP304" s="216"/>
      <c r="LTQ304" s="216"/>
      <c r="LTR304" s="216"/>
      <c r="LTS304" s="216"/>
      <c r="LTT304" s="216"/>
      <c r="LTU304" s="216"/>
      <c r="LTV304" s="216"/>
      <c r="LTW304" s="216"/>
      <c r="LTX304" s="216"/>
      <c r="LTY304" s="216"/>
      <c r="LTZ304" s="216"/>
      <c r="LUA304" s="216"/>
      <c r="LUB304" s="216"/>
      <c r="LUC304" s="216"/>
      <c r="LUD304" s="216"/>
      <c r="LUE304" s="216"/>
      <c r="LUF304" s="216"/>
      <c r="LUG304" s="216"/>
      <c r="LUH304" s="216"/>
      <c r="LUI304" s="216"/>
      <c r="LUJ304" s="216"/>
      <c r="LUK304" s="216"/>
      <c r="LUL304" s="216"/>
      <c r="LUM304" s="216"/>
      <c r="LUN304" s="216"/>
      <c r="LUO304" s="216"/>
      <c r="LUP304" s="216"/>
      <c r="LUQ304" s="216"/>
      <c r="LUR304" s="216"/>
      <c r="LUS304" s="216"/>
      <c r="LUT304" s="216"/>
      <c r="LUU304" s="216"/>
      <c r="LUV304" s="216"/>
      <c r="LUW304" s="216"/>
      <c r="LUX304" s="216"/>
      <c r="LUY304" s="216"/>
      <c r="LUZ304" s="216"/>
      <c r="LVA304" s="216"/>
      <c r="LVB304" s="216"/>
      <c r="LVC304" s="216"/>
      <c r="LVD304" s="216"/>
      <c r="LVE304" s="216"/>
      <c r="LVF304" s="216"/>
      <c r="LVG304" s="216"/>
      <c r="LVH304" s="216"/>
      <c r="LVI304" s="216"/>
      <c r="LVJ304" s="216"/>
      <c r="LVK304" s="216"/>
      <c r="LVL304" s="216"/>
      <c r="LVM304" s="216"/>
      <c r="LVN304" s="216"/>
      <c r="LVO304" s="216"/>
      <c r="LVP304" s="216"/>
      <c r="LVQ304" s="216"/>
      <c r="LVR304" s="216"/>
      <c r="LVS304" s="216"/>
      <c r="LVT304" s="216"/>
      <c r="LVU304" s="216"/>
      <c r="LVV304" s="216"/>
      <c r="LVW304" s="216"/>
      <c r="LVX304" s="216"/>
      <c r="LVY304" s="216"/>
      <c r="LVZ304" s="216"/>
      <c r="LWA304" s="216"/>
      <c r="LWB304" s="216"/>
      <c r="LWC304" s="216"/>
      <c r="LWD304" s="216"/>
      <c r="LWE304" s="216"/>
      <c r="LWF304" s="216"/>
      <c r="LWG304" s="216"/>
      <c r="LWH304" s="216"/>
      <c r="LWI304" s="216"/>
      <c r="LWJ304" s="216"/>
      <c r="LWK304" s="216"/>
      <c r="LWL304" s="216"/>
      <c r="LWM304" s="216"/>
      <c r="LWN304" s="216"/>
      <c r="LWO304" s="216"/>
      <c r="LWP304" s="216"/>
      <c r="LWQ304" s="216"/>
      <c r="LWR304" s="216"/>
      <c r="LWS304" s="216"/>
      <c r="LWT304" s="216"/>
      <c r="LWU304" s="216"/>
      <c r="LWV304" s="216"/>
      <c r="LWW304" s="216"/>
      <c r="LWX304" s="216"/>
      <c r="LWY304" s="216"/>
      <c r="LWZ304" s="216"/>
      <c r="LXA304" s="216"/>
      <c r="LXB304" s="216"/>
      <c r="LXC304" s="216"/>
      <c r="LXD304" s="216"/>
      <c r="LXE304" s="216"/>
      <c r="LXF304" s="216"/>
      <c r="LXG304" s="216"/>
      <c r="LXH304" s="216"/>
      <c r="LXI304" s="216"/>
      <c r="LXJ304" s="216"/>
      <c r="LXK304" s="216"/>
      <c r="LXL304" s="216"/>
      <c r="LXM304" s="216"/>
      <c r="LXN304" s="216"/>
      <c r="LXO304" s="216"/>
      <c r="LXP304" s="216"/>
      <c r="LXQ304" s="216"/>
      <c r="LXR304" s="216"/>
      <c r="LXS304" s="216"/>
      <c r="LXT304" s="216"/>
      <c r="LXU304" s="216"/>
      <c r="LXV304" s="216"/>
      <c r="LXW304" s="216"/>
      <c r="LXX304" s="216"/>
      <c r="LXY304" s="216"/>
      <c r="LXZ304" s="216"/>
      <c r="LYA304" s="216"/>
      <c r="LYB304" s="216"/>
      <c r="LYC304" s="216"/>
      <c r="LYD304" s="216"/>
      <c r="LYE304" s="216"/>
      <c r="LYF304" s="216"/>
      <c r="LYG304" s="216"/>
      <c r="LYH304" s="216"/>
      <c r="LYI304" s="216"/>
      <c r="LYJ304" s="216"/>
      <c r="LYK304" s="216"/>
      <c r="LYL304" s="216"/>
      <c r="LYM304" s="216"/>
      <c r="LYN304" s="216"/>
      <c r="LYO304" s="216"/>
      <c r="LYP304" s="216"/>
      <c r="LYQ304" s="216"/>
      <c r="LYR304" s="216"/>
      <c r="LYS304" s="216"/>
      <c r="LYT304" s="216"/>
      <c r="LYU304" s="216"/>
      <c r="LYV304" s="216"/>
      <c r="LYW304" s="216"/>
      <c r="LYX304" s="216"/>
      <c r="LYY304" s="216"/>
      <c r="LYZ304" s="216"/>
      <c r="LZA304" s="216"/>
      <c r="LZB304" s="216"/>
      <c r="LZC304" s="216"/>
      <c r="LZD304" s="216"/>
      <c r="LZE304" s="216"/>
      <c r="LZF304" s="216"/>
      <c r="LZG304" s="216"/>
      <c r="LZH304" s="216"/>
      <c r="LZI304" s="216"/>
      <c r="LZJ304" s="216"/>
      <c r="LZK304" s="216"/>
      <c r="LZL304" s="216"/>
      <c r="LZM304" s="216"/>
      <c r="LZN304" s="216"/>
      <c r="LZO304" s="216"/>
      <c r="LZP304" s="216"/>
      <c r="LZQ304" s="216"/>
      <c r="LZR304" s="216"/>
      <c r="LZS304" s="216"/>
      <c r="LZT304" s="216"/>
      <c r="LZU304" s="216"/>
      <c r="LZV304" s="216"/>
      <c r="LZW304" s="216"/>
      <c r="LZX304" s="216"/>
      <c r="LZY304" s="216"/>
      <c r="LZZ304" s="216"/>
      <c r="MAA304" s="216"/>
      <c r="MAB304" s="216"/>
      <c r="MAC304" s="216"/>
      <c r="MAD304" s="216"/>
      <c r="MAE304" s="216"/>
      <c r="MAF304" s="216"/>
      <c r="MAG304" s="216"/>
      <c r="MAH304" s="216"/>
      <c r="MAI304" s="216"/>
      <c r="MAJ304" s="216"/>
      <c r="MAK304" s="216"/>
      <c r="MAL304" s="216"/>
      <c r="MAM304" s="216"/>
      <c r="MAN304" s="216"/>
      <c r="MAO304" s="216"/>
      <c r="MAP304" s="216"/>
      <c r="MAQ304" s="216"/>
      <c r="MAR304" s="216"/>
      <c r="MAS304" s="216"/>
      <c r="MAT304" s="216"/>
      <c r="MAU304" s="216"/>
      <c r="MAV304" s="216"/>
      <c r="MAW304" s="216"/>
      <c r="MAX304" s="216"/>
      <c r="MAY304" s="216"/>
      <c r="MAZ304" s="216"/>
      <c r="MBA304" s="216"/>
      <c r="MBB304" s="216"/>
      <c r="MBC304" s="216"/>
      <c r="MBD304" s="216"/>
      <c r="MBE304" s="216"/>
      <c r="MBF304" s="216"/>
      <c r="MBG304" s="216"/>
      <c r="MBH304" s="216"/>
      <c r="MBI304" s="216"/>
      <c r="MBJ304" s="216"/>
      <c r="MBK304" s="216"/>
      <c r="MBL304" s="216"/>
      <c r="MBM304" s="216"/>
      <c r="MBN304" s="216"/>
      <c r="MBO304" s="216"/>
      <c r="MBP304" s="216"/>
      <c r="MBQ304" s="216"/>
      <c r="MBR304" s="216"/>
      <c r="MBS304" s="216"/>
      <c r="MBT304" s="216"/>
      <c r="MBU304" s="216"/>
      <c r="MBV304" s="216"/>
      <c r="MBW304" s="216"/>
      <c r="MBX304" s="216"/>
      <c r="MBY304" s="216"/>
      <c r="MBZ304" s="216"/>
      <c r="MCA304" s="216"/>
      <c r="MCB304" s="216"/>
      <c r="MCC304" s="216"/>
      <c r="MCD304" s="216"/>
      <c r="MCE304" s="216"/>
      <c r="MCF304" s="216"/>
      <c r="MCG304" s="216"/>
      <c r="MCH304" s="216"/>
      <c r="MCI304" s="216"/>
      <c r="MCJ304" s="216"/>
      <c r="MCK304" s="216"/>
      <c r="MCL304" s="216"/>
      <c r="MCM304" s="216"/>
      <c r="MCN304" s="216"/>
      <c r="MCO304" s="216"/>
      <c r="MCP304" s="216"/>
      <c r="MCQ304" s="216"/>
      <c r="MCR304" s="216"/>
      <c r="MCS304" s="216"/>
      <c r="MCT304" s="216"/>
      <c r="MCU304" s="216"/>
      <c r="MCV304" s="216"/>
      <c r="MCW304" s="216"/>
      <c r="MCX304" s="216"/>
      <c r="MCY304" s="216"/>
      <c r="MCZ304" s="216"/>
      <c r="MDA304" s="216"/>
      <c r="MDB304" s="216"/>
      <c r="MDC304" s="216"/>
      <c r="MDD304" s="216"/>
      <c r="MDE304" s="216"/>
      <c r="MDF304" s="216"/>
      <c r="MDG304" s="216"/>
      <c r="MDH304" s="216"/>
      <c r="MDI304" s="216"/>
      <c r="MDJ304" s="216"/>
      <c r="MDK304" s="216"/>
      <c r="MDL304" s="216"/>
      <c r="MDM304" s="216"/>
      <c r="MDN304" s="216"/>
      <c r="MDO304" s="216"/>
      <c r="MDP304" s="216"/>
      <c r="MDQ304" s="216"/>
      <c r="MDR304" s="216"/>
      <c r="MDS304" s="216"/>
      <c r="MDT304" s="216"/>
      <c r="MDU304" s="216"/>
      <c r="MDV304" s="216"/>
      <c r="MDW304" s="216"/>
      <c r="MDX304" s="216"/>
      <c r="MDY304" s="216"/>
      <c r="MDZ304" s="216"/>
      <c r="MEA304" s="216"/>
      <c r="MEB304" s="216"/>
      <c r="MEC304" s="216"/>
      <c r="MED304" s="216"/>
      <c r="MEE304" s="216"/>
      <c r="MEF304" s="216"/>
      <c r="MEG304" s="216"/>
      <c r="MEH304" s="216"/>
      <c r="MEI304" s="216"/>
      <c r="MEJ304" s="216"/>
      <c r="MEK304" s="216"/>
      <c r="MEL304" s="216"/>
      <c r="MEM304" s="216"/>
      <c r="MEN304" s="216"/>
      <c r="MEO304" s="216"/>
      <c r="MEP304" s="216"/>
      <c r="MEQ304" s="216"/>
      <c r="MER304" s="216"/>
      <c r="MES304" s="216"/>
      <c r="MET304" s="216"/>
      <c r="MEU304" s="216"/>
      <c r="MEV304" s="216"/>
      <c r="MEW304" s="216"/>
      <c r="MEX304" s="216"/>
      <c r="MEY304" s="216"/>
      <c r="MEZ304" s="216"/>
      <c r="MFA304" s="216"/>
      <c r="MFB304" s="216"/>
      <c r="MFC304" s="216"/>
      <c r="MFD304" s="216"/>
      <c r="MFE304" s="216"/>
      <c r="MFF304" s="216"/>
      <c r="MFG304" s="216"/>
      <c r="MFH304" s="216"/>
      <c r="MFI304" s="216"/>
      <c r="MFJ304" s="216"/>
      <c r="MFK304" s="216"/>
      <c r="MFL304" s="216"/>
      <c r="MFM304" s="216"/>
      <c r="MFN304" s="216"/>
      <c r="MFO304" s="216"/>
      <c r="MFP304" s="216"/>
      <c r="MFQ304" s="216"/>
      <c r="MFR304" s="216"/>
      <c r="MFS304" s="216"/>
      <c r="MFT304" s="216"/>
      <c r="MFU304" s="216"/>
      <c r="MFV304" s="216"/>
      <c r="MFW304" s="216"/>
      <c r="MFX304" s="216"/>
      <c r="MFY304" s="216"/>
      <c r="MFZ304" s="216"/>
      <c r="MGA304" s="216"/>
      <c r="MGB304" s="216"/>
      <c r="MGC304" s="216"/>
      <c r="MGD304" s="216"/>
      <c r="MGE304" s="216"/>
      <c r="MGF304" s="216"/>
      <c r="MGG304" s="216"/>
      <c r="MGH304" s="216"/>
      <c r="MGI304" s="216"/>
      <c r="MGJ304" s="216"/>
      <c r="MGK304" s="216"/>
      <c r="MGL304" s="216"/>
      <c r="MGM304" s="216"/>
      <c r="MGN304" s="216"/>
      <c r="MGO304" s="216"/>
      <c r="MGP304" s="216"/>
      <c r="MGQ304" s="216"/>
      <c r="MGR304" s="216"/>
      <c r="MGS304" s="216"/>
      <c r="MGT304" s="216"/>
      <c r="MGU304" s="216"/>
      <c r="MGV304" s="216"/>
      <c r="MGW304" s="216"/>
      <c r="MGX304" s="216"/>
      <c r="MGY304" s="216"/>
      <c r="MGZ304" s="216"/>
      <c r="MHA304" s="216"/>
      <c r="MHB304" s="216"/>
      <c r="MHC304" s="216"/>
      <c r="MHD304" s="216"/>
      <c r="MHE304" s="216"/>
      <c r="MHF304" s="216"/>
      <c r="MHG304" s="216"/>
      <c r="MHH304" s="216"/>
      <c r="MHI304" s="216"/>
      <c r="MHJ304" s="216"/>
      <c r="MHK304" s="216"/>
      <c r="MHL304" s="216"/>
      <c r="MHM304" s="216"/>
      <c r="MHN304" s="216"/>
      <c r="MHO304" s="216"/>
      <c r="MHP304" s="216"/>
      <c r="MHQ304" s="216"/>
      <c r="MHR304" s="216"/>
      <c r="MHS304" s="216"/>
      <c r="MHT304" s="216"/>
      <c r="MHU304" s="216"/>
      <c r="MHV304" s="216"/>
      <c r="MHW304" s="216"/>
      <c r="MHX304" s="216"/>
      <c r="MHY304" s="216"/>
      <c r="MHZ304" s="216"/>
      <c r="MIA304" s="216"/>
      <c r="MIB304" s="216"/>
      <c r="MIC304" s="216"/>
      <c r="MID304" s="216"/>
      <c r="MIE304" s="216"/>
      <c r="MIF304" s="216"/>
      <c r="MIG304" s="216"/>
      <c r="MIH304" s="216"/>
      <c r="MII304" s="216"/>
      <c r="MIJ304" s="216"/>
      <c r="MIK304" s="216"/>
      <c r="MIL304" s="216"/>
      <c r="MIM304" s="216"/>
      <c r="MIN304" s="216"/>
      <c r="MIO304" s="216"/>
      <c r="MIP304" s="216"/>
      <c r="MIQ304" s="216"/>
      <c r="MIR304" s="216"/>
      <c r="MIS304" s="216"/>
      <c r="MIT304" s="216"/>
      <c r="MIU304" s="216"/>
      <c r="MIV304" s="216"/>
      <c r="MIW304" s="216"/>
      <c r="MIX304" s="216"/>
      <c r="MIY304" s="216"/>
      <c r="MIZ304" s="216"/>
      <c r="MJA304" s="216"/>
      <c r="MJB304" s="216"/>
      <c r="MJC304" s="216"/>
      <c r="MJD304" s="216"/>
      <c r="MJE304" s="216"/>
      <c r="MJF304" s="216"/>
      <c r="MJG304" s="216"/>
      <c r="MJH304" s="216"/>
      <c r="MJI304" s="216"/>
      <c r="MJJ304" s="216"/>
      <c r="MJK304" s="216"/>
      <c r="MJL304" s="216"/>
      <c r="MJM304" s="216"/>
      <c r="MJN304" s="216"/>
      <c r="MJO304" s="216"/>
      <c r="MJP304" s="216"/>
      <c r="MJQ304" s="216"/>
      <c r="MJR304" s="216"/>
      <c r="MJS304" s="216"/>
      <c r="MJT304" s="216"/>
      <c r="MJU304" s="216"/>
      <c r="MJV304" s="216"/>
      <c r="MJW304" s="216"/>
      <c r="MJX304" s="216"/>
      <c r="MJY304" s="216"/>
      <c r="MJZ304" s="216"/>
      <c r="MKA304" s="216"/>
      <c r="MKB304" s="216"/>
      <c r="MKC304" s="216"/>
      <c r="MKD304" s="216"/>
      <c r="MKE304" s="216"/>
      <c r="MKF304" s="216"/>
      <c r="MKG304" s="216"/>
      <c r="MKH304" s="216"/>
      <c r="MKI304" s="216"/>
      <c r="MKJ304" s="216"/>
      <c r="MKK304" s="216"/>
      <c r="MKL304" s="216"/>
      <c r="MKM304" s="216"/>
      <c r="MKN304" s="216"/>
      <c r="MKO304" s="216"/>
      <c r="MKP304" s="216"/>
      <c r="MKQ304" s="216"/>
      <c r="MKR304" s="216"/>
      <c r="MKS304" s="216"/>
      <c r="MKT304" s="216"/>
      <c r="MKU304" s="216"/>
      <c r="MKV304" s="216"/>
      <c r="MKW304" s="216"/>
      <c r="MKX304" s="216"/>
      <c r="MKY304" s="216"/>
      <c r="MKZ304" s="216"/>
      <c r="MLA304" s="216"/>
      <c r="MLB304" s="216"/>
      <c r="MLC304" s="216"/>
      <c r="MLD304" s="216"/>
      <c r="MLE304" s="216"/>
      <c r="MLF304" s="216"/>
      <c r="MLG304" s="216"/>
      <c r="MLH304" s="216"/>
      <c r="MLI304" s="216"/>
      <c r="MLJ304" s="216"/>
      <c r="MLK304" s="216"/>
      <c r="MLL304" s="216"/>
      <c r="MLM304" s="216"/>
      <c r="MLN304" s="216"/>
      <c r="MLO304" s="216"/>
      <c r="MLP304" s="216"/>
      <c r="MLQ304" s="216"/>
      <c r="MLR304" s="216"/>
      <c r="MLS304" s="216"/>
      <c r="MLT304" s="216"/>
      <c r="MLU304" s="216"/>
      <c r="MLV304" s="216"/>
      <c r="MLW304" s="216"/>
      <c r="MLX304" s="216"/>
      <c r="MLY304" s="216"/>
      <c r="MLZ304" s="216"/>
      <c r="MMA304" s="216"/>
      <c r="MMB304" s="216"/>
      <c r="MMC304" s="216"/>
      <c r="MMD304" s="216"/>
      <c r="MME304" s="216"/>
      <c r="MMF304" s="216"/>
      <c r="MMG304" s="216"/>
      <c r="MMH304" s="216"/>
      <c r="MMI304" s="216"/>
      <c r="MMJ304" s="216"/>
      <c r="MMK304" s="216"/>
      <c r="MML304" s="216"/>
      <c r="MMM304" s="216"/>
      <c r="MMN304" s="216"/>
      <c r="MMO304" s="216"/>
      <c r="MMP304" s="216"/>
      <c r="MMQ304" s="216"/>
      <c r="MMR304" s="216"/>
      <c r="MMS304" s="216"/>
      <c r="MMT304" s="216"/>
      <c r="MMU304" s="216"/>
      <c r="MMV304" s="216"/>
      <c r="MMW304" s="216"/>
      <c r="MMX304" s="216"/>
      <c r="MMY304" s="216"/>
      <c r="MMZ304" s="216"/>
      <c r="MNA304" s="216"/>
      <c r="MNB304" s="216"/>
      <c r="MNC304" s="216"/>
      <c r="MND304" s="216"/>
      <c r="MNE304" s="216"/>
      <c r="MNF304" s="216"/>
      <c r="MNG304" s="216"/>
      <c r="MNH304" s="216"/>
      <c r="MNI304" s="216"/>
      <c r="MNJ304" s="216"/>
      <c r="MNK304" s="216"/>
      <c r="MNL304" s="216"/>
      <c r="MNM304" s="216"/>
      <c r="MNN304" s="216"/>
      <c r="MNO304" s="216"/>
      <c r="MNP304" s="216"/>
      <c r="MNQ304" s="216"/>
      <c r="MNR304" s="216"/>
      <c r="MNS304" s="216"/>
      <c r="MNT304" s="216"/>
      <c r="MNU304" s="216"/>
      <c r="MNV304" s="216"/>
      <c r="MNW304" s="216"/>
      <c r="MNX304" s="216"/>
      <c r="MNY304" s="216"/>
      <c r="MNZ304" s="216"/>
      <c r="MOA304" s="216"/>
      <c r="MOB304" s="216"/>
      <c r="MOC304" s="216"/>
      <c r="MOD304" s="216"/>
      <c r="MOE304" s="216"/>
      <c r="MOF304" s="216"/>
      <c r="MOG304" s="216"/>
      <c r="MOH304" s="216"/>
      <c r="MOI304" s="216"/>
      <c r="MOJ304" s="216"/>
      <c r="MOK304" s="216"/>
      <c r="MOL304" s="216"/>
      <c r="MOM304" s="216"/>
      <c r="MON304" s="216"/>
      <c r="MOO304" s="216"/>
      <c r="MOP304" s="216"/>
      <c r="MOQ304" s="216"/>
      <c r="MOR304" s="216"/>
      <c r="MOS304" s="216"/>
      <c r="MOT304" s="216"/>
      <c r="MOU304" s="216"/>
      <c r="MOV304" s="216"/>
      <c r="MOW304" s="216"/>
      <c r="MOX304" s="216"/>
      <c r="MOY304" s="216"/>
      <c r="MOZ304" s="216"/>
      <c r="MPA304" s="216"/>
      <c r="MPB304" s="216"/>
      <c r="MPC304" s="216"/>
      <c r="MPD304" s="216"/>
      <c r="MPE304" s="216"/>
      <c r="MPF304" s="216"/>
      <c r="MPG304" s="216"/>
      <c r="MPH304" s="216"/>
      <c r="MPI304" s="216"/>
      <c r="MPJ304" s="216"/>
      <c r="MPK304" s="216"/>
      <c r="MPL304" s="216"/>
      <c r="MPM304" s="216"/>
      <c r="MPN304" s="216"/>
      <c r="MPO304" s="216"/>
      <c r="MPP304" s="216"/>
      <c r="MPQ304" s="216"/>
      <c r="MPR304" s="216"/>
      <c r="MPS304" s="216"/>
      <c r="MPT304" s="216"/>
      <c r="MPU304" s="216"/>
      <c r="MPV304" s="216"/>
      <c r="MPW304" s="216"/>
      <c r="MPX304" s="216"/>
      <c r="MPY304" s="216"/>
      <c r="MPZ304" s="216"/>
      <c r="MQA304" s="216"/>
      <c r="MQB304" s="216"/>
      <c r="MQC304" s="216"/>
      <c r="MQD304" s="216"/>
      <c r="MQE304" s="216"/>
      <c r="MQF304" s="216"/>
      <c r="MQG304" s="216"/>
      <c r="MQH304" s="216"/>
      <c r="MQI304" s="216"/>
      <c r="MQJ304" s="216"/>
      <c r="MQK304" s="216"/>
      <c r="MQL304" s="216"/>
      <c r="MQM304" s="216"/>
      <c r="MQN304" s="216"/>
      <c r="MQO304" s="216"/>
      <c r="MQP304" s="216"/>
      <c r="MQQ304" s="216"/>
      <c r="MQR304" s="216"/>
      <c r="MQS304" s="216"/>
      <c r="MQT304" s="216"/>
      <c r="MQU304" s="216"/>
      <c r="MQV304" s="216"/>
      <c r="MQW304" s="216"/>
      <c r="MQX304" s="216"/>
      <c r="MQY304" s="216"/>
      <c r="MQZ304" s="216"/>
      <c r="MRA304" s="216"/>
      <c r="MRB304" s="216"/>
      <c r="MRC304" s="216"/>
      <c r="MRD304" s="216"/>
      <c r="MRE304" s="216"/>
      <c r="MRF304" s="216"/>
      <c r="MRG304" s="216"/>
      <c r="MRH304" s="216"/>
      <c r="MRI304" s="216"/>
      <c r="MRJ304" s="216"/>
      <c r="MRK304" s="216"/>
      <c r="MRL304" s="216"/>
      <c r="MRM304" s="216"/>
      <c r="MRN304" s="216"/>
      <c r="MRO304" s="216"/>
      <c r="MRP304" s="216"/>
      <c r="MRQ304" s="216"/>
      <c r="MRR304" s="216"/>
      <c r="MRS304" s="216"/>
      <c r="MRT304" s="216"/>
      <c r="MRU304" s="216"/>
      <c r="MRV304" s="216"/>
      <c r="MRW304" s="216"/>
      <c r="MRX304" s="216"/>
      <c r="MRY304" s="216"/>
      <c r="MRZ304" s="216"/>
      <c r="MSA304" s="216"/>
      <c r="MSB304" s="216"/>
      <c r="MSC304" s="216"/>
      <c r="MSD304" s="216"/>
      <c r="MSE304" s="216"/>
      <c r="MSF304" s="216"/>
      <c r="MSG304" s="216"/>
      <c r="MSH304" s="216"/>
      <c r="MSI304" s="216"/>
      <c r="MSJ304" s="216"/>
      <c r="MSK304" s="216"/>
      <c r="MSL304" s="216"/>
      <c r="MSM304" s="216"/>
      <c r="MSN304" s="216"/>
      <c r="MSO304" s="216"/>
      <c r="MSP304" s="216"/>
      <c r="MSQ304" s="216"/>
      <c r="MSR304" s="216"/>
      <c r="MSS304" s="216"/>
      <c r="MST304" s="216"/>
      <c r="MSU304" s="216"/>
      <c r="MSV304" s="216"/>
      <c r="MSW304" s="216"/>
      <c r="MSX304" s="216"/>
      <c r="MSY304" s="216"/>
      <c r="MSZ304" s="216"/>
      <c r="MTA304" s="216"/>
      <c r="MTB304" s="216"/>
      <c r="MTC304" s="216"/>
      <c r="MTD304" s="216"/>
      <c r="MTE304" s="216"/>
      <c r="MTF304" s="216"/>
      <c r="MTG304" s="216"/>
      <c r="MTH304" s="216"/>
      <c r="MTI304" s="216"/>
      <c r="MTJ304" s="216"/>
      <c r="MTK304" s="216"/>
      <c r="MTL304" s="216"/>
      <c r="MTM304" s="216"/>
      <c r="MTN304" s="216"/>
      <c r="MTO304" s="216"/>
      <c r="MTP304" s="216"/>
      <c r="MTQ304" s="216"/>
      <c r="MTR304" s="216"/>
      <c r="MTS304" s="216"/>
      <c r="MTT304" s="216"/>
      <c r="MTU304" s="216"/>
      <c r="MTV304" s="216"/>
      <c r="MTW304" s="216"/>
      <c r="MTX304" s="216"/>
      <c r="MTY304" s="216"/>
      <c r="MTZ304" s="216"/>
      <c r="MUA304" s="216"/>
      <c r="MUB304" s="216"/>
      <c r="MUC304" s="216"/>
      <c r="MUD304" s="216"/>
      <c r="MUE304" s="216"/>
      <c r="MUF304" s="216"/>
      <c r="MUG304" s="216"/>
      <c r="MUH304" s="216"/>
      <c r="MUI304" s="216"/>
      <c r="MUJ304" s="216"/>
      <c r="MUK304" s="216"/>
      <c r="MUL304" s="216"/>
      <c r="MUM304" s="216"/>
      <c r="MUN304" s="216"/>
      <c r="MUO304" s="216"/>
      <c r="MUP304" s="216"/>
      <c r="MUQ304" s="216"/>
      <c r="MUR304" s="216"/>
      <c r="MUS304" s="216"/>
      <c r="MUT304" s="216"/>
      <c r="MUU304" s="216"/>
      <c r="MUV304" s="216"/>
      <c r="MUW304" s="216"/>
      <c r="MUX304" s="216"/>
      <c r="MUY304" s="216"/>
      <c r="MUZ304" s="216"/>
      <c r="MVA304" s="216"/>
      <c r="MVB304" s="216"/>
      <c r="MVC304" s="216"/>
      <c r="MVD304" s="216"/>
      <c r="MVE304" s="216"/>
      <c r="MVF304" s="216"/>
      <c r="MVG304" s="216"/>
      <c r="MVH304" s="216"/>
      <c r="MVI304" s="216"/>
      <c r="MVJ304" s="216"/>
      <c r="MVK304" s="216"/>
      <c r="MVL304" s="216"/>
      <c r="MVM304" s="216"/>
      <c r="MVN304" s="216"/>
      <c r="MVO304" s="216"/>
      <c r="MVP304" s="216"/>
      <c r="MVQ304" s="216"/>
      <c r="MVR304" s="216"/>
      <c r="MVS304" s="216"/>
      <c r="MVT304" s="216"/>
      <c r="MVU304" s="216"/>
      <c r="MVV304" s="216"/>
      <c r="MVW304" s="216"/>
      <c r="MVX304" s="216"/>
      <c r="MVY304" s="216"/>
      <c r="MVZ304" s="216"/>
      <c r="MWA304" s="216"/>
      <c r="MWB304" s="216"/>
      <c r="MWC304" s="216"/>
      <c r="MWD304" s="216"/>
      <c r="MWE304" s="216"/>
      <c r="MWF304" s="216"/>
      <c r="MWG304" s="216"/>
      <c r="MWH304" s="216"/>
      <c r="MWI304" s="216"/>
      <c r="MWJ304" s="216"/>
      <c r="MWK304" s="216"/>
      <c r="MWL304" s="216"/>
      <c r="MWM304" s="216"/>
      <c r="MWN304" s="216"/>
      <c r="MWO304" s="216"/>
      <c r="MWP304" s="216"/>
      <c r="MWQ304" s="216"/>
      <c r="MWR304" s="216"/>
      <c r="MWS304" s="216"/>
      <c r="MWT304" s="216"/>
      <c r="MWU304" s="216"/>
      <c r="MWV304" s="216"/>
      <c r="MWW304" s="216"/>
      <c r="MWX304" s="216"/>
      <c r="MWY304" s="216"/>
      <c r="MWZ304" s="216"/>
      <c r="MXA304" s="216"/>
      <c r="MXB304" s="216"/>
      <c r="MXC304" s="216"/>
      <c r="MXD304" s="216"/>
      <c r="MXE304" s="216"/>
      <c r="MXF304" s="216"/>
      <c r="MXG304" s="216"/>
      <c r="MXH304" s="216"/>
      <c r="MXI304" s="216"/>
      <c r="MXJ304" s="216"/>
      <c r="MXK304" s="216"/>
      <c r="MXL304" s="216"/>
      <c r="MXM304" s="216"/>
      <c r="MXN304" s="216"/>
      <c r="MXO304" s="216"/>
      <c r="MXP304" s="216"/>
      <c r="MXQ304" s="216"/>
      <c r="MXR304" s="216"/>
      <c r="MXS304" s="216"/>
      <c r="MXT304" s="216"/>
      <c r="MXU304" s="216"/>
      <c r="MXV304" s="216"/>
      <c r="MXW304" s="216"/>
      <c r="MXX304" s="216"/>
      <c r="MXY304" s="216"/>
      <c r="MXZ304" s="216"/>
      <c r="MYA304" s="216"/>
      <c r="MYB304" s="216"/>
      <c r="MYC304" s="216"/>
      <c r="MYD304" s="216"/>
      <c r="MYE304" s="216"/>
      <c r="MYF304" s="216"/>
      <c r="MYG304" s="216"/>
      <c r="MYH304" s="216"/>
      <c r="MYI304" s="216"/>
      <c r="MYJ304" s="216"/>
      <c r="MYK304" s="216"/>
      <c r="MYL304" s="216"/>
      <c r="MYM304" s="216"/>
      <c r="MYN304" s="216"/>
      <c r="MYO304" s="216"/>
      <c r="MYP304" s="216"/>
      <c r="MYQ304" s="216"/>
      <c r="MYR304" s="216"/>
      <c r="MYS304" s="216"/>
      <c r="MYT304" s="216"/>
      <c r="MYU304" s="216"/>
      <c r="MYV304" s="216"/>
      <c r="MYW304" s="216"/>
      <c r="MYX304" s="216"/>
      <c r="MYY304" s="216"/>
      <c r="MYZ304" s="216"/>
      <c r="MZA304" s="216"/>
      <c r="MZB304" s="216"/>
      <c r="MZC304" s="216"/>
      <c r="MZD304" s="216"/>
      <c r="MZE304" s="216"/>
      <c r="MZF304" s="216"/>
      <c r="MZG304" s="216"/>
      <c r="MZH304" s="216"/>
      <c r="MZI304" s="216"/>
      <c r="MZJ304" s="216"/>
      <c r="MZK304" s="216"/>
      <c r="MZL304" s="216"/>
      <c r="MZM304" s="216"/>
      <c r="MZN304" s="216"/>
      <c r="MZO304" s="216"/>
      <c r="MZP304" s="216"/>
      <c r="MZQ304" s="216"/>
      <c r="MZR304" s="216"/>
      <c r="MZS304" s="216"/>
      <c r="MZT304" s="216"/>
      <c r="MZU304" s="216"/>
      <c r="MZV304" s="216"/>
      <c r="MZW304" s="216"/>
      <c r="MZX304" s="216"/>
      <c r="MZY304" s="216"/>
      <c r="MZZ304" s="216"/>
      <c r="NAA304" s="216"/>
      <c r="NAB304" s="216"/>
      <c r="NAC304" s="216"/>
      <c r="NAD304" s="216"/>
      <c r="NAE304" s="216"/>
      <c r="NAF304" s="216"/>
      <c r="NAG304" s="216"/>
      <c r="NAH304" s="216"/>
      <c r="NAI304" s="216"/>
      <c r="NAJ304" s="216"/>
      <c r="NAK304" s="216"/>
      <c r="NAL304" s="216"/>
      <c r="NAM304" s="216"/>
      <c r="NAN304" s="216"/>
      <c r="NAO304" s="216"/>
      <c r="NAP304" s="216"/>
      <c r="NAQ304" s="216"/>
      <c r="NAR304" s="216"/>
      <c r="NAS304" s="216"/>
      <c r="NAT304" s="216"/>
      <c r="NAU304" s="216"/>
      <c r="NAV304" s="216"/>
      <c r="NAW304" s="216"/>
      <c r="NAX304" s="216"/>
      <c r="NAY304" s="216"/>
      <c r="NAZ304" s="216"/>
      <c r="NBA304" s="216"/>
      <c r="NBB304" s="216"/>
      <c r="NBC304" s="216"/>
      <c r="NBD304" s="216"/>
      <c r="NBE304" s="216"/>
      <c r="NBF304" s="216"/>
      <c r="NBG304" s="216"/>
      <c r="NBH304" s="216"/>
      <c r="NBI304" s="216"/>
      <c r="NBJ304" s="216"/>
      <c r="NBK304" s="216"/>
      <c r="NBL304" s="216"/>
      <c r="NBM304" s="216"/>
      <c r="NBN304" s="216"/>
      <c r="NBO304" s="216"/>
      <c r="NBP304" s="216"/>
      <c r="NBQ304" s="216"/>
      <c r="NBR304" s="216"/>
      <c r="NBS304" s="216"/>
      <c r="NBT304" s="216"/>
      <c r="NBU304" s="216"/>
      <c r="NBV304" s="216"/>
      <c r="NBW304" s="216"/>
      <c r="NBX304" s="216"/>
      <c r="NBY304" s="216"/>
      <c r="NBZ304" s="216"/>
      <c r="NCA304" s="216"/>
      <c r="NCB304" s="216"/>
      <c r="NCC304" s="216"/>
      <c r="NCD304" s="216"/>
      <c r="NCE304" s="216"/>
      <c r="NCF304" s="216"/>
      <c r="NCG304" s="216"/>
      <c r="NCH304" s="216"/>
      <c r="NCI304" s="216"/>
      <c r="NCJ304" s="216"/>
      <c r="NCK304" s="216"/>
      <c r="NCL304" s="216"/>
      <c r="NCM304" s="216"/>
      <c r="NCN304" s="216"/>
      <c r="NCO304" s="216"/>
      <c r="NCP304" s="216"/>
      <c r="NCQ304" s="216"/>
      <c r="NCR304" s="216"/>
      <c r="NCS304" s="216"/>
      <c r="NCT304" s="216"/>
      <c r="NCU304" s="216"/>
      <c r="NCV304" s="216"/>
      <c r="NCW304" s="216"/>
      <c r="NCX304" s="216"/>
      <c r="NCY304" s="216"/>
      <c r="NCZ304" s="216"/>
      <c r="NDA304" s="216"/>
      <c r="NDB304" s="216"/>
      <c r="NDC304" s="216"/>
      <c r="NDD304" s="216"/>
      <c r="NDE304" s="216"/>
      <c r="NDF304" s="216"/>
      <c r="NDG304" s="216"/>
      <c r="NDH304" s="216"/>
      <c r="NDI304" s="216"/>
      <c r="NDJ304" s="216"/>
      <c r="NDK304" s="216"/>
      <c r="NDL304" s="216"/>
      <c r="NDM304" s="216"/>
      <c r="NDN304" s="216"/>
      <c r="NDO304" s="216"/>
      <c r="NDP304" s="216"/>
      <c r="NDQ304" s="216"/>
      <c r="NDR304" s="216"/>
      <c r="NDS304" s="216"/>
      <c r="NDT304" s="216"/>
      <c r="NDU304" s="216"/>
      <c r="NDV304" s="216"/>
      <c r="NDW304" s="216"/>
      <c r="NDX304" s="216"/>
      <c r="NDY304" s="216"/>
      <c r="NDZ304" s="216"/>
      <c r="NEA304" s="216"/>
      <c r="NEB304" s="216"/>
      <c r="NEC304" s="216"/>
      <c r="NED304" s="216"/>
      <c r="NEE304" s="216"/>
      <c r="NEF304" s="216"/>
      <c r="NEG304" s="216"/>
      <c r="NEH304" s="216"/>
      <c r="NEI304" s="216"/>
      <c r="NEJ304" s="216"/>
      <c r="NEK304" s="216"/>
      <c r="NEL304" s="216"/>
      <c r="NEM304" s="216"/>
      <c r="NEN304" s="216"/>
      <c r="NEO304" s="216"/>
      <c r="NEP304" s="216"/>
      <c r="NEQ304" s="216"/>
      <c r="NER304" s="216"/>
      <c r="NES304" s="216"/>
      <c r="NET304" s="216"/>
      <c r="NEU304" s="216"/>
      <c r="NEV304" s="216"/>
      <c r="NEW304" s="216"/>
      <c r="NEX304" s="216"/>
      <c r="NEY304" s="216"/>
      <c r="NEZ304" s="216"/>
      <c r="NFA304" s="216"/>
      <c r="NFB304" s="216"/>
      <c r="NFC304" s="216"/>
      <c r="NFD304" s="216"/>
      <c r="NFE304" s="216"/>
      <c r="NFF304" s="216"/>
      <c r="NFG304" s="216"/>
      <c r="NFH304" s="216"/>
      <c r="NFI304" s="216"/>
      <c r="NFJ304" s="216"/>
      <c r="NFK304" s="216"/>
      <c r="NFL304" s="216"/>
      <c r="NFM304" s="216"/>
      <c r="NFN304" s="216"/>
      <c r="NFO304" s="216"/>
      <c r="NFP304" s="216"/>
      <c r="NFQ304" s="216"/>
      <c r="NFR304" s="216"/>
      <c r="NFS304" s="216"/>
      <c r="NFT304" s="216"/>
      <c r="NFU304" s="216"/>
      <c r="NFV304" s="216"/>
      <c r="NFW304" s="216"/>
      <c r="NFX304" s="216"/>
      <c r="NFY304" s="216"/>
      <c r="NFZ304" s="216"/>
      <c r="NGA304" s="216"/>
      <c r="NGB304" s="216"/>
      <c r="NGC304" s="216"/>
      <c r="NGD304" s="216"/>
      <c r="NGE304" s="216"/>
      <c r="NGF304" s="216"/>
      <c r="NGG304" s="216"/>
      <c r="NGH304" s="216"/>
      <c r="NGI304" s="216"/>
      <c r="NGJ304" s="216"/>
      <c r="NGK304" s="216"/>
      <c r="NGL304" s="216"/>
      <c r="NGM304" s="216"/>
      <c r="NGN304" s="216"/>
      <c r="NGO304" s="216"/>
      <c r="NGP304" s="216"/>
      <c r="NGQ304" s="216"/>
      <c r="NGR304" s="216"/>
      <c r="NGS304" s="216"/>
      <c r="NGT304" s="216"/>
      <c r="NGU304" s="216"/>
      <c r="NGV304" s="216"/>
      <c r="NGW304" s="216"/>
      <c r="NGX304" s="216"/>
      <c r="NGY304" s="216"/>
      <c r="NGZ304" s="216"/>
      <c r="NHA304" s="216"/>
      <c r="NHB304" s="216"/>
      <c r="NHC304" s="216"/>
      <c r="NHD304" s="216"/>
      <c r="NHE304" s="216"/>
      <c r="NHF304" s="216"/>
      <c r="NHG304" s="216"/>
      <c r="NHH304" s="216"/>
      <c r="NHI304" s="216"/>
      <c r="NHJ304" s="216"/>
      <c r="NHK304" s="216"/>
      <c r="NHL304" s="216"/>
      <c r="NHM304" s="216"/>
      <c r="NHN304" s="216"/>
      <c r="NHO304" s="216"/>
      <c r="NHP304" s="216"/>
      <c r="NHQ304" s="216"/>
      <c r="NHR304" s="216"/>
      <c r="NHS304" s="216"/>
      <c r="NHT304" s="216"/>
      <c r="NHU304" s="216"/>
      <c r="NHV304" s="216"/>
      <c r="NHW304" s="216"/>
      <c r="NHX304" s="216"/>
      <c r="NHY304" s="216"/>
      <c r="NHZ304" s="216"/>
      <c r="NIA304" s="216"/>
      <c r="NIB304" s="216"/>
      <c r="NIC304" s="216"/>
      <c r="NID304" s="216"/>
      <c r="NIE304" s="216"/>
      <c r="NIF304" s="216"/>
      <c r="NIG304" s="216"/>
      <c r="NIH304" s="216"/>
      <c r="NII304" s="216"/>
      <c r="NIJ304" s="216"/>
      <c r="NIK304" s="216"/>
      <c r="NIL304" s="216"/>
      <c r="NIM304" s="216"/>
      <c r="NIN304" s="216"/>
      <c r="NIO304" s="216"/>
      <c r="NIP304" s="216"/>
      <c r="NIQ304" s="216"/>
      <c r="NIR304" s="216"/>
      <c r="NIS304" s="216"/>
      <c r="NIT304" s="216"/>
      <c r="NIU304" s="216"/>
      <c r="NIV304" s="216"/>
      <c r="NIW304" s="216"/>
      <c r="NIX304" s="216"/>
      <c r="NIY304" s="216"/>
      <c r="NIZ304" s="216"/>
      <c r="NJA304" s="216"/>
      <c r="NJB304" s="216"/>
      <c r="NJC304" s="216"/>
      <c r="NJD304" s="216"/>
      <c r="NJE304" s="216"/>
      <c r="NJF304" s="216"/>
      <c r="NJG304" s="216"/>
      <c r="NJH304" s="216"/>
      <c r="NJI304" s="216"/>
      <c r="NJJ304" s="216"/>
      <c r="NJK304" s="216"/>
      <c r="NJL304" s="216"/>
      <c r="NJM304" s="216"/>
      <c r="NJN304" s="216"/>
      <c r="NJO304" s="216"/>
      <c r="NJP304" s="216"/>
      <c r="NJQ304" s="216"/>
      <c r="NJR304" s="216"/>
      <c r="NJS304" s="216"/>
      <c r="NJT304" s="216"/>
      <c r="NJU304" s="216"/>
      <c r="NJV304" s="216"/>
      <c r="NJW304" s="216"/>
      <c r="NJX304" s="216"/>
      <c r="NJY304" s="216"/>
      <c r="NJZ304" s="216"/>
      <c r="NKA304" s="216"/>
      <c r="NKB304" s="216"/>
      <c r="NKC304" s="216"/>
      <c r="NKD304" s="216"/>
      <c r="NKE304" s="216"/>
      <c r="NKF304" s="216"/>
      <c r="NKG304" s="216"/>
      <c r="NKH304" s="216"/>
      <c r="NKI304" s="216"/>
      <c r="NKJ304" s="216"/>
      <c r="NKK304" s="216"/>
      <c r="NKL304" s="216"/>
      <c r="NKM304" s="216"/>
      <c r="NKN304" s="216"/>
      <c r="NKO304" s="216"/>
      <c r="NKP304" s="216"/>
      <c r="NKQ304" s="216"/>
      <c r="NKR304" s="216"/>
      <c r="NKS304" s="216"/>
      <c r="NKT304" s="216"/>
      <c r="NKU304" s="216"/>
      <c r="NKV304" s="216"/>
      <c r="NKW304" s="216"/>
      <c r="NKX304" s="216"/>
      <c r="NKY304" s="216"/>
      <c r="NKZ304" s="216"/>
      <c r="NLA304" s="216"/>
      <c r="NLB304" s="216"/>
      <c r="NLC304" s="216"/>
      <c r="NLD304" s="216"/>
      <c r="NLE304" s="216"/>
      <c r="NLF304" s="216"/>
      <c r="NLG304" s="216"/>
      <c r="NLH304" s="216"/>
      <c r="NLI304" s="216"/>
      <c r="NLJ304" s="216"/>
      <c r="NLK304" s="216"/>
      <c r="NLL304" s="216"/>
      <c r="NLM304" s="216"/>
      <c r="NLN304" s="216"/>
      <c r="NLO304" s="216"/>
      <c r="NLP304" s="216"/>
      <c r="NLQ304" s="216"/>
      <c r="NLR304" s="216"/>
      <c r="NLS304" s="216"/>
      <c r="NLT304" s="216"/>
      <c r="NLU304" s="216"/>
      <c r="NLV304" s="216"/>
      <c r="NLW304" s="216"/>
      <c r="NLX304" s="216"/>
      <c r="NLY304" s="216"/>
      <c r="NLZ304" s="216"/>
      <c r="NMA304" s="216"/>
      <c r="NMB304" s="216"/>
      <c r="NMC304" s="216"/>
      <c r="NMD304" s="216"/>
      <c r="NME304" s="216"/>
      <c r="NMF304" s="216"/>
      <c r="NMG304" s="216"/>
      <c r="NMH304" s="216"/>
      <c r="NMI304" s="216"/>
      <c r="NMJ304" s="216"/>
      <c r="NMK304" s="216"/>
      <c r="NML304" s="216"/>
      <c r="NMM304" s="216"/>
      <c r="NMN304" s="216"/>
      <c r="NMO304" s="216"/>
      <c r="NMP304" s="216"/>
      <c r="NMQ304" s="216"/>
      <c r="NMR304" s="216"/>
      <c r="NMS304" s="216"/>
      <c r="NMT304" s="216"/>
      <c r="NMU304" s="216"/>
      <c r="NMV304" s="216"/>
      <c r="NMW304" s="216"/>
      <c r="NMX304" s="216"/>
      <c r="NMY304" s="216"/>
      <c r="NMZ304" s="216"/>
      <c r="NNA304" s="216"/>
      <c r="NNB304" s="216"/>
      <c r="NNC304" s="216"/>
      <c r="NND304" s="216"/>
      <c r="NNE304" s="216"/>
      <c r="NNF304" s="216"/>
      <c r="NNG304" s="216"/>
      <c r="NNH304" s="216"/>
      <c r="NNI304" s="216"/>
      <c r="NNJ304" s="216"/>
      <c r="NNK304" s="216"/>
      <c r="NNL304" s="216"/>
      <c r="NNM304" s="216"/>
      <c r="NNN304" s="216"/>
      <c r="NNO304" s="216"/>
      <c r="NNP304" s="216"/>
      <c r="NNQ304" s="216"/>
      <c r="NNR304" s="216"/>
      <c r="NNS304" s="216"/>
      <c r="NNT304" s="216"/>
      <c r="NNU304" s="216"/>
      <c r="NNV304" s="216"/>
      <c r="NNW304" s="216"/>
      <c r="NNX304" s="216"/>
      <c r="NNY304" s="216"/>
      <c r="NNZ304" s="216"/>
      <c r="NOA304" s="216"/>
      <c r="NOB304" s="216"/>
      <c r="NOC304" s="216"/>
      <c r="NOD304" s="216"/>
      <c r="NOE304" s="216"/>
      <c r="NOF304" s="216"/>
      <c r="NOG304" s="216"/>
      <c r="NOH304" s="216"/>
      <c r="NOI304" s="216"/>
      <c r="NOJ304" s="216"/>
      <c r="NOK304" s="216"/>
      <c r="NOL304" s="216"/>
      <c r="NOM304" s="216"/>
      <c r="NON304" s="216"/>
      <c r="NOO304" s="216"/>
      <c r="NOP304" s="216"/>
      <c r="NOQ304" s="216"/>
      <c r="NOR304" s="216"/>
      <c r="NOS304" s="216"/>
      <c r="NOT304" s="216"/>
      <c r="NOU304" s="216"/>
      <c r="NOV304" s="216"/>
      <c r="NOW304" s="216"/>
      <c r="NOX304" s="216"/>
      <c r="NOY304" s="216"/>
      <c r="NOZ304" s="216"/>
      <c r="NPA304" s="216"/>
      <c r="NPB304" s="216"/>
      <c r="NPC304" s="216"/>
      <c r="NPD304" s="216"/>
      <c r="NPE304" s="216"/>
      <c r="NPF304" s="216"/>
      <c r="NPG304" s="216"/>
      <c r="NPH304" s="216"/>
      <c r="NPI304" s="216"/>
      <c r="NPJ304" s="216"/>
      <c r="NPK304" s="216"/>
      <c r="NPL304" s="216"/>
      <c r="NPM304" s="216"/>
      <c r="NPN304" s="216"/>
      <c r="NPO304" s="216"/>
      <c r="NPP304" s="216"/>
      <c r="NPQ304" s="216"/>
      <c r="NPR304" s="216"/>
      <c r="NPS304" s="216"/>
      <c r="NPT304" s="216"/>
      <c r="NPU304" s="216"/>
      <c r="NPV304" s="216"/>
      <c r="NPW304" s="216"/>
      <c r="NPX304" s="216"/>
      <c r="NPY304" s="216"/>
      <c r="NPZ304" s="216"/>
      <c r="NQA304" s="216"/>
      <c r="NQB304" s="216"/>
      <c r="NQC304" s="216"/>
      <c r="NQD304" s="216"/>
      <c r="NQE304" s="216"/>
      <c r="NQF304" s="216"/>
      <c r="NQG304" s="216"/>
      <c r="NQH304" s="216"/>
      <c r="NQI304" s="216"/>
      <c r="NQJ304" s="216"/>
      <c r="NQK304" s="216"/>
      <c r="NQL304" s="216"/>
      <c r="NQM304" s="216"/>
      <c r="NQN304" s="216"/>
      <c r="NQO304" s="216"/>
      <c r="NQP304" s="216"/>
      <c r="NQQ304" s="216"/>
      <c r="NQR304" s="216"/>
      <c r="NQS304" s="216"/>
      <c r="NQT304" s="216"/>
      <c r="NQU304" s="216"/>
      <c r="NQV304" s="216"/>
      <c r="NQW304" s="216"/>
      <c r="NQX304" s="216"/>
      <c r="NQY304" s="216"/>
      <c r="NQZ304" s="216"/>
      <c r="NRA304" s="216"/>
      <c r="NRB304" s="216"/>
      <c r="NRC304" s="216"/>
      <c r="NRD304" s="216"/>
      <c r="NRE304" s="216"/>
      <c r="NRF304" s="216"/>
      <c r="NRG304" s="216"/>
      <c r="NRH304" s="216"/>
      <c r="NRI304" s="216"/>
      <c r="NRJ304" s="216"/>
      <c r="NRK304" s="216"/>
      <c r="NRL304" s="216"/>
      <c r="NRM304" s="216"/>
      <c r="NRN304" s="216"/>
      <c r="NRO304" s="216"/>
      <c r="NRP304" s="216"/>
      <c r="NRQ304" s="216"/>
      <c r="NRR304" s="216"/>
      <c r="NRS304" s="216"/>
      <c r="NRT304" s="216"/>
      <c r="NRU304" s="216"/>
      <c r="NRV304" s="216"/>
      <c r="NRW304" s="216"/>
      <c r="NRX304" s="216"/>
      <c r="NRY304" s="216"/>
      <c r="NRZ304" s="216"/>
      <c r="NSA304" s="216"/>
      <c r="NSB304" s="216"/>
      <c r="NSC304" s="216"/>
      <c r="NSD304" s="216"/>
      <c r="NSE304" s="216"/>
      <c r="NSF304" s="216"/>
      <c r="NSG304" s="216"/>
      <c r="NSH304" s="216"/>
      <c r="NSI304" s="216"/>
      <c r="NSJ304" s="216"/>
      <c r="NSK304" s="216"/>
      <c r="NSL304" s="216"/>
      <c r="NSM304" s="216"/>
      <c r="NSN304" s="216"/>
      <c r="NSO304" s="216"/>
      <c r="NSP304" s="216"/>
      <c r="NSQ304" s="216"/>
      <c r="NSR304" s="216"/>
      <c r="NSS304" s="216"/>
      <c r="NST304" s="216"/>
      <c r="NSU304" s="216"/>
      <c r="NSV304" s="216"/>
      <c r="NSW304" s="216"/>
      <c r="NSX304" s="216"/>
      <c r="NSY304" s="216"/>
      <c r="NSZ304" s="216"/>
      <c r="NTA304" s="216"/>
      <c r="NTB304" s="216"/>
      <c r="NTC304" s="216"/>
      <c r="NTD304" s="216"/>
      <c r="NTE304" s="216"/>
      <c r="NTF304" s="216"/>
      <c r="NTG304" s="216"/>
      <c r="NTH304" s="216"/>
      <c r="NTI304" s="216"/>
      <c r="NTJ304" s="216"/>
      <c r="NTK304" s="216"/>
      <c r="NTL304" s="216"/>
      <c r="NTM304" s="216"/>
      <c r="NTN304" s="216"/>
      <c r="NTO304" s="216"/>
      <c r="NTP304" s="216"/>
      <c r="NTQ304" s="216"/>
      <c r="NTR304" s="216"/>
      <c r="NTS304" s="216"/>
      <c r="NTT304" s="216"/>
      <c r="NTU304" s="216"/>
      <c r="NTV304" s="216"/>
      <c r="NTW304" s="216"/>
      <c r="NTX304" s="216"/>
      <c r="NTY304" s="216"/>
      <c r="NTZ304" s="216"/>
      <c r="NUA304" s="216"/>
      <c r="NUB304" s="216"/>
      <c r="NUC304" s="216"/>
      <c r="NUD304" s="216"/>
      <c r="NUE304" s="216"/>
      <c r="NUF304" s="216"/>
      <c r="NUG304" s="216"/>
      <c r="NUH304" s="216"/>
      <c r="NUI304" s="216"/>
      <c r="NUJ304" s="216"/>
      <c r="NUK304" s="216"/>
      <c r="NUL304" s="216"/>
      <c r="NUM304" s="216"/>
      <c r="NUN304" s="216"/>
      <c r="NUO304" s="216"/>
      <c r="NUP304" s="216"/>
      <c r="NUQ304" s="216"/>
      <c r="NUR304" s="216"/>
      <c r="NUS304" s="216"/>
      <c r="NUT304" s="216"/>
      <c r="NUU304" s="216"/>
      <c r="NUV304" s="216"/>
      <c r="NUW304" s="216"/>
      <c r="NUX304" s="216"/>
      <c r="NUY304" s="216"/>
      <c r="NUZ304" s="216"/>
      <c r="NVA304" s="216"/>
      <c r="NVB304" s="216"/>
      <c r="NVC304" s="216"/>
      <c r="NVD304" s="216"/>
      <c r="NVE304" s="216"/>
      <c r="NVF304" s="216"/>
      <c r="NVG304" s="216"/>
      <c r="NVH304" s="216"/>
      <c r="NVI304" s="216"/>
      <c r="NVJ304" s="216"/>
      <c r="NVK304" s="216"/>
      <c r="NVL304" s="216"/>
      <c r="NVM304" s="216"/>
      <c r="NVN304" s="216"/>
      <c r="NVO304" s="216"/>
      <c r="NVP304" s="216"/>
      <c r="NVQ304" s="216"/>
      <c r="NVR304" s="216"/>
      <c r="NVS304" s="216"/>
      <c r="NVT304" s="216"/>
      <c r="NVU304" s="216"/>
      <c r="NVV304" s="216"/>
      <c r="NVW304" s="216"/>
      <c r="NVX304" s="216"/>
      <c r="NVY304" s="216"/>
      <c r="NVZ304" s="216"/>
      <c r="NWA304" s="216"/>
      <c r="NWB304" s="216"/>
      <c r="NWC304" s="216"/>
      <c r="NWD304" s="216"/>
      <c r="NWE304" s="216"/>
      <c r="NWF304" s="216"/>
      <c r="NWG304" s="216"/>
      <c r="NWH304" s="216"/>
      <c r="NWI304" s="216"/>
      <c r="NWJ304" s="216"/>
      <c r="NWK304" s="216"/>
      <c r="NWL304" s="216"/>
      <c r="NWM304" s="216"/>
      <c r="NWN304" s="216"/>
      <c r="NWO304" s="216"/>
      <c r="NWP304" s="216"/>
      <c r="NWQ304" s="216"/>
      <c r="NWR304" s="216"/>
      <c r="NWS304" s="216"/>
      <c r="NWT304" s="216"/>
      <c r="NWU304" s="216"/>
      <c r="NWV304" s="216"/>
      <c r="NWW304" s="216"/>
      <c r="NWX304" s="216"/>
      <c r="NWY304" s="216"/>
      <c r="NWZ304" s="216"/>
      <c r="NXA304" s="216"/>
      <c r="NXB304" s="216"/>
      <c r="NXC304" s="216"/>
      <c r="NXD304" s="216"/>
      <c r="NXE304" s="216"/>
      <c r="NXF304" s="216"/>
      <c r="NXG304" s="216"/>
      <c r="NXH304" s="216"/>
      <c r="NXI304" s="216"/>
      <c r="NXJ304" s="216"/>
      <c r="NXK304" s="216"/>
      <c r="NXL304" s="216"/>
      <c r="NXM304" s="216"/>
      <c r="NXN304" s="216"/>
      <c r="NXO304" s="216"/>
      <c r="NXP304" s="216"/>
      <c r="NXQ304" s="216"/>
      <c r="NXR304" s="216"/>
      <c r="NXS304" s="216"/>
      <c r="NXT304" s="216"/>
      <c r="NXU304" s="216"/>
      <c r="NXV304" s="216"/>
      <c r="NXW304" s="216"/>
      <c r="NXX304" s="216"/>
      <c r="NXY304" s="216"/>
      <c r="NXZ304" s="216"/>
      <c r="NYA304" s="216"/>
      <c r="NYB304" s="216"/>
      <c r="NYC304" s="216"/>
      <c r="NYD304" s="216"/>
      <c r="NYE304" s="216"/>
      <c r="NYF304" s="216"/>
      <c r="NYG304" s="216"/>
      <c r="NYH304" s="216"/>
      <c r="NYI304" s="216"/>
      <c r="NYJ304" s="216"/>
      <c r="NYK304" s="216"/>
      <c r="NYL304" s="216"/>
      <c r="NYM304" s="216"/>
      <c r="NYN304" s="216"/>
      <c r="NYO304" s="216"/>
      <c r="NYP304" s="216"/>
      <c r="NYQ304" s="216"/>
      <c r="NYR304" s="216"/>
      <c r="NYS304" s="216"/>
      <c r="NYT304" s="216"/>
      <c r="NYU304" s="216"/>
      <c r="NYV304" s="216"/>
      <c r="NYW304" s="216"/>
      <c r="NYX304" s="216"/>
      <c r="NYY304" s="216"/>
      <c r="NYZ304" s="216"/>
      <c r="NZA304" s="216"/>
      <c r="NZB304" s="216"/>
      <c r="NZC304" s="216"/>
      <c r="NZD304" s="216"/>
      <c r="NZE304" s="216"/>
      <c r="NZF304" s="216"/>
      <c r="NZG304" s="216"/>
      <c r="NZH304" s="216"/>
      <c r="NZI304" s="216"/>
      <c r="NZJ304" s="216"/>
      <c r="NZK304" s="216"/>
      <c r="NZL304" s="216"/>
      <c r="NZM304" s="216"/>
      <c r="NZN304" s="216"/>
      <c r="NZO304" s="216"/>
      <c r="NZP304" s="216"/>
      <c r="NZQ304" s="216"/>
      <c r="NZR304" s="216"/>
      <c r="NZS304" s="216"/>
      <c r="NZT304" s="216"/>
      <c r="NZU304" s="216"/>
      <c r="NZV304" s="216"/>
      <c r="NZW304" s="216"/>
      <c r="NZX304" s="216"/>
      <c r="NZY304" s="216"/>
      <c r="NZZ304" s="216"/>
      <c r="OAA304" s="216"/>
      <c r="OAB304" s="216"/>
      <c r="OAC304" s="216"/>
      <c r="OAD304" s="216"/>
      <c r="OAE304" s="216"/>
      <c r="OAF304" s="216"/>
      <c r="OAG304" s="216"/>
      <c r="OAH304" s="216"/>
      <c r="OAI304" s="216"/>
      <c r="OAJ304" s="216"/>
      <c r="OAK304" s="216"/>
      <c r="OAL304" s="216"/>
      <c r="OAM304" s="216"/>
      <c r="OAN304" s="216"/>
      <c r="OAO304" s="216"/>
      <c r="OAP304" s="216"/>
      <c r="OAQ304" s="216"/>
      <c r="OAR304" s="216"/>
      <c r="OAS304" s="216"/>
      <c r="OAT304" s="216"/>
      <c r="OAU304" s="216"/>
      <c r="OAV304" s="216"/>
      <c r="OAW304" s="216"/>
      <c r="OAX304" s="216"/>
      <c r="OAY304" s="216"/>
      <c r="OAZ304" s="216"/>
      <c r="OBA304" s="216"/>
      <c r="OBB304" s="216"/>
      <c r="OBC304" s="216"/>
      <c r="OBD304" s="216"/>
      <c r="OBE304" s="216"/>
      <c r="OBF304" s="216"/>
      <c r="OBG304" s="216"/>
      <c r="OBH304" s="216"/>
      <c r="OBI304" s="216"/>
      <c r="OBJ304" s="216"/>
      <c r="OBK304" s="216"/>
      <c r="OBL304" s="216"/>
      <c r="OBM304" s="216"/>
      <c r="OBN304" s="216"/>
      <c r="OBO304" s="216"/>
      <c r="OBP304" s="216"/>
      <c r="OBQ304" s="216"/>
      <c r="OBR304" s="216"/>
      <c r="OBS304" s="216"/>
      <c r="OBT304" s="216"/>
      <c r="OBU304" s="216"/>
      <c r="OBV304" s="216"/>
      <c r="OBW304" s="216"/>
      <c r="OBX304" s="216"/>
      <c r="OBY304" s="216"/>
      <c r="OBZ304" s="216"/>
      <c r="OCA304" s="216"/>
      <c r="OCB304" s="216"/>
      <c r="OCC304" s="216"/>
      <c r="OCD304" s="216"/>
      <c r="OCE304" s="216"/>
      <c r="OCF304" s="216"/>
      <c r="OCG304" s="216"/>
      <c r="OCH304" s="216"/>
      <c r="OCI304" s="216"/>
      <c r="OCJ304" s="216"/>
      <c r="OCK304" s="216"/>
      <c r="OCL304" s="216"/>
      <c r="OCM304" s="216"/>
      <c r="OCN304" s="216"/>
      <c r="OCO304" s="216"/>
      <c r="OCP304" s="216"/>
      <c r="OCQ304" s="216"/>
      <c r="OCR304" s="216"/>
      <c r="OCS304" s="216"/>
      <c r="OCT304" s="216"/>
      <c r="OCU304" s="216"/>
      <c r="OCV304" s="216"/>
      <c r="OCW304" s="216"/>
      <c r="OCX304" s="216"/>
      <c r="OCY304" s="216"/>
      <c r="OCZ304" s="216"/>
      <c r="ODA304" s="216"/>
      <c r="ODB304" s="216"/>
      <c r="ODC304" s="216"/>
      <c r="ODD304" s="216"/>
      <c r="ODE304" s="216"/>
      <c r="ODF304" s="216"/>
      <c r="ODG304" s="216"/>
      <c r="ODH304" s="216"/>
      <c r="ODI304" s="216"/>
      <c r="ODJ304" s="216"/>
      <c r="ODK304" s="216"/>
      <c r="ODL304" s="216"/>
      <c r="ODM304" s="216"/>
      <c r="ODN304" s="216"/>
      <c r="ODO304" s="216"/>
      <c r="ODP304" s="216"/>
      <c r="ODQ304" s="216"/>
      <c r="ODR304" s="216"/>
      <c r="ODS304" s="216"/>
      <c r="ODT304" s="216"/>
      <c r="ODU304" s="216"/>
      <c r="ODV304" s="216"/>
      <c r="ODW304" s="216"/>
      <c r="ODX304" s="216"/>
      <c r="ODY304" s="216"/>
      <c r="ODZ304" s="216"/>
      <c r="OEA304" s="216"/>
      <c r="OEB304" s="216"/>
      <c r="OEC304" s="216"/>
      <c r="OED304" s="216"/>
      <c r="OEE304" s="216"/>
      <c r="OEF304" s="216"/>
      <c r="OEG304" s="216"/>
      <c r="OEH304" s="216"/>
      <c r="OEI304" s="216"/>
      <c r="OEJ304" s="216"/>
      <c r="OEK304" s="216"/>
      <c r="OEL304" s="216"/>
      <c r="OEM304" s="216"/>
      <c r="OEN304" s="216"/>
      <c r="OEO304" s="216"/>
      <c r="OEP304" s="216"/>
      <c r="OEQ304" s="216"/>
      <c r="OER304" s="216"/>
      <c r="OES304" s="216"/>
      <c r="OET304" s="216"/>
      <c r="OEU304" s="216"/>
      <c r="OEV304" s="216"/>
      <c r="OEW304" s="216"/>
      <c r="OEX304" s="216"/>
      <c r="OEY304" s="216"/>
      <c r="OEZ304" s="216"/>
      <c r="OFA304" s="216"/>
      <c r="OFB304" s="216"/>
      <c r="OFC304" s="216"/>
      <c r="OFD304" s="216"/>
      <c r="OFE304" s="216"/>
      <c r="OFF304" s="216"/>
      <c r="OFG304" s="216"/>
      <c r="OFH304" s="216"/>
      <c r="OFI304" s="216"/>
      <c r="OFJ304" s="216"/>
      <c r="OFK304" s="216"/>
      <c r="OFL304" s="216"/>
      <c r="OFM304" s="216"/>
      <c r="OFN304" s="216"/>
      <c r="OFO304" s="216"/>
      <c r="OFP304" s="216"/>
      <c r="OFQ304" s="216"/>
      <c r="OFR304" s="216"/>
      <c r="OFS304" s="216"/>
      <c r="OFT304" s="216"/>
      <c r="OFU304" s="216"/>
      <c r="OFV304" s="216"/>
      <c r="OFW304" s="216"/>
      <c r="OFX304" s="216"/>
      <c r="OFY304" s="216"/>
      <c r="OFZ304" s="216"/>
      <c r="OGA304" s="216"/>
      <c r="OGB304" s="216"/>
      <c r="OGC304" s="216"/>
      <c r="OGD304" s="216"/>
      <c r="OGE304" s="216"/>
      <c r="OGF304" s="216"/>
      <c r="OGG304" s="216"/>
      <c r="OGH304" s="216"/>
      <c r="OGI304" s="216"/>
      <c r="OGJ304" s="216"/>
      <c r="OGK304" s="216"/>
      <c r="OGL304" s="216"/>
      <c r="OGM304" s="216"/>
      <c r="OGN304" s="216"/>
      <c r="OGO304" s="216"/>
      <c r="OGP304" s="216"/>
      <c r="OGQ304" s="216"/>
      <c r="OGR304" s="216"/>
      <c r="OGS304" s="216"/>
      <c r="OGT304" s="216"/>
      <c r="OGU304" s="216"/>
      <c r="OGV304" s="216"/>
      <c r="OGW304" s="216"/>
      <c r="OGX304" s="216"/>
      <c r="OGY304" s="216"/>
      <c r="OGZ304" s="216"/>
      <c r="OHA304" s="216"/>
      <c r="OHB304" s="216"/>
      <c r="OHC304" s="216"/>
      <c r="OHD304" s="216"/>
      <c r="OHE304" s="216"/>
      <c r="OHF304" s="216"/>
      <c r="OHG304" s="216"/>
      <c r="OHH304" s="216"/>
      <c r="OHI304" s="216"/>
      <c r="OHJ304" s="216"/>
      <c r="OHK304" s="216"/>
      <c r="OHL304" s="216"/>
      <c r="OHM304" s="216"/>
      <c r="OHN304" s="216"/>
      <c r="OHO304" s="216"/>
      <c r="OHP304" s="216"/>
      <c r="OHQ304" s="216"/>
      <c r="OHR304" s="216"/>
      <c r="OHS304" s="216"/>
      <c r="OHT304" s="216"/>
      <c r="OHU304" s="216"/>
      <c r="OHV304" s="216"/>
      <c r="OHW304" s="216"/>
      <c r="OHX304" s="216"/>
      <c r="OHY304" s="216"/>
      <c r="OHZ304" s="216"/>
      <c r="OIA304" s="216"/>
      <c r="OIB304" s="216"/>
      <c r="OIC304" s="216"/>
      <c r="OID304" s="216"/>
      <c r="OIE304" s="216"/>
      <c r="OIF304" s="216"/>
      <c r="OIG304" s="216"/>
      <c r="OIH304" s="216"/>
      <c r="OII304" s="216"/>
      <c r="OIJ304" s="216"/>
      <c r="OIK304" s="216"/>
      <c r="OIL304" s="216"/>
      <c r="OIM304" s="216"/>
      <c r="OIN304" s="216"/>
      <c r="OIO304" s="216"/>
      <c r="OIP304" s="216"/>
      <c r="OIQ304" s="216"/>
      <c r="OIR304" s="216"/>
      <c r="OIS304" s="216"/>
      <c r="OIT304" s="216"/>
      <c r="OIU304" s="216"/>
      <c r="OIV304" s="216"/>
      <c r="OIW304" s="216"/>
      <c r="OIX304" s="216"/>
      <c r="OIY304" s="216"/>
      <c r="OIZ304" s="216"/>
      <c r="OJA304" s="216"/>
      <c r="OJB304" s="216"/>
      <c r="OJC304" s="216"/>
      <c r="OJD304" s="216"/>
      <c r="OJE304" s="216"/>
      <c r="OJF304" s="216"/>
      <c r="OJG304" s="216"/>
      <c r="OJH304" s="216"/>
      <c r="OJI304" s="216"/>
      <c r="OJJ304" s="216"/>
      <c r="OJK304" s="216"/>
      <c r="OJL304" s="216"/>
      <c r="OJM304" s="216"/>
      <c r="OJN304" s="216"/>
      <c r="OJO304" s="216"/>
      <c r="OJP304" s="216"/>
      <c r="OJQ304" s="216"/>
      <c r="OJR304" s="216"/>
      <c r="OJS304" s="216"/>
      <c r="OJT304" s="216"/>
      <c r="OJU304" s="216"/>
      <c r="OJV304" s="216"/>
      <c r="OJW304" s="216"/>
      <c r="OJX304" s="216"/>
      <c r="OJY304" s="216"/>
      <c r="OJZ304" s="216"/>
      <c r="OKA304" s="216"/>
      <c r="OKB304" s="216"/>
      <c r="OKC304" s="216"/>
      <c r="OKD304" s="216"/>
      <c r="OKE304" s="216"/>
      <c r="OKF304" s="216"/>
      <c r="OKG304" s="216"/>
      <c r="OKH304" s="216"/>
      <c r="OKI304" s="216"/>
      <c r="OKJ304" s="216"/>
      <c r="OKK304" s="216"/>
      <c r="OKL304" s="216"/>
      <c r="OKM304" s="216"/>
      <c r="OKN304" s="216"/>
      <c r="OKO304" s="216"/>
      <c r="OKP304" s="216"/>
      <c r="OKQ304" s="216"/>
      <c r="OKR304" s="216"/>
      <c r="OKS304" s="216"/>
      <c r="OKT304" s="216"/>
      <c r="OKU304" s="216"/>
      <c r="OKV304" s="216"/>
      <c r="OKW304" s="216"/>
      <c r="OKX304" s="216"/>
      <c r="OKY304" s="216"/>
      <c r="OKZ304" s="216"/>
      <c r="OLA304" s="216"/>
      <c r="OLB304" s="216"/>
      <c r="OLC304" s="216"/>
      <c r="OLD304" s="216"/>
      <c r="OLE304" s="216"/>
      <c r="OLF304" s="216"/>
      <c r="OLG304" s="216"/>
      <c r="OLH304" s="216"/>
      <c r="OLI304" s="216"/>
      <c r="OLJ304" s="216"/>
      <c r="OLK304" s="216"/>
      <c r="OLL304" s="216"/>
      <c r="OLM304" s="216"/>
      <c r="OLN304" s="216"/>
      <c r="OLO304" s="216"/>
      <c r="OLP304" s="216"/>
      <c r="OLQ304" s="216"/>
      <c r="OLR304" s="216"/>
      <c r="OLS304" s="216"/>
      <c r="OLT304" s="216"/>
      <c r="OLU304" s="216"/>
      <c r="OLV304" s="216"/>
      <c r="OLW304" s="216"/>
      <c r="OLX304" s="216"/>
      <c r="OLY304" s="216"/>
      <c r="OLZ304" s="216"/>
      <c r="OMA304" s="216"/>
      <c r="OMB304" s="216"/>
      <c r="OMC304" s="216"/>
      <c r="OMD304" s="216"/>
      <c r="OME304" s="216"/>
      <c r="OMF304" s="216"/>
      <c r="OMG304" s="216"/>
      <c r="OMH304" s="216"/>
      <c r="OMI304" s="216"/>
      <c r="OMJ304" s="216"/>
      <c r="OMK304" s="216"/>
      <c r="OML304" s="216"/>
      <c r="OMM304" s="216"/>
      <c r="OMN304" s="216"/>
      <c r="OMO304" s="216"/>
      <c r="OMP304" s="216"/>
      <c r="OMQ304" s="216"/>
      <c r="OMR304" s="216"/>
      <c r="OMS304" s="216"/>
      <c r="OMT304" s="216"/>
      <c r="OMU304" s="216"/>
      <c r="OMV304" s="216"/>
      <c r="OMW304" s="216"/>
      <c r="OMX304" s="216"/>
      <c r="OMY304" s="216"/>
      <c r="OMZ304" s="216"/>
      <c r="ONA304" s="216"/>
      <c r="ONB304" s="216"/>
      <c r="ONC304" s="216"/>
      <c r="OND304" s="216"/>
      <c r="ONE304" s="216"/>
      <c r="ONF304" s="216"/>
      <c r="ONG304" s="216"/>
      <c r="ONH304" s="216"/>
      <c r="ONI304" s="216"/>
      <c r="ONJ304" s="216"/>
      <c r="ONK304" s="216"/>
      <c r="ONL304" s="216"/>
      <c r="ONM304" s="216"/>
      <c r="ONN304" s="216"/>
      <c r="ONO304" s="216"/>
      <c r="ONP304" s="216"/>
      <c r="ONQ304" s="216"/>
      <c r="ONR304" s="216"/>
      <c r="ONS304" s="216"/>
      <c r="ONT304" s="216"/>
      <c r="ONU304" s="216"/>
      <c r="ONV304" s="216"/>
      <c r="ONW304" s="216"/>
      <c r="ONX304" s="216"/>
      <c r="ONY304" s="216"/>
      <c r="ONZ304" s="216"/>
      <c r="OOA304" s="216"/>
      <c r="OOB304" s="216"/>
      <c r="OOC304" s="216"/>
      <c r="OOD304" s="216"/>
      <c r="OOE304" s="216"/>
      <c r="OOF304" s="216"/>
      <c r="OOG304" s="216"/>
      <c r="OOH304" s="216"/>
      <c r="OOI304" s="216"/>
      <c r="OOJ304" s="216"/>
      <c r="OOK304" s="216"/>
      <c r="OOL304" s="216"/>
      <c r="OOM304" s="216"/>
      <c r="OON304" s="216"/>
      <c r="OOO304" s="216"/>
      <c r="OOP304" s="216"/>
      <c r="OOQ304" s="216"/>
      <c r="OOR304" s="216"/>
      <c r="OOS304" s="216"/>
      <c r="OOT304" s="216"/>
      <c r="OOU304" s="216"/>
      <c r="OOV304" s="216"/>
      <c r="OOW304" s="216"/>
      <c r="OOX304" s="216"/>
      <c r="OOY304" s="216"/>
      <c r="OOZ304" s="216"/>
      <c r="OPA304" s="216"/>
      <c r="OPB304" s="216"/>
      <c r="OPC304" s="216"/>
      <c r="OPD304" s="216"/>
      <c r="OPE304" s="216"/>
      <c r="OPF304" s="216"/>
      <c r="OPG304" s="216"/>
      <c r="OPH304" s="216"/>
      <c r="OPI304" s="216"/>
      <c r="OPJ304" s="216"/>
      <c r="OPK304" s="216"/>
      <c r="OPL304" s="216"/>
      <c r="OPM304" s="216"/>
      <c r="OPN304" s="216"/>
      <c r="OPO304" s="216"/>
      <c r="OPP304" s="216"/>
      <c r="OPQ304" s="216"/>
      <c r="OPR304" s="216"/>
      <c r="OPS304" s="216"/>
      <c r="OPT304" s="216"/>
      <c r="OPU304" s="216"/>
      <c r="OPV304" s="216"/>
      <c r="OPW304" s="216"/>
      <c r="OPX304" s="216"/>
      <c r="OPY304" s="216"/>
      <c r="OPZ304" s="216"/>
      <c r="OQA304" s="216"/>
      <c r="OQB304" s="216"/>
      <c r="OQC304" s="216"/>
      <c r="OQD304" s="216"/>
      <c r="OQE304" s="216"/>
      <c r="OQF304" s="216"/>
      <c r="OQG304" s="216"/>
      <c r="OQH304" s="216"/>
      <c r="OQI304" s="216"/>
      <c r="OQJ304" s="216"/>
      <c r="OQK304" s="216"/>
      <c r="OQL304" s="216"/>
      <c r="OQM304" s="216"/>
      <c r="OQN304" s="216"/>
      <c r="OQO304" s="216"/>
      <c r="OQP304" s="216"/>
      <c r="OQQ304" s="216"/>
      <c r="OQR304" s="216"/>
      <c r="OQS304" s="216"/>
      <c r="OQT304" s="216"/>
      <c r="OQU304" s="216"/>
      <c r="OQV304" s="216"/>
      <c r="OQW304" s="216"/>
      <c r="OQX304" s="216"/>
      <c r="OQY304" s="216"/>
      <c r="OQZ304" s="216"/>
      <c r="ORA304" s="216"/>
      <c r="ORB304" s="216"/>
      <c r="ORC304" s="216"/>
      <c r="ORD304" s="216"/>
      <c r="ORE304" s="216"/>
      <c r="ORF304" s="216"/>
      <c r="ORG304" s="216"/>
      <c r="ORH304" s="216"/>
      <c r="ORI304" s="216"/>
      <c r="ORJ304" s="216"/>
      <c r="ORK304" s="216"/>
      <c r="ORL304" s="216"/>
      <c r="ORM304" s="216"/>
      <c r="ORN304" s="216"/>
      <c r="ORO304" s="216"/>
      <c r="ORP304" s="216"/>
      <c r="ORQ304" s="216"/>
      <c r="ORR304" s="216"/>
      <c r="ORS304" s="216"/>
      <c r="ORT304" s="216"/>
      <c r="ORU304" s="216"/>
      <c r="ORV304" s="216"/>
      <c r="ORW304" s="216"/>
      <c r="ORX304" s="216"/>
      <c r="ORY304" s="216"/>
      <c r="ORZ304" s="216"/>
      <c r="OSA304" s="216"/>
      <c r="OSB304" s="216"/>
      <c r="OSC304" s="216"/>
      <c r="OSD304" s="216"/>
      <c r="OSE304" s="216"/>
      <c r="OSF304" s="216"/>
      <c r="OSG304" s="216"/>
      <c r="OSH304" s="216"/>
      <c r="OSI304" s="216"/>
      <c r="OSJ304" s="216"/>
      <c r="OSK304" s="216"/>
      <c r="OSL304" s="216"/>
      <c r="OSM304" s="216"/>
      <c r="OSN304" s="216"/>
      <c r="OSO304" s="216"/>
      <c r="OSP304" s="216"/>
      <c r="OSQ304" s="216"/>
      <c r="OSR304" s="216"/>
      <c r="OSS304" s="216"/>
      <c r="OST304" s="216"/>
      <c r="OSU304" s="216"/>
      <c r="OSV304" s="216"/>
      <c r="OSW304" s="216"/>
      <c r="OSX304" s="216"/>
      <c r="OSY304" s="216"/>
      <c r="OSZ304" s="216"/>
      <c r="OTA304" s="216"/>
      <c r="OTB304" s="216"/>
      <c r="OTC304" s="216"/>
      <c r="OTD304" s="216"/>
      <c r="OTE304" s="216"/>
      <c r="OTF304" s="216"/>
      <c r="OTG304" s="216"/>
      <c r="OTH304" s="216"/>
      <c r="OTI304" s="216"/>
      <c r="OTJ304" s="216"/>
      <c r="OTK304" s="216"/>
      <c r="OTL304" s="216"/>
      <c r="OTM304" s="216"/>
      <c r="OTN304" s="216"/>
      <c r="OTO304" s="216"/>
      <c r="OTP304" s="216"/>
      <c r="OTQ304" s="216"/>
      <c r="OTR304" s="216"/>
      <c r="OTS304" s="216"/>
      <c r="OTT304" s="216"/>
      <c r="OTU304" s="216"/>
      <c r="OTV304" s="216"/>
      <c r="OTW304" s="216"/>
      <c r="OTX304" s="216"/>
      <c r="OTY304" s="216"/>
      <c r="OTZ304" s="216"/>
      <c r="OUA304" s="216"/>
      <c r="OUB304" s="216"/>
      <c r="OUC304" s="216"/>
      <c r="OUD304" s="216"/>
      <c r="OUE304" s="216"/>
      <c r="OUF304" s="216"/>
      <c r="OUG304" s="216"/>
      <c r="OUH304" s="216"/>
      <c r="OUI304" s="216"/>
      <c r="OUJ304" s="216"/>
      <c r="OUK304" s="216"/>
      <c r="OUL304" s="216"/>
      <c r="OUM304" s="216"/>
      <c r="OUN304" s="216"/>
      <c r="OUO304" s="216"/>
      <c r="OUP304" s="216"/>
      <c r="OUQ304" s="216"/>
      <c r="OUR304" s="216"/>
      <c r="OUS304" s="216"/>
      <c r="OUT304" s="216"/>
      <c r="OUU304" s="216"/>
      <c r="OUV304" s="216"/>
      <c r="OUW304" s="216"/>
      <c r="OUX304" s="216"/>
      <c r="OUY304" s="216"/>
      <c r="OUZ304" s="216"/>
      <c r="OVA304" s="216"/>
      <c r="OVB304" s="216"/>
      <c r="OVC304" s="216"/>
      <c r="OVD304" s="216"/>
      <c r="OVE304" s="216"/>
      <c r="OVF304" s="216"/>
      <c r="OVG304" s="216"/>
      <c r="OVH304" s="216"/>
      <c r="OVI304" s="216"/>
      <c r="OVJ304" s="216"/>
      <c r="OVK304" s="216"/>
      <c r="OVL304" s="216"/>
      <c r="OVM304" s="216"/>
      <c r="OVN304" s="216"/>
      <c r="OVO304" s="216"/>
      <c r="OVP304" s="216"/>
      <c r="OVQ304" s="216"/>
      <c r="OVR304" s="216"/>
      <c r="OVS304" s="216"/>
      <c r="OVT304" s="216"/>
      <c r="OVU304" s="216"/>
      <c r="OVV304" s="216"/>
      <c r="OVW304" s="216"/>
      <c r="OVX304" s="216"/>
      <c r="OVY304" s="216"/>
      <c r="OVZ304" s="216"/>
      <c r="OWA304" s="216"/>
      <c r="OWB304" s="216"/>
      <c r="OWC304" s="216"/>
      <c r="OWD304" s="216"/>
      <c r="OWE304" s="216"/>
      <c r="OWF304" s="216"/>
      <c r="OWG304" s="216"/>
      <c r="OWH304" s="216"/>
      <c r="OWI304" s="216"/>
      <c r="OWJ304" s="216"/>
      <c r="OWK304" s="216"/>
      <c r="OWL304" s="216"/>
      <c r="OWM304" s="216"/>
      <c r="OWN304" s="216"/>
      <c r="OWO304" s="216"/>
      <c r="OWP304" s="216"/>
      <c r="OWQ304" s="216"/>
      <c r="OWR304" s="216"/>
      <c r="OWS304" s="216"/>
      <c r="OWT304" s="216"/>
      <c r="OWU304" s="216"/>
      <c r="OWV304" s="216"/>
      <c r="OWW304" s="216"/>
      <c r="OWX304" s="216"/>
      <c r="OWY304" s="216"/>
      <c r="OWZ304" s="216"/>
      <c r="OXA304" s="216"/>
      <c r="OXB304" s="216"/>
      <c r="OXC304" s="216"/>
      <c r="OXD304" s="216"/>
      <c r="OXE304" s="216"/>
      <c r="OXF304" s="216"/>
      <c r="OXG304" s="216"/>
      <c r="OXH304" s="216"/>
      <c r="OXI304" s="216"/>
      <c r="OXJ304" s="216"/>
      <c r="OXK304" s="216"/>
      <c r="OXL304" s="216"/>
      <c r="OXM304" s="216"/>
      <c r="OXN304" s="216"/>
      <c r="OXO304" s="216"/>
      <c r="OXP304" s="216"/>
      <c r="OXQ304" s="216"/>
      <c r="OXR304" s="216"/>
      <c r="OXS304" s="216"/>
      <c r="OXT304" s="216"/>
      <c r="OXU304" s="216"/>
      <c r="OXV304" s="216"/>
      <c r="OXW304" s="216"/>
      <c r="OXX304" s="216"/>
      <c r="OXY304" s="216"/>
      <c r="OXZ304" s="216"/>
      <c r="OYA304" s="216"/>
      <c r="OYB304" s="216"/>
      <c r="OYC304" s="216"/>
      <c r="OYD304" s="216"/>
      <c r="OYE304" s="216"/>
      <c r="OYF304" s="216"/>
      <c r="OYG304" s="216"/>
      <c r="OYH304" s="216"/>
      <c r="OYI304" s="216"/>
      <c r="OYJ304" s="216"/>
      <c r="OYK304" s="216"/>
      <c r="OYL304" s="216"/>
      <c r="OYM304" s="216"/>
      <c r="OYN304" s="216"/>
      <c r="OYO304" s="216"/>
      <c r="OYP304" s="216"/>
      <c r="OYQ304" s="216"/>
      <c r="OYR304" s="216"/>
      <c r="OYS304" s="216"/>
      <c r="OYT304" s="216"/>
      <c r="OYU304" s="216"/>
      <c r="OYV304" s="216"/>
      <c r="OYW304" s="216"/>
      <c r="OYX304" s="216"/>
      <c r="OYY304" s="216"/>
      <c r="OYZ304" s="216"/>
      <c r="OZA304" s="216"/>
      <c r="OZB304" s="216"/>
      <c r="OZC304" s="216"/>
      <c r="OZD304" s="216"/>
      <c r="OZE304" s="216"/>
      <c r="OZF304" s="216"/>
      <c r="OZG304" s="216"/>
      <c r="OZH304" s="216"/>
      <c r="OZI304" s="216"/>
      <c r="OZJ304" s="216"/>
      <c r="OZK304" s="216"/>
      <c r="OZL304" s="216"/>
      <c r="OZM304" s="216"/>
      <c r="OZN304" s="216"/>
      <c r="OZO304" s="216"/>
      <c r="OZP304" s="216"/>
      <c r="OZQ304" s="216"/>
      <c r="OZR304" s="216"/>
      <c r="OZS304" s="216"/>
      <c r="OZT304" s="216"/>
      <c r="OZU304" s="216"/>
      <c r="OZV304" s="216"/>
      <c r="OZW304" s="216"/>
      <c r="OZX304" s="216"/>
      <c r="OZY304" s="216"/>
      <c r="OZZ304" s="216"/>
      <c r="PAA304" s="216"/>
      <c r="PAB304" s="216"/>
      <c r="PAC304" s="216"/>
      <c r="PAD304" s="216"/>
      <c r="PAE304" s="216"/>
      <c r="PAF304" s="216"/>
      <c r="PAG304" s="216"/>
      <c r="PAH304" s="216"/>
      <c r="PAI304" s="216"/>
      <c r="PAJ304" s="216"/>
      <c r="PAK304" s="216"/>
      <c r="PAL304" s="216"/>
      <c r="PAM304" s="216"/>
      <c r="PAN304" s="216"/>
      <c r="PAO304" s="216"/>
      <c r="PAP304" s="216"/>
      <c r="PAQ304" s="216"/>
      <c r="PAR304" s="216"/>
      <c r="PAS304" s="216"/>
      <c r="PAT304" s="216"/>
      <c r="PAU304" s="216"/>
      <c r="PAV304" s="216"/>
      <c r="PAW304" s="216"/>
      <c r="PAX304" s="216"/>
      <c r="PAY304" s="216"/>
      <c r="PAZ304" s="216"/>
      <c r="PBA304" s="216"/>
      <c r="PBB304" s="216"/>
      <c r="PBC304" s="216"/>
      <c r="PBD304" s="216"/>
      <c r="PBE304" s="216"/>
      <c r="PBF304" s="216"/>
      <c r="PBG304" s="216"/>
      <c r="PBH304" s="216"/>
      <c r="PBI304" s="216"/>
      <c r="PBJ304" s="216"/>
      <c r="PBK304" s="216"/>
      <c r="PBL304" s="216"/>
      <c r="PBM304" s="216"/>
      <c r="PBN304" s="216"/>
      <c r="PBO304" s="216"/>
      <c r="PBP304" s="216"/>
      <c r="PBQ304" s="216"/>
      <c r="PBR304" s="216"/>
      <c r="PBS304" s="216"/>
      <c r="PBT304" s="216"/>
      <c r="PBU304" s="216"/>
      <c r="PBV304" s="216"/>
      <c r="PBW304" s="216"/>
      <c r="PBX304" s="216"/>
      <c r="PBY304" s="216"/>
      <c r="PBZ304" s="216"/>
      <c r="PCA304" s="216"/>
      <c r="PCB304" s="216"/>
      <c r="PCC304" s="216"/>
      <c r="PCD304" s="216"/>
      <c r="PCE304" s="216"/>
      <c r="PCF304" s="216"/>
      <c r="PCG304" s="216"/>
      <c r="PCH304" s="216"/>
      <c r="PCI304" s="216"/>
      <c r="PCJ304" s="216"/>
      <c r="PCK304" s="216"/>
      <c r="PCL304" s="216"/>
      <c r="PCM304" s="216"/>
      <c r="PCN304" s="216"/>
      <c r="PCO304" s="216"/>
      <c r="PCP304" s="216"/>
      <c r="PCQ304" s="216"/>
      <c r="PCR304" s="216"/>
      <c r="PCS304" s="216"/>
      <c r="PCT304" s="216"/>
      <c r="PCU304" s="216"/>
      <c r="PCV304" s="216"/>
      <c r="PCW304" s="216"/>
      <c r="PCX304" s="216"/>
      <c r="PCY304" s="216"/>
      <c r="PCZ304" s="216"/>
      <c r="PDA304" s="216"/>
      <c r="PDB304" s="216"/>
      <c r="PDC304" s="216"/>
      <c r="PDD304" s="216"/>
      <c r="PDE304" s="216"/>
      <c r="PDF304" s="216"/>
      <c r="PDG304" s="216"/>
      <c r="PDH304" s="216"/>
      <c r="PDI304" s="216"/>
      <c r="PDJ304" s="216"/>
      <c r="PDK304" s="216"/>
      <c r="PDL304" s="216"/>
      <c r="PDM304" s="216"/>
      <c r="PDN304" s="216"/>
      <c r="PDO304" s="216"/>
      <c r="PDP304" s="216"/>
      <c r="PDQ304" s="216"/>
      <c r="PDR304" s="216"/>
      <c r="PDS304" s="216"/>
      <c r="PDT304" s="216"/>
      <c r="PDU304" s="216"/>
      <c r="PDV304" s="216"/>
      <c r="PDW304" s="216"/>
      <c r="PDX304" s="216"/>
      <c r="PDY304" s="216"/>
      <c r="PDZ304" s="216"/>
      <c r="PEA304" s="216"/>
      <c r="PEB304" s="216"/>
      <c r="PEC304" s="216"/>
      <c r="PED304" s="216"/>
      <c r="PEE304" s="216"/>
      <c r="PEF304" s="216"/>
      <c r="PEG304" s="216"/>
      <c r="PEH304" s="216"/>
      <c r="PEI304" s="216"/>
      <c r="PEJ304" s="216"/>
      <c r="PEK304" s="216"/>
      <c r="PEL304" s="216"/>
      <c r="PEM304" s="216"/>
      <c r="PEN304" s="216"/>
      <c r="PEO304" s="216"/>
      <c r="PEP304" s="216"/>
      <c r="PEQ304" s="216"/>
      <c r="PER304" s="216"/>
      <c r="PES304" s="216"/>
      <c r="PET304" s="216"/>
      <c r="PEU304" s="216"/>
      <c r="PEV304" s="216"/>
      <c r="PEW304" s="216"/>
      <c r="PEX304" s="216"/>
      <c r="PEY304" s="216"/>
      <c r="PEZ304" s="216"/>
      <c r="PFA304" s="216"/>
      <c r="PFB304" s="216"/>
      <c r="PFC304" s="216"/>
      <c r="PFD304" s="216"/>
      <c r="PFE304" s="216"/>
      <c r="PFF304" s="216"/>
      <c r="PFG304" s="216"/>
      <c r="PFH304" s="216"/>
      <c r="PFI304" s="216"/>
      <c r="PFJ304" s="216"/>
      <c r="PFK304" s="216"/>
      <c r="PFL304" s="216"/>
      <c r="PFM304" s="216"/>
      <c r="PFN304" s="216"/>
      <c r="PFO304" s="216"/>
      <c r="PFP304" s="216"/>
      <c r="PFQ304" s="216"/>
      <c r="PFR304" s="216"/>
      <c r="PFS304" s="216"/>
      <c r="PFT304" s="216"/>
      <c r="PFU304" s="216"/>
      <c r="PFV304" s="216"/>
      <c r="PFW304" s="216"/>
      <c r="PFX304" s="216"/>
      <c r="PFY304" s="216"/>
      <c r="PFZ304" s="216"/>
      <c r="PGA304" s="216"/>
      <c r="PGB304" s="216"/>
      <c r="PGC304" s="216"/>
      <c r="PGD304" s="216"/>
      <c r="PGE304" s="216"/>
      <c r="PGF304" s="216"/>
      <c r="PGG304" s="216"/>
      <c r="PGH304" s="216"/>
      <c r="PGI304" s="216"/>
      <c r="PGJ304" s="216"/>
      <c r="PGK304" s="216"/>
      <c r="PGL304" s="216"/>
      <c r="PGM304" s="216"/>
      <c r="PGN304" s="216"/>
      <c r="PGO304" s="216"/>
      <c r="PGP304" s="216"/>
      <c r="PGQ304" s="216"/>
      <c r="PGR304" s="216"/>
      <c r="PGS304" s="216"/>
      <c r="PGT304" s="216"/>
      <c r="PGU304" s="216"/>
      <c r="PGV304" s="216"/>
      <c r="PGW304" s="216"/>
      <c r="PGX304" s="216"/>
      <c r="PGY304" s="216"/>
      <c r="PGZ304" s="216"/>
      <c r="PHA304" s="216"/>
      <c r="PHB304" s="216"/>
      <c r="PHC304" s="216"/>
      <c r="PHD304" s="216"/>
      <c r="PHE304" s="216"/>
      <c r="PHF304" s="216"/>
      <c r="PHG304" s="216"/>
      <c r="PHH304" s="216"/>
      <c r="PHI304" s="216"/>
      <c r="PHJ304" s="216"/>
      <c r="PHK304" s="216"/>
      <c r="PHL304" s="216"/>
      <c r="PHM304" s="216"/>
      <c r="PHN304" s="216"/>
      <c r="PHO304" s="216"/>
      <c r="PHP304" s="216"/>
      <c r="PHQ304" s="216"/>
      <c r="PHR304" s="216"/>
      <c r="PHS304" s="216"/>
      <c r="PHT304" s="216"/>
      <c r="PHU304" s="216"/>
      <c r="PHV304" s="216"/>
      <c r="PHW304" s="216"/>
      <c r="PHX304" s="216"/>
      <c r="PHY304" s="216"/>
      <c r="PHZ304" s="216"/>
      <c r="PIA304" s="216"/>
      <c r="PIB304" s="216"/>
      <c r="PIC304" s="216"/>
      <c r="PID304" s="216"/>
      <c r="PIE304" s="216"/>
      <c r="PIF304" s="216"/>
      <c r="PIG304" s="216"/>
      <c r="PIH304" s="216"/>
      <c r="PII304" s="216"/>
      <c r="PIJ304" s="216"/>
      <c r="PIK304" s="216"/>
      <c r="PIL304" s="216"/>
      <c r="PIM304" s="216"/>
      <c r="PIN304" s="216"/>
      <c r="PIO304" s="216"/>
      <c r="PIP304" s="216"/>
      <c r="PIQ304" s="216"/>
      <c r="PIR304" s="216"/>
      <c r="PIS304" s="216"/>
      <c r="PIT304" s="216"/>
      <c r="PIU304" s="216"/>
      <c r="PIV304" s="216"/>
      <c r="PIW304" s="216"/>
      <c r="PIX304" s="216"/>
      <c r="PIY304" s="216"/>
      <c r="PIZ304" s="216"/>
      <c r="PJA304" s="216"/>
      <c r="PJB304" s="216"/>
      <c r="PJC304" s="216"/>
      <c r="PJD304" s="216"/>
      <c r="PJE304" s="216"/>
      <c r="PJF304" s="216"/>
      <c r="PJG304" s="216"/>
      <c r="PJH304" s="216"/>
      <c r="PJI304" s="216"/>
      <c r="PJJ304" s="216"/>
      <c r="PJK304" s="216"/>
      <c r="PJL304" s="216"/>
      <c r="PJM304" s="216"/>
      <c r="PJN304" s="216"/>
      <c r="PJO304" s="216"/>
      <c r="PJP304" s="216"/>
      <c r="PJQ304" s="216"/>
      <c r="PJR304" s="216"/>
      <c r="PJS304" s="216"/>
      <c r="PJT304" s="216"/>
      <c r="PJU304" s="216"/>
      <c r="PJV304" s="216"/>
      <c r="PJW304" s="216"/>
      <c r="PJX304" s="216"/>
      <c r="PJY304" s="216"/>
      <c r="PJZ304" s="216"/>
      <c r="PKA304" s="216"/>
      <c r="PKB304" s="216"/>
      <c r="PKC304" s="216"/>
      <c r="PKD304" s="216"/>
      <c r="PKE304" s="216"/>
      <c r="PKF304" s="216"/>
      <c r="PKG304" s="216"/>
      <c r="PKH304" s="216"/>
      <c r="PKI304" s="216"/>
      <c r="PKJ304" s="216"/>
      <c r="PKK304" s="216"/>
      <c r="PKL304" s="216"/>
      <c r="PKM304" s="216"/>
      <c r="PKN304" s="216"/>
      <c r="PKO304" s="216"/>
      <c r="PKP304" s="216"/>
      <c r="PKQ304" s="216"/>
      <c r="PKR304" s="216"/>
      <c r="PKS304" s="216"/>
      <c r="PKT304" s="216"/>
      <c r="PKU304" s="216"/>
      <c r="PKV304" s="216"/>
      <c r="PKW304" s="216"/>
      <c r="PKX304" s="216"/>
      <c r="PKY304" s="216"/>
      <c r="PKZ304" s="216"/>
      <c r="PLA304" s="216"/>
      <c r="PLB304" s="216"/>
      <c r="PLC304" s="216"/>
      <c r="PLD304" s="216"/>
      <c r="PLE304" s="216"/>
      <c r="PLF304" s="216"/>
      <c r="PLG304" s="216"/>
      <c r="PLH304" s="216"/>
      <c r="PLI304" s="216"/>
      <c r="PLJ304" s="216"/>
      <c r="PLK304" s="216"/>
      <c r="PLL304" s="216"/>
      <c r="PLM304" s="216"/>
      <c r="PLN304" s="216"/>
      <c r="PLO304" s="216"/>
      <c r="PLP304" s="216"/>
      <c r="PLQ304" s="216"/>
      <c r="PLR304" s="216"/>
      <c r="PLS304" s="216"/>
      <c r="PLT304" s="216"/>
      <c r="PLU304" s="216"/>
      <c r="PLV304" s="216"/>
      <c r="PLW304" s="216"/>
      <c r="PLX304" s="216"/>
      <c r="PLY304" s="216"/>
      <c r="PLZ304" s="216"/>
      <c r="PMA304" s="216"/>
      <c r="PMB304" s="216"/>
      <c r="PMC304" s="216"/>
      <c r="PMD304" s="216"/>
      <c r="PME304" s="216"/>
      <c r="PMF304" s="216"/>
      <c r="PMG304" s="216"/>
      <c r="PMH304" s="216"/>
      <c r="PMI304" s="216"/>
      <c r="PMJ304" s="216"/>
      <c r="PMK304" s="216"/>
      <c r="PML304" s="216"/>
      <c r="PMM304" s="216"/>
      <c r="PMN304" s="216"/>
      <c r="PMO304" s="216"/>
      <c r="PMP304" s="216"/>
      <c r="PMQ304" s="216"/>
      <c r="PMR304" s="216"/>
      <c r="PMS304" s="216"/>
      <c r="PMT304" s="216"/>
      <c r="PMU304" s="216"/>
      <c r="PMV304" s="216"/>
      <c r="PMW304" s="216"/>
      <c r="PMX304" s="216"/>
      <c r="PMY304" s="216"/>
      <c r="PMZ304" s="216"/>
      <c r="PNA304" s="216"/>
      <c r="PNB304" s="216"/>
      <c r="PNC304" s="216"/>
      <c r="PND304" s="216"/>
      <c r="PNE304" s="216"/>
      <c r="PNF304" s="216"/>
      <c r="PNG304" s="216"/>
      <c r="PNH304" s="216"/>
      <c r="PNI304" s="216"/>
      <c r="PNJ304" s="216"/>
      <c r="PNK304" s="216"/>
      <c r="PNL304" s="216"/>
      <c r="PNM304" s="216"/>
      <c r="PNN304" s="216"/>
      <c r="PNO304" s="216"/>
      <c r="PNP304" s="216"/>
      <c r="PNQ304" s="216"/>
      <c r="PNR304" s="216"/>
      <c r="PNS304" s="216"/>
      <c r="PNT304" s="216"/>
      <c r="PNU304" s="216"/>
      <c r="PNV304" s="216"/>
      <c r="PNW304" s="216"/>
      <c r="PNX304" s="216"/>
      <c r="PNY304" s="216"/>
      <c r="PNZ304" s="216"/>
      <c r="POA304" s="216"/>
      <c r="POB304" s="216"/>
      <c r="POC304" s="216"/>
      <c r="POD304" s="216"/>
      <c r="POE304" s="216"/>
      <c r="POF304" s="216"/>
      <c r="POG304" s="216"/>
      <c r="POH304" s="216"/>
      <c r="POI304" s="216"/>
      <c r="POJ304" s="216"/>
      <c r="POK304" s="216"/>
      <c r="POL304" s="216"/>
      <c r="POM304" s="216"/>
      <c r="PON304" s="216"/>
      <c r="POO304" s="216"/>
      <c r="POP304" s="216"/>
      <c r="POQ304" s="216"/>
      <c r="POR304" s="216"/>
      <c r="POS304" s="216"/>
      <c r="POT304" s="216"/>
      <c r="POU304" s="216"/>
      <c r="POV304" s="216"/>
      <c r="POW304" s="216"/>
      <c r="POX304" s="216"/>
      <c r="POY304" s="216"/>
      <c r="POZ304" s="216"/>
      <c r="PPA304" s="216"/>
      <c r="PPB304" s="216"/>
      <c r="PPC304" s="216"/>
      <c r="PPD304" s="216"/>
      <c r="PPE304" s="216"/>
      <c r="PPF304" s="216"/>
      <c r="PPG304" s="216"/>
      <c r="PPH304" s="216"/>
      <c r="PPI304" s="216"/>
      <c r="PPJ304" s="216"/>
      <c r="PPK304" s="216"/>
      <c r="PPL304" s="216"/>
      <c r="PPM304" s="216"/>
      <c r="PPN304" s="216"/>
      <c r="PPO304" s="216"/>
      <c r="PPP304" s="216"/>
      <c r="PPQ304" s="216"/>
      <c r="PPR304" s="216"/>
      <c r="PPS304" s="216"/>
      <c r="PPT304" s="216"/>
      <c r="PPU304" s="216"/>
      <c r="PPV304" s="216"/>
      <c r="PPW304" s="216"/>
      <c r="PPX304" s="216"/>
      <c r="PPY304" s="216"/>
      <c r="PPZ304" s="216"/>
      <c r="PQA304" s="216"/>
      <c r="PQB304" s="216"/>
      <c r="PQC304" s="216"/>
      <c r="PQD304" s="216"/>
      <c r="PQE304" s="216"/>
      <c r="PQF304" s="216"/>
      <c r="PQG304" s="216"/>
      <c r="PQH304" s="216"/>
      <c r="PQI304" s="216"/>
      <c r="PQJ304" s="216"/>
      <c r="PQK304" s="216"/>
      <c r="PQL304" s="216"/>
      <c r="PQM304" s="216"/>
      <c r="PQN304" s="216"/>
      <c r="PQO304" s="216"/>
      <c r="PQP304" s="216"/>
      <c r="PQQ304" s="216"/>
      <c r="PQR304" s="216"/>
      <c r="PQS304" s="216"/>
      <c r="PQT304" s="216"/>
      <c r="PQU304" s="216"/>
      <c r="PQV304" s="216"/>
      <c r="PQW304" s="216"/>
      <c r="PQX304" s="216"/>
      <c r="PQY304" s="216"/>
      <c r="PQZ304" s="216"/>
      <c r="PRA304" s="216"/>
      <c r="PRB304" s="216"/>
      <c r="PRC304" s="216"/>
      <c r="PRD304" s="216"/>
      <c r="PRE304" s="216"/>
      <c r="PRF304" s="216"/>
      <c r="PRG304" s="216"/>
      <c r="PRH304" s="216"/>
      <c r="PRI304" s="216"/>
      <c r="PRJ304" s="216"/>
      <c r="PRK304" s="216"/>
      <c r="PRL304" s="216"/>
      <c r="PRM304" s="216"/>
      <c r="PRN304" s="216"/>
      <c r="PRO304" s="216"/>
      <c r="PRP304" s="216"/>
      <c r="PRQ304" s="216"/>
      <c r="PRR304" s="216"/>
      <c r="PRS304" s="216"/>
      <c r="PRT304" s="216"/>
      <c r="PRU304" s="216"/>
      <c r="PRV304" s="216"/>
      <c r="PRW304" s="216"/>
      <c r="PRX304" s="216"/>
      <c r="PRY304" s="216"/>
      <c r="PRZ304" s="216"/>
      <c r="PSA304" s="216"/>
      <c r="PSB304" s="216"/>
      <c r="PSC304" s="216"/>
      <c r="PSD304" s="216"/>
      <c r="PSE304" s="216"/>
      <c r="PSF304" s="216"/>
      <c r="PSG304" s="216"/>
      <c r="PSH304" s="216"/>
      <c r="PSI304" s="216"/>
      <c r="PSJ304" s="216"/>
      <c r="PSK304" s="216"/>
      <c r="PSL304" s="216"/>
      <c r="PSM304" s="216"/>
      <c r="PSN304" s="216"/>
      <c r="PSO304" s="216"/>
      <c r="PSP304" s="216"/>
      <c r="PSQ304" s="216"/>
      <c r="PSR304" s="216"/>
      <c r="PSS304" s="216"/>
      <c r="PST304" s="216"/>
      <c r="PSU304" s="216"/>
      <c r="PSV304" s="216"/>
      <c r="PSW304" s="216"/>
      <c r="PSX304" s="216"/>
      <c r="PSY304" s="216"/>
      <c r="PSZ304" s="216"/>
      <c r="PTA304" s="216"/>
      <c r="PTB304" s="216"/>
      <c r="PTC304" s="216"/>
      <c r="PTD304" s="216"/>
      <c r="PTE304" s="216"/>
      <c r="PTF304" s="216"/>
      <c r="PTG304" s="216"/>
      <c r="PTH304" s="216"/>
      <c r="PTI304" s="216"/>
      <c r="PTJ304" s="216"/>
      <c r="PTK304" s="216"/>
      <c r="PTL304" s="216"/>
      <c r="PTM304" s="216"/>
      <c r="PTN304" s="216"/>
      <c r="PTO304" s="216"/>
      <c r="PTP304" s="216"/>
      <c r="PTQ304" s="216"/>
      <c r="PTR304" s="216"/>
      <c r="PTS304" s="216"/>
      <c r="PTT304" s="216"/>
      <c r="PTU304" s="216"/>
      <c r="PTV304" s="216"/>
      <c r="PTW304" s="216"/>
      <c r="PTX304" s="216"/>
      <c r="PTY304" s="216"/>
      <c r="PTZ304" s="216"/>
      <c r="PUA304" s="216"/>
      <c r="PUB304" s="216"/>
      <c r="PUC304" s="216"/>
      <c r="PUD304" s="216"/>
      <c r="PUE304" s="216"/>
      <c r="PUF304" s="216"/>
      <c r="PUG304" s="216"/>
      <c r="PUH304" s="216"/>
      <c r="PUI304" s="216"/>
      <c r="PUJ304" s="216"/>
      <c r="PUK304" s="216"/>
      <c r="PUL304" s="216"/>
      <c r="PUM304" s="216"/>
      <c r="PUN304" s="216"/>
      <c r="PUO304" s="216"/>
      <c r="PUP304" s="216"/>
      <c r="PUQ304" s="216"/>
      <c r="PUR304" s="216"/>
      <c r="PUS304" s="216"/>
      <c r="PUT304" s="216"/>
      <c r="PUU304" s="216"/>
      <c r="PUV304" s="216"/>
      <c r="PUW304" s="216"/>
      <c r="PUX304" s="216"/>
      <c r="PUY304" s="216"/>
      <c r="PUZ304" s="216"/>
      <c r="PVA304" s="216"/>
      <c r="PVB304" s="216"/>
      <c r="PVC304" s="216"/>
      <c r="PVD304" s="216"/>
      <c r="PVE304" s="216"/>
      <c r="PVF304" s="216"/>
      <c r="PVG304" s="216"/>
      <c r="PVH304" s="216"/>
      <c r="PVI304" s="216"/>
      <c r="PVJ304" s="216"/>
      <c r="PVK304" s="216"/>
      <c r="PVL304" s="216"/>
      <c r="PVM304" s="216"/>
      <c r="PVN304" s="216"/>
      <c r="PVO304" s="216"/>
      <c r="PVP304" s="216"/>
      <c r="PVQ304" s="216"/>
      <c r="PVR304" s="216"/>
      <c r="PVS304" s="216"/>
      <c r="PVT304" s="216"/>
      <c r="PVU304" s="216"/>
      <c r="PVV304" s="216"/>
      <c r="PVW304" s="216"/>
      <c r="PVX304" s="216"/>
      <c r="PVY304" s="216"/>
      <c r="PVZ304" s="216"/>
      <c r="PWA304" s="216"/>
      <c r="PWB304" s="216"/>
      <c r="PWC304" s="216"/>
      <c r="PWD304" s="216"/>
      <c r="PWE304" s="216"/>
      <c r="PWF304" s="216"/>
      <c r="PWG304" s="216"/>
      <c r="PWH304" s="216"/>
      <c r="PWI304" s="216"/>
      <c r="PWJ304" s="216"/>
      <c r="PWK304" s="216"/>
      <c r="PWL304" s="216"/>
      <c r="PWM304" s="216"/>
      <c r="PWN304" s="216"/>
      <c r="PWO304" s="216"/>
      <c r="PWP304" s="216"/>
      <c r="PWQ304" s="216"/>
      <c r="PWR304" s="216"/>
      <c r="PWS304" s="216"/>
      <c r="PWT304" s="216"/>
      <c r="PWU304" s="216"/>
      <c r="PWV304" s="216"/>
      <c r="PWW304" s="216"/>
      <c r="PWX304" s="216"/>
      <c r="PWY304" s="216"/>
      <c r="PWZ304" s="216"/>
      <c r="PXA304" s="216"/>
      <c r="PXB304" s="216"/>
      <c r="PXC304" s="216"/>
      <c r="PXD304" s="216"/>
      <c r="PXE304" s="216"/>
      <c r="PXF304" s="216"/>
      <c r="PXG304" s="216"/>
      <c r="PXH304" s="216"/>
      <c r="PXI304" s="216"/>
      <c r="PXJ304" s="216"/>
      <c r="PXK304" s="216"/>
      <c r="PXL304" s="216"/>
      <c r="PXM304" s="216"/>
      <c r="PXN304" s="216"/>
      <c r="PXO304" s="216"/>
      <c r="PXP304" s="216"/>
      <c r="PXQ304" s="216"/>
      <c r="PXR304" s="216"/>
      <c r="PXS304" s="216"/>
      <c r="PXT304" s="216"/>
      <c r="PXU304" s="216"/>
      <c r="PXV304" s="216"/>
      <c r="PXW304" s="216"/>
      <c r="PXX304" s="216"/>
      <c r="PXY304" s="216"/>
      <c r="PXZ304" s="216"/>
      <c r="PYA304" s="216"/>
      <c r="PYB304" s="216"/>
      <c r="PYC304" s="216"/>
      <c r="PYD304" s="216"/>
      <c r="PYE304" s="216"/>
      <c r="PYF304" s="216"/>
      <c r="PYG304" s="216"/>
      <c r="PYH304" s="216"/>
      <c r="PYI304" s="216"/>
      <c r="PYJ304" s="216"/>
      <c r="PYK304" s="216"/>
      <c r="PYL304" s="216"/>
      <c r="PYM304" s="216"/>
      <c r="PYN304" s="216"/>
      <c r="PYO304" s="216"/>
      <c r="PYP304" s="216"/>
      <c r="PYQ304" s="216"/>
      <c r="PYR304" s="216"/>
      <c r="PYS304" s="216"/>
      <c r="PYT304" s="216"/>
      <c r="PYU304" s="216"/>
      <c r="PYV304" s="216"/>
      <c r="PYW304" s="216"/>
      <c r="PYX304" s="216"/>
      <c r="PYY304" s="216"/>
      <c r="PYZ304" s="216"/>
      <c r="PZA304" s="216"/>
      <c r="PZB304" s="216"/>
      <c r="PZC304" s="216"/>
      <c r="PZD304" s="216"/>
      <c r="PZE304" s="216"/>
      <c r="PZF304" s="216"/>
      <c r="PZG304" s="216"/>
      <c r="PZH304" s="216"/>
      <c r="PZI304" s="216"/>
      <c r="PZJ304" s="216"/>
      <c r="PZK304" s="216"/>
      <c r="PZL304" s="216"/>
      <c r="PZM304" s="216"/>
      <c r="PZN304" s="216"/>
      <c r="PZO304" s="216"/>
      <c r="PZP304" s="216"/>
      <c r="PZQ304" s="216"/>
      <c r="PZR304" s="216"/>
      <c r="PZS304" s="216"/>
      <c r="PZT304" s="216"/>
      <c r="PZU304" s="216"/>
      <c r="PZV304" s="216"/>
      <c r="PZW304" s="216"/>
      <c r="PZX304" s="216"/>
      <c r="PZY304" s="216"/>
      <c r="PZZ304" s="216"/>
      <c r="QAA304" s="216"/>
      <c r="QAB304" s="216"/>
      <c r="QAC304" s="216"/>
      <c r="QAD304" s="216"/>
      <c r="QAE304" s="216"/>
      <c r="QAF304" s="216"/>
      <c r="QAG304" s="216"/>
      <c r="QAH304" s="216"/>
      <c r="QAI304" s="216"/>
      <c r="QAJ304" s="216"/>
      <c r="QAK304" s="216"/>
      <c r="QAL304" s="216"/>
      <c r="QAM304" s="216"/>
      <c r="QAN304" s="216"/>
      <c r="QAO304" s="216"/>
      <c r="QAP304" s="216"/>
      <c r="QAQ304" s="216"/>
      <c r="QAR304" s="216"/>
      <c r="QAS304" s="216"/>
      <c r="QAT304" s="216"/>
      <c r="QAU304" s="216"/>
      <c r="QAV304" s="216"/>
      <c r="QAW304" s="216"/>
      <c r="QAX304" s="216"/>
      <c r="QAY304" s="216"/>
      <c r="QAZ304" s="216"/>
      <c r="QBA304" s="216"/>
      <c r="QBB304" s="216"/>
      <c r="QBC304" s="216"/>
      <c r="QBD304" s="216"/>
      <c r="QBE304" s="216"/>
      <c r="QBF304" s="216"/>
      <c r="QBG304" s="216"/>
      <c r="QBH304" s="216"/>
      <c r="QBI304" s="216"/>
      <c r="QBJ304" s="216"/>
      <c r="QBK304" s="216"/>
      <c r="QBL304" s="216"/>
      <c r="QBM304" s="216"/>
      <c r="QBN304" s="216"/>
      <c r="QBO304" s="216"/>
      <c r="QBP304" s="216"/>
      <c r="QBQ304" s="216"/>
      <c r="QBR304" s="216"/>
      <c r="QBS304" s="216"/>
      <c r="QBT304" s="216"/>
      <c r="QBU304" s="216"/>
      <c r="QBV304" s="216"/>
      <c r="QBW304" s="216"/>
      <c r="QBX304" s="216"/>
      <c r="QBY304" s="216"/>
      <c r="QBZ304" s="216"/>
      <c r="QCA304" s="216"/>
      <c r="QCB304" s="216"/>
      <c r="QCC304" s="216"/>
      <c r="QCD304" s="216"/>
      <c r="QCE304" s="216"/>
      <c r="QCF304" s="216"/>
      <c r="QCG304" s="216"/>
      <c r="QCH304" s="216"/>
      <c r="QCI304" s="216"/>
      <c r="QCJ304" s="216"/>
      <c r="QCK304" s="216"/>
      <c r="QCL304" s="216"/>
      <c r="QCM304" s="216"/>
      <c r="QCN304" s="216"/>
      <c r="QCO304" s="216"/>
      <c r="QCP304" s="216"/>
      <c r="QCQ304" s="216"/>
      <c r="QCR304" s="216"/>
      <c r="QCS304" s="216"/>
      <c r="QCT304" s="216"/>
      <c r="QCU304" s="216"/>
      <c r="QCV304" s="216"/>
      <c r="QCW304" s="216"/>
      <c r="QCX304" s="216"/>
      <c r="QCY304" s="216"/>
      <c r="QCZ304" s="216"/>
      <c r="QDA304" s="216"/>
      <c r="QDB304" s="216"/>
      <c r="QDC304" s="216"/>
      <c r="QDD304" s="216"/>
      <c r="QDE304" s="216"/>
      <c r="QDF304" s="216"/>
      <c r="QDG304" s="216"/>
      <c r="QDH304" s="216"/>
      <c r="QDI304" s="216"/>
      <c r="QDJ304" s="216"/>
      <c r="QDK304" s="216"/>
      <c r="QDL304" s="216"/>
      <c r="QDM304" s="216"/>
      <c r="QDN304" s="216"/>
      <c r="QDO304" s="216"/>
      <c r="QDP304" s="216"/>
      <c r="QDQ304" s="216"/>
      <c r="QDR304" s="216"/>
      <c r="QDS304" s="216"/>
      <c r="QDT304" s="216"/>
      <c r="QDU304" s="216"/>
      <c r="QDV304" s="216"/>
      <c r="QDW304" s="216"/>
      <c r="QDX304" s="216"/>
      <c r="QDY304" s="216"/>
      <c r="QDZ304" s="216"/>
      <c r="QEA304" s="216"/>
      <c r="QEB304" s="216"/>
      <c r="QEC304" s="216"/>
      <c r="QED304" s="216"/>
      <c r="QEE304" s="216"/>
      <c r="QEF304" s="216"/>
      <c r="QEG304" s="216"/>
      <c r="QEH304" s="216"/>
      <c r="QEI304" s="216"/>
      <c r="QEJ304" s="216"/>
      <c r="QEK304" s="216"/>
      <c r="QEL304" s="216"/>
      <c r="QEM304" s="216"/>
      <c r="QEN304" s="216"/>
      <c r="QEO304" s="216"/>
      <c r="QEP304" s="216"/>
      <c r="QEQ304" s="216"/>
      <c r="QER304" s="216"/>
      <c r="QES304" s="216"/>
      <c r="QET304" s="216"/>
      <c r="QEU304" s="216"/>
      <c r="QEV304" s="216"/>
      <c r="QEW304" s="216"/>
      <c r="QEX304" s="216"/>
      <c r="QEY304" s="216"/>
      <c r="QEZ304" s="216"/>
      <c r="QFA304" s="216"/>
      <c r="QFB304" s="216"/>
      <c r="QFC304" s="216"/>
      <c r="QFD304" s="216"/>
      <c r="QFE304" s="216"/>
      <c r="QFF304" s="216"/>
      <c r="QFG304" s="216"/>
      <c r="QFH304" s="216"/>
      <c r="QFI304" s="216"/>
      <c r="QFJ304" s="216"/>
      <c r="QFK304" s="216"/>
      <c r="QFL304" s="216"/>
      <c r="QFM304" s="216"/>
      <c r="QFN304" s="216"/>
      <c r="QFO304" s="216"/>
      <c r="QFP304" s="216"/>
      <c r="QFQ304" s="216"/>
      <c r="QFR304" s="216"/>
      <c r="QFS304" s="216"/>
      <c r="QFT304" s="216"/>
      <c r="QFU304" s="216"/>
      <c r="QFV304" s="216"/>
      <c r="QFW304" s="216"/>
      <c r="QFX304" s="216"/>
      <c r="QFY304" s="216"/>
      <c r="QFZ304" s="216"/>
      <c r="QGA304" s="216"/>
      <c r="QGB304" s="216"/>
      <c r="QGC304" s="216"/>
      <c r="QGD304" s="216"/>
      <c r="QGE304" s="216"/>
      <c r="QGF304" s="216"/>
      <c r="QGG304" s="216"/>
      <c r="QGH304" s="216"/>
      <c r="QGI304" s="216"/>
      <c r="QGJ304" s="216"/>
      <c r="QGK304" s="216"/>
      <c r="QGL304" s="216"/>
      <c r="QGM304" s="216"/>
      <c r="QGN304" s="216"/>
      <c r="QGO304" s="216"/>
      <c r="QGP304" s="216"/>
      <c r="QGQ304" s="216"/>
      <c r="QGR304" s="216"/>
      <c r="QGS304" s="216"/>
      <c r="QGT304" s="216"/>
      <c r="QGU304" s="216"/>
      <c r="QGV304" s="216"/>
      <c r="QGW304" s="216"/>
      <c r="QGX304" s="216"/>
      <c r="QGY304" s="216"/>
      <c r="QGZ304" s="216"/>
      <c r="QHA304" s="216"/>
      <c r="QHB304" s="216"/>
      <c r="QHC304" s="216"/>
      <c r="QHD304" s="216"/>
      <c r="QHE304" s="216"/>
      <c r="QHF304" s="216"/>
      <c r="QHG304" s="216"/>
      <c r="QHH304" s="216"/>
      <c r="QHI304" s="216"/>
      <c r="QHJ304" s="216"/>
      <c r="QHK304" s="216"/>
      <c r="QHL304" s="216"/>
      <c r="QHM304" s="216"/>
      <c r="QHN304" s="216"/>
      <c r="QHO304" s="216"/>
      <c r="QHP304" s="216"/>
      <c r="QHQ304" s="216"/>
      <c r="QHR304" s="216"/>
      <c r="QHS304" s="216"/>
      <c r="QHT304" s="216"/>
      <c r="QHU304" s="216"/>
      <c r="QHV304" s="216"/>
      <c r="QHW304" s="216"/>
      <c r="QHX304" s="216"/>
      <c r="QHY304" s="216"/>
      <c r="QHZ304" s="216"/>
      <c r="QIA304" s="216"/>
      <c r="QIB304" s="216"/>
      <c r="QIC304" s="216"/>
      <c r="QID304" s="216"/>
      <c r="QIE304" s="216"/>
      <c r="QIF304" s="216"/>
      <c r="QIG304" s="216"/>
      <c r="QIH304" s="216"/>
      <c r="QII304" s="216"/>
      <c r="QIJ304" s="216"/>
      <c r="QIK304" s="216"/>
      <c r="QIL304" s="216"/>
      <c r="QIM304" s="216"/>
      <c r="QIN304" s="216"/>
      <c r="QIO304" s="216"/>
      <c r="QIP304" s="216"/>
      <c r="QIQ304" s="216"/>
      <c r="QIR304" s="216"/>
      <c r="QIS304" s="216"/>
      <c r="QIT304" s="216"/>
      <c r="QIU304" s="216"/>
      <c r="QIV304" s="216"/>
      <c r="QIW304" s="216"/>
      <c r="QIX304" s="216"/>
      <c r="QIY304" s="216"/>
      <c r="QIZ304" s="216"/>
      <c r="QJA304" s="216"/>
      <c r="QJB304" s="216"/>
      <c r="QJC304" s="216"/>
      <c r="QJD304" s="216"/>
      <c r="QJE304" s="216"/>
      <c r="QJF304" s="216"/>
      <c r="QJG304" s="216"/>
      <c r="QJH304" s="216"/>
      <c r="QJI304" s="216"/>
      <c r="QJJ304" s="216"/>
      <c r="QJK304" s="216"/>
      <c r="QJL304" s="216"/>
      <c r="QJM304" s="216"/>
      <c r="QJN304" s="216"/>
      <c r="QJO304" s="216"/>
      <c r="QJP304" s="216"/>
      <c r="QJQ304" s="216"/>
      <c r="QJR304" s="216"/>
      <c r="QJS304" s="216"/>
      <c r="QJT304" s="216"/>
      <c r="QJU304" s="216"/>
      <c r="QJV304" s="216"/>
      <c r="QJW304" s="216"/>
      <c r="QJX304" s="216"/>
      <c r="QJY304" s="216"/>
      <c r="QJZ304" s="216"/>
      <c r="QKA304" s="216"/>
      <c r="QKB304" s="216"/>
      <c r="QKC304" s="216"/>
      <c r="QKD304" s="216"/>
      <c r="QKE304" s="216"/>
      <c r="QKF304" s="216"/>
      <c r="QKG304" s="216"/>
      <c r="QKH304" s="216"/>
      <c r="QKI304" s="216"/>
      <c r="QKJ304" s="216"/>
      <c r="QKK304" s="216"/>
      <c r="QKL304" s="216"/>
      <c r="QKM304" s="216"/>
      <c r="QKN304" s="216"/>
      <c r="QKO304" s="216"/>
      <c r="QKP304" s="216"/>
      <c r="QKQ304" s="216"/>
      <c r="QKR304" s="216"/>
      <c r="QKS304" s="216"/>
      <c r="QKT304" s="216"/>
      <c r="QKU304" s="216"/>
      <c r="QKV304" s="216"/>
      <c r="QKW304" s="216"/>
      <c r="QKX304" s="216"/>
      <c r="QKY304" s="216"/>
      <c r="QKZ304" s="216"/>
      <c r="QLA304" s="216"/>
      <c r="QLB304" s="216"/>
      <c r="QLC304" s="216"/>
      <c r="QLD304" s="216"/>
      <c r="QLE304" s="216"/>
      <c r="QLF304" s="216"/>
      <c r="QLG304" s="216"/>
      <c r="QLH304" s="216"/>
      <c r="QLI304" s="216"/>
      <c r="QLJ304" s="216"/>
      <c r="QLK304" s="216"/>
      <c r="QLL304" s="216"/>
      <c r="QLM304" s="216"/>
      <c r="QLN304" s="216"/>
      <c r="QLO304" s="216"/>
      <c r="QLP304" s="216"/>
      <c r="QLQ304" s="216"/>
      <c r="QLR304" s="216"/>
      <c r="QLS304" s="216"/>
      <c r="QLT304" s="216"/>
      <c r="QLU304" s="216"/>
      <c r="QLV304" s="216"/>
      <c r="QLW304" s="216"/>
      <c r="QLX304" s="216"/>
      <c r="QLY304" s="216"/>
      <c r="QLZ304" s="216"/>
      <c r="QMA304" s="216"/>
      <c r="QMB304" s="216"/>
      <c r="QMC304" s="216"/>
      <c r="QMD304" s="216"/>
      <c r="QME304" s="216"/>
      <c r="QMF304" s="216"/>
      <c r="QMG304" s="216"/>
      <c r="QMH304" s="216"/>
      <c r="QMI304" s="216"/>
      <c r="QMJ304" s="216"/>
      <c r="QMK304" s="216"/>
      <c r="QML304" s="216"/>
      <c r="QMM304" s="216"/>
      <c r="QMN304" s="216"/>
      <c r="QMO304" s="216"/>
      <c r="QMP304" s="216"/>
      <c r="QMQ304" s="216"/>
      <c r="QMR304" s="216"/>
      <c r="QMS304" s="216"/>
      <c r="QMT304" s="216"/>
      <c r="QMU304" s="216"/>
      <c r="QMV304" s="216"/>
      <c r="QMW304" s="216"/>
      <c r="QMX304" s="216"/>
      <c r="QMY304" s="216"/>
      <c r="QMZ304" s="216"/>
      <c r="QNA304" s="216"/>
      <c r="QNB304" s="216"/>
      <c r="QNC304" s="216"/>
      <c r="QND304" s="216"/>
      <c r="QNE304" s="216"/>
      <c r="QNF304" s="216"/>
      <c r="QNG304" s="216"/>
      <c r="QNH304" s="216"/>
      <c r="QNI304" s="216"/>
      <c r="QNJ304" s="216"/>
      <c r="QNK304" s="216"/>
      <c r="QNL304" s="216"/>
      <c r="QNM304" s="216"/>
      <c r="QNN304" s="216"/>
      <c r="QNO304" s="216"/>
      <c r="QNP304" s="216"/>
      <c r="QNQ304" s="216"/>
      <c r="QNR304" s="216"/>
      <c r="QNS304" s="216"/>
      <c r="QNT304" s="216"/>
      <c r="QNU304" s="216"/>
      <c r="QNV304" s="216"/>
      <c r="QNW304" s="216"/>
      <c r="QNX304" s="216"/>
      <c r="QNY304" s="216"/>
      <c r="QNZ304" s="216"/>
      <c r="QOA304" s="216"/>
      <c r="QOB304" s="216"/>
      <c r="QOC304" s="216"/>
      <c r="QOD304" s="216"/>
      <c r="QOE304" s="216"/>
      <c r="QOF304" s="216"/>
      <c r="QOG304" s="216"/>
      <c r="QOH304" s="216"/>
      <c r="QOI304" s="216"/>
      <c r="QOJ304" s="216"/>
      <c r="QOK304" s="216"/>
      <c r="QOL304" s="216"/>
      <c r="QOM304" s="216"/>
      <c r="QON304" s="216"/>
      <c r="QOO304" s="216"/>
      <c r="QOP304" s="216"/>
      <c r="QOQ304" s="216"/>
      <c r="QOR304" s="216"/>
      <c r="QOS304" s="216"/>
      <c r="QOT304" s="216"/>
      <c r="QOU304" s="216"/>
      <c r="QOV304" s="216"/>
      <c r="QOW304" s="216"/>
      <c r="QOX304" s="216"/>
      <c r="QOY304" s="216"/>
      <c r="QOZ304" s="216"/>
      <c r="QPA304" s="216"/>
      <c r="QPB304" s="216"/>
      <c r="QPC304" s="216"/>
      <c r="QPD304" s="216"/>
      <c r="QPE304" s="216"/>
      <c r="QPF304" s="216"/>
      <c r="QPG304" s="216"/>
      <c r="QPH304" s="216"/>
      <c r="QPI304" s="216"/>
      <c r="QPJ304" s="216"/>
      <c r="QPK304" s="216"/>
      <c r="QPL304" s="216"/>
      <c r="QPM304" s="216"/>
      <c r="QPN304" s="216"/>
      <c r="QPO304" s="216"/>
      <c r="QPP304" s="216"/>
      <c r="QPQ304" s="216"/>
      <c r="QPR304" s="216"/>
      <c r="QPS304" s="216"/>
      <c r="QPT304" s="216"/>
      <c r="QPU304" s="216"/>
      <c r="QPV304" s="216"/>
      <c r="QPW304" s="216"/>
      <c r="QPX304" s="216"/>
      <c r="QPY304" s="216"/>
      <c r="QPZ304" s="216"/>
      <c r="QQA304" s="216"/>
      <c r="QQB304" s="216"/>
      <c r="QQC304" s="216"/>
      <c r="QQD304" s="216"/>
      <c r="QQE304" s="216"/>
      <c r="QQF304" s="216"/>
      <c r="QQG304" s="216"/>
      <c r="QQH304" s="216"/>
      <c r="QQI304" s="216"/>
      <c r="QQJ304" s="216"/>
      <c r="QQK304" s="216"/>
      <c r="QQL304" s="216"/>
      <c r="QQM304" s="216"/>
      <c r="QQN304" s="216"/>
      <c r="QQO304" s="216"/>
      <c r="QQP304" s="216"/>
      <c r="QQQ304" s="216"/>
      <c r="QQR304" s="216"/>
      <c r="QQS304" s="216"/>
      <c r="QQT304" s="216"/>
      <c r="QQU304" s="216"/>
      <c r="QQV304" s="216"/>
      <c r="QQW304" s="216"/>
      <c r="QQX304" s="216"/>
      <c r="QQY304" s="216"/>
      <c r="QQZ304" s="216"/>
      <c r="QRA304" s="216"/>
      <c r="QRB304" s="216"/>
      <c r="QRC304" s="216"/>
      <c r="QRD304" s="216"/>
      <c r="QRE304" s="216"/>
      <c r="QRF304" s="216"/>
      <c r="QRG304" s="216"/>
      <c r="QRH304" s="216"/>
      <c r="QRI304" s="216"/>
      <c r="QRJ304" s="216"/>
      <c r="QRK304" s="216"/>
      <c r="QRL304" s="216"/>
      <c r="QRM304" s="216"/>
      <c r="QRN304" s="216"/>
      <c r="QRO304" s="216"/>
      <c r="QRP304" s="216"/>
      <c r="QRQ304" s="216"/>
      <c r="QRR304" s="216"/>
      <c r="QRS304" s="216"/>
      <c r="QRT304" s="216"/>
      <c r="QRU304" s="216"/>
      <c r="QRV304" s="216"/>
      <c r="QRW304" s="216"/>
      <c r="QRX304" s="216"/>
      <c r="QRY304" s="216"/>
      <c r="QRZ304" s="216"/>
      <c r="QSA304" s="216"/>
      <c r="QSB304" s="216"/>
      <c r="QSC304" s="216"/>
      <c r="QSD304" s="216"/>
      <c r="QSE304" s="216"/>
      <c r="QSF304" s="216"/>
      <c r="QSG304" s="216"/>
      <c r="QSH304" s="216"/>
      <c r="QSI304" s="216"/>
      <c r="QSJ304" s="216"/>
      <c r="QSK304" s="216"/>
      <c r="QSL304" s="216"/>
      <c r="QSM304" s="216"/>
      <c r="QSN304" s="216"/>
      <c r="QSO304" s="216"/>
      <c r="QSP304" s="216"/>
      <c r="QSQ304" s="216"/>
      <c r="QSR304" s="216"/>
      <c r="QSS304" s="216"/>
      <c r="QST304" s="216"/>
      <c r="QSU304" s="216"/>
      <c r="QSV304" s="216"/>
      <c r="QSW304" s="216"/>
      <c r="QSX304" s="216"/>
      <c r="QSY304" s="216"/>
      <c r="QSZ304" s="216"/>
      <c r="QTA304" s="216"/>
      <c r="QTB304" s="216"/>
      <c r="QTC304" s="216"/>
      <c r="QTD304" s="216"/>
      <c r="QTE304" s="216"/>
      <c r="QTF304" s="216"/>
      <c r="QTG304" s="216"/>
      <c r="QTH304" s="216"/>
      <c r="QTI304" s="216"/>
      <c r="QTJ304" s="216"/>
      <c r="QTK304" s="216"/>
      <c r="QTL304" s="216"/>
      <c r="QTM304" s="216"/>
      <c r="QTN304" s="216"/>
      <c r="QTO304" s="216"/>
      <c r="QTP304" s="216"/>
      <c r="QTQ304" s="216"/>
      <c r="QTR304" s="216"/>
      <c r="QTS304" s="216"/>
      <c r="QTT304" s="216"/>
      <c r="QTU304" s="216"/>
      <c r="QTV304" s="216"/>
      <c r="QTW304" s="216"/>
      <c r="QTX304" s="216"/>
      <c r="QTY304" s="216"/>
      <c r="QTZ304" s="216"/>
      <c r="QUA304" s="216"/>
      <c r="QUB304" s="216"/>
      <c r="QUC304" s="216"/>
      <c r="QUD304" s="216"/>
      <c r="QUE304" s="216"/>
      <c r="QUF304" s="216"/>
      <c r="QUG304" s="216"/>
      <c r="QUH304" s="216"/>
      <c r="QUI304" s="216"/>
      <c r="QUJ304" s="216"/>
      <c r="QUK304" s="216"/>
      <c r="QUL304" s="216"/>
      <c r="QUM304" s="216"/>
      <c r="QUN304" s="216"/>
      <c r="QUO304" s="216"/>
      <c r="QUP304" s="216"/>
      <c r="QUQ304" s="216"/>
      <c r="QUR304" s="216"/>
      <c r="QUS304" s="216"/>
      <c r="QUT304" s="216"/>
      <c r="QUU304" s="216"/>
      <c r="QUV304" s="216"/>
      <c r="QUW304" s="216"/>
      <c r="QUX304" s="216"/>
      <c r="QUY304" s="216"/>
      <c r="QUZ304" s="216"/>
      <c r="QVA304" s="216"/>
      <c r="QVB304" s="216"/>
      <c r="QVC304" s="216"/>
      <c r="QVD304" s="216"/>
      <c r="QVE304" s="216"/>
      <c r="QVF304" s="216"/>
      <c r="QVG304" s="216"/>
      <c r="QVH304" s="216"/>
      <c r="QVI304" s="216"/>
      <c r="QVJ304" s="216"/>
      <c r="QVK304" s="216"/>
      <c r="QVL304" s="216"/>
      <c r="QVM304" s="216"/>
      <c r="QVN304" s="216"/>
      <c r="QVO304" s="216"/>
      <c r="QVP304" s="216"/>
      <c r="QVQ304" s="216"/>
      <c r="QVR304" s="216"/>
      <c r="QVS304" s="216"/>
      <c r="QVT304" s="216"/>
      <c r="QVU304" s="216"/>
      <c r="QVV304" s="216"/>
      <c r="QVW304" s="216"/>
      <c r="QVX304" s="216"/>
      <c r="QVY304" s="216"/>
      <c r="QVZ304" s="216"/>
      <c r="QWA304" s="216"/>
      <c r="QWB304" s="216"/>
      <c r="QWC304" s="216"/>
      <c r="QWD304" s="216"/>
      <c r="QWE304" s="216"/>
      <c r="QWF304" s="216"/>
      <c r="QWG304" s="216"/>
      <c r="QWH304" s="216"/>
      <c r="QWI304" s="216"/>
      <c r="QWJ304" s="216"/>
      <c r="QWK304" s="216"/>
      <c r="QWL304" s="216"/>
      <c r="QWM304" s="216"/>
      <c r="QWN304" s="216"/>
      <c r="QWO304" s="216"/>
      <c r="QWP304" s="216"/>
      <c r="QWQ304" s="216"/>
      <c r="QWR304" s="216"/>
      <c r="QWS304" s="216"/>
      <c r="QWT304" s="216"/>
      <c r="QWU304" s="216"/>
      <c r="QWV304" s="216"/>
      <c r="QWW304" s="216"/>
      <c r="QWX304" s="216"/>
      <c r="QWY304" s="216"/>
      <c r="QWZ304" s="216"/>
      <c r="QXA304" s="216"/>
      <c r="QXB304" s="216"/>
      <c r="QXC304" s="216"/>
      <c r="QXD304" s="216"/>
      <c r="QXE304" s="216"/>
      <c r="QXF304" s="216"/>
      <c r="QXG304" s="216"/>
      <c r="QXH304" s="216"/>
      <c r="QXI304" s="216"/>
      <c r="QXJ304" s="216"/>
      <c r="QXK304" s="216"/>
      <c r="QXL304" s="216"/>
      <c r="QXM304" s="216"/>
      <c r="QXN304" s="216"/>
      <c r="QXO304" s="216"/>
      <c r="QXP304" s="216"/>
      <c r="QXQ304" s="216"/>
      <c r="QXR304" s="216"/>
      <c r="QXS304" s="216"/>
      <c r="QXT304" s="216"/>
      <c r="QXU304" s="216"/>
      <c r="QXV304" s="216"/>
      <c r="QXW304" s="216"/>
      <c r="QXX304" s="216"/>
      <c r="QXY304" s="216"/>
      <c r="QXZ304" s="216"/>
      <c r="QYA304" s="216"/>
      <c r="QYB304" s="216"/>
      <c r="QYC304" s="216"/>
      <c r="QYD304" s="216"/>
      <c r="QYE304" s="216"/>
      <c r="QYF304" s="216"/>
      <c r="QYG304" s="216"/>
      <c r="QYH304" s="216"/>
      <c r="QYI304" s="216"/>
      <c r="QYJ304" s="216"/>
      <c r="QYK304" s="216"/>
      <c r="QYL304" s="216"/>
      <c r="QYM304" s="216"/>
      <c r="QYN304" s="216"/>
      <c r="QYO304" s="216"/>
      <c r="QYP304" s="216"/>
      <c r="QYQ304" s="216"/>
      <c r="QYR304" s="216"/>
      <c r="QYS304" s="216"/>
      <c r="QYT304" s="216"/>
      <c r="QYU304" s="216"/>
      <c r="QYV304" s="216"/>
      <c r="QYW304" s="216"/>
      <c r="QYX304" s="216"/>
      <c r="QYY304" s="216"/>
      <c r="QYZ304" s="216"/>
      <c r="QZA304" s="216"/>
      <c r="QZB304" s="216"/>
      <c r="QZC304" s="216"/>
      <c r="QZD304" s="216"/>
      <c r="QZE304" s="216"/>
      <c r="QZF304" s="216"/>
      <c r="QZG304" s="216"/>
      <c r="QZH304" s="216"/>
      <c r="QZI304" s="216"/>
      <c r="QZJ304" s="216"/>
      <c r="QZK304" s="216"/>
      <c r="QZL304" s="216"/>
      <c r="QZM304" s="216"/>
      <c r="QZN304" s="216"/>
      <c r="QZO304" s="216"/>
      <c r="QZP304" s="216"/>
      <c r="QZQ304" s="216"/>
      <c r="QZR304" s="216"/>
      <c r="QZS304" s="216"/>
      <c r="QZT304" s="216"/>
      <c r="QZU304" s="216"/>
      <c r="QZV304" s="216"/>
      <c r="QZW304" s="216"/>
      <c r="QZX304" s="216"/>
      <c r="QZY304" s="216"/>
      <c r="QZZ304" s="216"/>
      <c r="RAA304" s="216"/>
      <c r="RAB304" s="216"/>
      <c r="RAC304" s="216"/>
      <c r="RAD304" s="216"/>
      <c r="RAE304" s="216"/>
      <c r="RAF304" s="216"/>
      <c r="RAG304" s="216"/>
      <c r="RAH304" s="216"/>
      <c r="RAI304" s="216"/>
      <c r="RAJ304" s="216"/>
      <c r="RAK304" s="216"/>
      <c r="RAL304" s="216"/>
      <c r="RAM304" s="216"/>
      <c r="RAN304" s="216"/>
      <c r="RAO304" s="216"/>
      <c r="RAP304" s="216"/>
      <c r="RAQ304" s="216"/>
      <c r="RAR304" s="216"/>
      <c r="RAS304" s="216"/>
      <c r="RAT304" s="216"/>
      <c r="RAU304" s="216"/>
      <c r="RAV304" s="216"/>
      <c r="RAW304" s="216"/>
      <c r="RAX304" s="216"/>
      <c r="RAY304" s="216"/>
      <c r="RAZ304" s="216"/>
      <c r="RBA304" s="216"/>
      <c r="RBB304" s="216"/>
      <c r="RBC304" s="216"/>
      <c r="RBD304" s="216"/>
      <c r="RBE304" s="216"/>
      <c r="RBF304" s="216"/>
      <c r="RBG304" s="216"/>
      <c r="RBH304" s="216"/>
      <c r="RBI304" s="216"/>
      <c r="RBJ304" s="216"/>
      <c r="RBK304" s="216"/>
      <c r="RBL304" s="216"/>
      <c r="RBM304" s="216"/>
      <c r="RBN304" s="216"/>
      <c r="RBO304" s="216"/>
      <c r="RBP304" s="216"/>
      <c r="RBQ304" s="216"/>
      <c r="RBR304" s="216"/>
      <c r="RBS304" s="216"/>
      <c r="RBT304" s="216"/>
      <c r="RBU304" s="216"/>
      <c r="RBV304" s="216"/>
      <c r="RBW304" s="216"/>
      <c r="RBX304" s="216"/>
      <c r="RBY304" s="216"/>
      <c r="RBZ304" s="216"/>
      <c r="RCA304" s="216"/>
      <c r="RCB304" s="216"/>
      <c r="RCC304" s="216"/>
      <c r="RCD304" s="216"/>
      <c r="RCE304" s="216"/>
      <c r="RCF304" s="216"/>
      <c r="RCG304" s="216"/>
      <c r="RCH304" s="216"/>
      <c r="RCI304" s="216"/>
      <c r="RCJ304" s="216"/>
      <c r="RCK304" s="216"/>
      <c r="RCL304" s="216"/>
      <c r="RCM304" s="216"/>
      <c r="RCN304" s="216"/>
      <c r="RCO304" s="216"/>
      <c r="RCP304" s="216"/>
      <c r="RCQ304" s="216"/>
      <c r="RCR304" s="216"/>
      <c r="RCS304" s="216"/>
      <c r="RCT304" s="216"/>
      <c r="RCU304" s="216"/>
      <c r="RCV304" s="216"/>
      <c r="RCW304" s="216"/>
      <c r="RCX304" s="216"/>
      <c r="RCY304" s="216"/>
      <c r="RCZ304" s="216"/>
      <c r="RDA304" s="216"/>
      <c r="RDB304" s="216"/>
      <c r="RDC304" s="216"/>
      <c r="RDD304" s="216"/>
      <c r="RDE304" s="216"/>
      <c r="RDF304" s="216"/>
      <c r="RDG304" s="216"/>
      <c r="RDH304" s="216"/>
      <c r="RDI304" s="216"/>
      <c r="RDJ304" s="216"/>
      <c r="RDK304" s="216"/>
      <c r="RDL304" s="216"/>
      <c r="RDM304" s="216"/>
      <c r="RDN304" s="216"/>
      <c r="RDO304" s="216"/>
      <c r="RDP304" s="216"/>
      <c r="RDQ304" s="216"/>
      <c r="RDR304" s="216"/>
      <c r="RDS304" s="216"/>
      <c r="RDT304" s="216"/>
      <c r="RDU304" s="216"/>
      <c r="RDV304" s="216"/>
      <c r="RDW304" s="216"/>
      <c r="RDX304" s="216"/>
      <c r="RDY304" s="216"/>
      <c r="RDZ304" s="216"/>
      <c r="REA304" s="216"/>
      <c r="REB304" s="216"/>
      <c r="REC304" s="216"/>
      <c r="RED304" s="216"/>
      <c r="REE304" s="216"/>
      <c r="REF304" s="216"/>
      <c r="REG304" s="216"/>
      <c r="REH304" s="216"/>
      <c r="REI304" s="216"/>
      <c r="REJ304" s="216"/>
      <c r="REK304" s="216"/>
      <c r="REL304" s="216"/>
      <c r="REM304" s="216"/>
      <c r="REN304" s="216"/>
      <c r="REO304" s="216"/>
      <c r="REP304" s="216"/>
      <c r="REQ304" s="216"/>
      <c r="RER304" s="216"/>
      <c r="RES304" s="216"/>
      <c r="RET304" s="216"/>
      <c r="REU304" s="216"/>
      <c r="REV304" s="216"/>
      <c r="REW304" s="216"/>
      <c r="REX304" s="216"/>
      <c r="REY304" s="216"/>
      <c r="REZ304" s="216"/>
      <c r="RFA304" s="216"/>
      <c r="RFB304" s="216"/>
      <c r="RFC304" s="216"/>
      <c r="RFD304" s="216"/>
      <c r="RFE304" s="216"/>
      <c r="RFF304" s="216"/>
      <c r="RFG304" s="216"/>
      <c r="RFH304" s="216"/>
      <c r="RFI304" s="216"/>
      <c r="RFJ304" s="216"/>
      <c r="RFK304" s="216"/>
      <c r="RFL304" s="216"/>
      <c r="RFM304" s="216"/>
      <c r="RFN304" s="216"/>
      <c r="RFO304" s="216"/>
      <c r="RFP304" s="216"/>
      <c r="RFQ304" s="216"/>
      <c r="RFR304" s="216"/>
      <c r="RFS304" s="216"/>
      <c r="RFT304" s="216"/>
      <c r="RFU304" s="216"/>
      <c r="RFV304" s="216"/>
      <c r="RFW304" s="216"/>
      <c r="RFX304" s="216"/>
      <c r="RFY304" s="216"/>
      <c r="RFZ304" s="216"/>
      <c r="RGA304" s="216"/>
      <c r="RGB304" s="216"/>
      <c r="RGC304" s="216"/>
      <c r="RGD304" s="216"/>
      <c r="RGE304" s="216"/>
      <c r="RGF304" s="216"/>
      <c r="RGG304" s="216"/>
      <c r="RGH304" s="216"/>
      <c r="RGI304" s="216"/>
      <c r="RGJ304" s="216"/>
      <c r="RGK304" s="216"/>
      <c r="RGL304" s="216"/>
      <c r="RGM304" s="216"/>
      <c r="RGN304" s="216"/>
      <c r="RGO304" s="216"/>
      <c r="RGP304" s="216"/>
      <c r="RGQ304" s="216"/>
      <c r="RGR304" s="216"/>
      <c r="RGS304" s="216"/>
      <c r="RGT304" s="216"/>
      <c r="RGU304" s="216"/>
      <c r="RGV304" s="216"/>
      <c r="RGW304" s="216"/>
      <c r="RGX304" s="216"/>
      <c r="RGY304" s="216"/>
      <c r="RGZ304" s="216"/>
      <c r="RHA304" s="216"/>
      <c r="RHB304" s="216"/>
      <c r="RHC304" s="216"/>
      <c r="RHD304" s="216"/>
      <c r="RHE304" s="216"/>
      <c r="RHF304" s="216"/>
      <c r="RHG304" s="216"/>
      <c r="RHH304" s="216"/>
      <c r="RHI304" s="216"/>
      <c r="RHJ304" s="216"/>
      <c r="RHK304" s="216"/>
      <c r="RHL304" s="216"/>
      <c r="RHM304" s="216"/>
      <c r="RHN304" s="216"/>
      <c r="RHO304" s="216"/>
      <c r="RHP304" s="216"/>
      <c r="RHQ304" s="216"/>
      <c r="RHR304" s="216"/>
      <c r="RHS304" s="216"/>
      <c r="RHT304" s="216"/>
      <c r="RHU304" s="216"/>
      <c r="RHV304" s="216"/>
      <c r="RHW304" s="216"/>
      <c r="RHX304" s="216"/>
      <c r="RHY304" s="216"/>
      <c r="RHZ304" s="216"/>
      <c r="RIA304" s="216"/>
      <c r="RIB304" s="216"/>
      <c r="RIC304" s="216"/>
      <c r="RID304" s="216"/>
      <c r="RIE304" s="216"/>
      <c r="RIF304" s="216"/>
      <c r="RIG304" s="216"/>
      <c r="RIH304" s="216"/>
      <c r="RII304" s="216"/>
      <c r="RIJ304" s="216"/>
      <c r="RIK304" s="216"/>
      <c r="RIL304" s="216"/>
      <c r="RIM304" s="216"/>
      <c r="RIN304" s="216"/>
      <c r="RIO304" s="216"/>
      <c r="RIP304" s="216"/>
      <c r="RIQ304" s="216"/>
      <c r="RIR304" s="216"/>
      <c r="RIS304" s="216"/>
      <c r="RIT304" s="216"/>
      <c r="RIU304" s="216"/>
      <c r="RIV304" s="216"/>
      <c r="RIW304" s="216"/>
      <c r="RIX304" s="216"/>
      <c r="RIY304" s="216"/>
      <c r="RIZ304" s="216"/>
      <c r="RJA304" s="216"/>
      <c r="RJB304" s="216"/>
      <c r="RJC304" s="216"/>
      <c r="RJD304" s="216"/>
      <c r="RJE304" s="216"/>
      <c r="RJF304" s="216"/>
      <c r="RJG304" s="216"/>
      <c r="RJH304" s="216"/>
      <c r="RJI304" s="216"/>
      <c r="RJJ304" s="216"/>
      <c r="RJK304" s="216"/>
      <c r="RJL304" s="216"/>
      <c r="RJM304" s="216"/>
      <c r="RJN304" s="216"/>
      <c r="RJO304" s="216"/>
      <c r="RJP304" s="216"/>
      <c r="RJQ304" s="216"/>
      <c r="RJR304" s="216"/>
      <c r="RJS304" s="216"/>
      <c r="RJT304" s="216"/>
      <c r="RJU304" s="216"/>
      <c r="RJV304" s="216"/>
      <c r="RJW304" s="216"/>
      <c r="RJX304" s="216"/>
      <c r="RJY304" s="216"/>
      <c r="RJZ304" s="216"/>
      <c r="RKA304" s="216"/>
      <c r="RKB304" s="216"/>
      <c r="RKC304" s="216"/>
      <c r="RKD304" s="216"/>
      <c r="RKE304" s="216"/>
      <c r="RKF304" s="216"/>
      <c r="RKG304" s="216"/>
      <c r="RKH304" s="216"/>
      <c r="RKI304" s="216"/>
      <c r="RKJ304" s="216"/>
      <c r="RKK304" s="216"/>
      <c r="RKL304" s="216"/>
      <c r="RKM304" s="216"/>
      <c r="RKN304" s="216"/>
      <c r="RKO304" s="216"/>
      <c r="RKP304" s="216"/>
      <c r="RKQ304" s="216"/>
      <c r="RKR304" s="216"/>
      <c r="RKS304" s="216"/>
      <c r="RKT304" s="216"/>
      <c r="RKU304" s="216"/>
      <c r="RKV304" s="216"/>
      <c r="RKW304" s="216"/>
      <c r="RKX304" s="216"/>
      <c r="RKY304" s="216"/>
      <c r="RKZ304" s="216"/>
      <c r="RLA304" s="216"/>
      <c r="RLB304" s="216"/>
      <c r="RLC304" s="216"/>
      <c r="RLD304" s="216"/>
      <c r="RLE304" s="216"/>
      <c r="RLF304" s="216"/>
      <c r="RLG304" s="216"/>
      <c r="RLH304" s="216"/>
      <c r="RLI304" s="216"/>
      <c r="RLJ304" s="216"/>
      <c r="RLK304" s="216"/>
      <c r="RLL304" s="216"/>
      <c r="RLM304" s="216"/>
      <c r="RLN304" s="216"/>
      <c r="RLO304" s="216"/>
      <c r="RLP304" s="216"/>
      <c r="RLQ304" s="216"/>
      <c r="RLR304" s="216"/>
      <c r="RLS304" s="216"/>
      <c r="RLT304" s="216"/>
      <c r="RLU304" s="216"/>
      <c r="RLV304" s="216"/>
      <c r="RLW304" s="216"/>
      <c r="RLX304" s="216"/>
      <c r="RLY304" s="216"/>
      <c r="RLZ304" s="216"/>
      <c r="RMA304" s="216"/>
      <c r="RMB304" s="216"/>
      <c r="RMC304" s="216"/>
      <c r="RMD304" s="216"/>
      <c r="RME304" s="216"/>
      <c r="RMF304" s="216"/>
      <c r="RMG304" s="216"/>
      <c r="RMH304" s="216"/>
      <c r="RMI304" s="216"/>
      <c r="RMJ304" s="216"/>
      <c r="RMK304" s="216"/>
      <c r="RML304" s="216"/>
      <c r="RMM304" s="216"/>
      <c r="RMN304" s="216"/>
      <c r="RMO304" s="216"/>
      <c r="RMP304" s="216"/>
      <c r="RMQ304" s="216"/>
      <c r="RMR304" s="216"/>
      <c r="RMS304" s="216"/>
      <c r="RMT304" s="216"/>
      <c r="RMU304" s="216"/>
      <c r="RMV304" s="216"/>
      <c r="RMW304" s="216"/>
      <c r="RMX304" s="216"/>
      <c r="RMY304" s="216"/>
      <c r="RMZ304" s="216"/>
      <c r="RNA304" s="216"/>
      <c r="RNB304" s="216"/>
      <c r="RNC304" s="216"/>
      <c r="RND304" s="216"/>
      <c r="RNE304" s="216"/>
      <c r="RNF304" s="216"/>
      <c r="RNG304" s="216"/>
      <c r="RNH304" s="216"/>
      <c r="RNI304" s="216"/>
      <c r="RNJ304" s="216"/>
      <c r="RNK304" s="216"/>
      <c r="RNL304" s="216"/>
      <c r="RNM304" s="216"/>
      <c r="RNN304" s="216"/>
      <c r="RNO304" s="216"/>
      <c r="RNP304" s="216"/>
      <c r="RNQ304" s="216"/>
      <c r="RNR304" s="216"/>
      <c r="RNS304" s="216"/>
      <c r="RNT304" s="216"/>
      <c r="RNU304" s="216"/>
      <c r="RNV304" s="216"/>
      <c r="RNW304" s="216"/>
      <c r="RNX304" s="216"/>
      <c r="RNY304" s="216"/>
      <c r="RNZ304" s="216"/>
      <c r="ROA304" s="216"/>
      <c r="ROB304" s="216"/>
      <c r="ROC304" s="216"/>
      <c r="ROD304" s="216"/>
      <c r="ROE304" s="216"/>
      <c r="ROF304" s="216"/>
      <c r="ROG304" s="216"/>
      <c r="ROH304" s="216"/>
      <c r="ROI304" s="216"/>
      <c r="ROJ304" s="216"/>
      <c r="ROK304" s="216"/>
      <c r="ROL304" s="216"/>
      <c r="ROM304" s="216"/>
      <c r="RON304" s="216"/>
      <c r="ROO304" s="216"/>
      <c r="ROP304" s="216"/>
      <c r="ROQ304" s="216"/>
      <c r="ROR304" s="216"/>
      <c r="ROS304" s="216"/>
      <c r="ROT304" s="216"/>
      <c r="ROU304" s="216"/>
      <c r="ROV304" s="216"/>
      <c r="ROW304" s="216"/>
      <c r="ROX304" s="216"/>
      <c r="ROY304" s="216"/>
      <c r="ROZ304" s="216"/>
      <c r="RPA304" s="216"/>
      <c r="RPB304" s="216"/>
      <c r="RPC304" s="216"/>
      <c r="RPD304" s="216"/>
      <c r="RPE304" s="216"/>
      <c r="RPF304" s="216"/>
      <c r="RPG304" s="216"/>
      <c r="RPH304" s="216"/>
      <c r="RPI304" s="216"/>
      <c r="RPJ304" s="216"/>
      <c r="RPK304" s="216"/>
      <c r="RPL304" s="216"/>
      <c r="RPM304" s="216"/>
      <c r="RPN304" s="216"/>
      <c r="RPO304" s="216"/>
      <c r="RPP304" s="216"/>
      <c r="RPQ304" s="216"/>
      <c r="RPR304" s="216"/>
      <c r="RPS304" s="216"/>
      <c r="RPT304" s="216"/>
      <c r="RPU304" s="216"/>
      <c r="RPV304" s="216"/>
      <c r="RPW304" s="216"/>
      <c r="RPX304" s="216"/>
      <c r="RPY304" s="216"/>
      <c r="RPZ304" s="216"/>
      <c r="RQA304" s="216"/>
      <c r="RQB304" s="216"/>
      <c r="RQC304" s="216"/>
      <c r="RQD304" s="216"/>
      <c r="RQE304" s="216"/>
      <c r="RQF304" s="216"/>
      <c r="RQG304" s="216"/>
      <c r="RQH304" s="216"/>
      <c r="RQI304" s="216"/>
      <c r="RQJ304" s="216"/>
      <c r="RQK304" s="216"/>
      <c r="RQL304" s="216"/>
      <c r="RQM304" s="216"/>
      <c r="RQN304" s="216"/>
      <c r="RQO304" s="216"/>
      <c r="RQP304" s="216"/>
      <c r="RQQ304" s="216"/>
      <c r="RQR304" s="216"/>
      <c r="RQS304" s="216"/>
      <c r="RQT304" s="216"/>
      <c r="RQU304" s="216"/>
      <c r="RQV304" s="216"/>
      <c r="RQW304" s="216"/>
      <c r="RQX304" s="216"/>
      <c r="RQY304" s="216"/>
      <c r="RQZ304" s="216"/>
      <c r="RRA304" s="216"/>
      <c r="RRB304" s="216"/>
      <c r="RRC304" s="216"/>
      <c r="RRD304" s="216"/>
      <c r="RRE304" s="216"/>
      <c r="RRF304" s="216"/>
      <c r="RRG304" s="216"/>
      <c r="RRH304" s="216"/>
      <c r="RRI304" s="216"/>
      <c r="RRJ304" s="216"/>
      <c r="RRK304" s="216"/>
      <c r="RRL304" s="216"/>
      <c r="RRM304" s="216"/>
      <c r="RRN304" s="216"/>
      <c r="RRO304" s="216"/>
      <c r="RRP304" s="216"/>
      <c r="RRQ304" s="216"/>
      <c r="RRR304" s="216"/>
      <c r="RRS304" s="216"/>
      <c r="RRT304" s="216"/>
      <c r="RRU304" s="216"/>
      <c r="RRV304" s="216"/>
      <c r="RRW304" s="216"/>
      <c r="RRX304" s="216"/>
      <c r="RRY304" s="216"/>
      <c r="RRZ304" s="216"/>
      <c r="RSA304" s="216"/>
      <c r="RSB304" s="216"/>
      <c r="RSC304" s="216"/>
      <c r="RSD304" s="216"/>
      <c r="RSE304" s="216"/>
      <c r="RSF304" s="216"/>
      <c r="RSG304" s="216"/>
      <c r="RSH304" s="216"/>
      <c r="RSI304" s="216"/>
      <c r="RSJ304" s="216"/>
      <c r="RSK304" s="216"/>
      <c r="RSL304" s="216"/>
      <c r="RSM304" s="216"/>
      <c r="RSN304" s="216"/>
      <c r="RSO304" s="216"/>
      <c r="RSP304" s="216"/>
      <c r="RSQ304" s="216"/>
      <c r="RSR304" s="216"/>
      <c r="RSS304" s="216"/>
      <c r="RST304" s="216"/>
      <c r="RSU304" s="216"/>
      <c r="RSV304" s="216"/>
      <c r="RSW304" s="216"/>
      <c r="RSX304" s="216"/>
      <c r="RSY304" s="216"/>
      <c r="RSZ304" s="216"/>
      <c r="RTA304" s="216"/>
      <c r="RTB304" s="216"/>
      <c r="RTC304" s="216"/>
      <c r="RTD304" s="216"/>
      <c r="RTE304" s="216"/>
      <c r="RTF304" s="216"/>
      <c r="RTG304" s="216"/>
      <c r="RTH304" s="216"/>
      <c r="RTI304" s="216"/>
      <c r="RTJ304" s="216"/>
      <c r="RTK304" s="216"/>
      <c r="RTL304" s="216"/>
      <c r="RTM304" s="216"/>
      <c r="RTN304" s="216"/>
      <c r="RTO304" s="216"/>
      <c r="RTP304" s="216"/>
      <c r="RTQ304" s="216"/>
      <c r="RTR304" s="216"/>
      <c r="RTS304" s="216"/>
      <c r="RTT304" s="216"/>
      <c r="RTU304" s="216"/>
      <c r="RTV304" s="216"/>
      <c r="RTW304" s="216"/>
      <c r="RTX304" s="216"/>
      <c r="RTY304" s="216"/>
      <c r="RTZ304" s="216"/>
      <c r="RUA304" s="216"/>
      <c r="RUB304" s="216"/>
      <c r="RUC304" s="216"/>
      <c r="RUD304" s="216"/>
      <c r="RUE304" s="216"/>
      <c r="RUF304" s="216"/>
      <c r="RUG304" s="216"/>
      <c r="RUH304" s="216"/>
      <c r="RUI304" s="216"/>
      <c r="RUJ304" s="216"/>
      <c r="RUK304" s="216"/>
      <c r="RUL304" s="216"/>
      <c r="RUM304" s="216"/>
      <c r="RUN304" s="216"/>
      <c r="RUO304" s="216"/>
      <c r="RUP304" s="216"/>
      <c r="RUQ304" s="216"/>
      <c r="RUR304" s="216"/>
      <c r="RUS304" s="216"/>
      <c r="RUT304" s="216"/>
      <c r="RUU304" s="216"/>
      <c r="RUV304" s="216"/>
      <c r="RUW304" s="216"/>
      <c r="RUX304" s="216"/>
      <c r="RUY304" s="216"/>
      <c r="RUZ304" s="216"/>
      <c r="RVA304" s="216"/>
      <c r="RVB304" s="216"/>
      <c r="RVC304" s="216"/>
      <c r="RVD304" s="216"/>
      <c r="RVE304" s="216"/>
      <c r="RVF304" s="216"/>
      <c r="RVG304" s="216"/>
      <c r="RVH304" s="216"/>
      <c r="RVI304" s="216"/>
      <c r="RVJ304" s="216"/>
      <c r="RVK304" s="216"/>
      <c r="RVL304" s="216"/>
      <c r="RVM304" s="216"/>
      <c r="RVN304" s="216"/>
      <c r="RVO304" s="216"/>
      <c r="RVP304" s="216"/>
      <c r="RVQ304" s="216"/>
      <c r="RVR304" s="216"/>
      <c r="RVS304" s="216"/>
      <c r="RVT304" s="216"/>
      <c r="RVU304" s="216"/>
      <c r="RVV304" s="216"/>
      <c r="RVW304" s="216"/>
      <c r="RVX304" s="216"/>
      <c r="RVY304" s="216"/>
      <c r="RVZ304" s="216"/>
      <c r="RWA304" s="216"/>
      <c r="RWB304" s="216"/>
      <c r="RWC304" s="216"/>
      <c r="RWD304" s="216"/>
      <c r="RWE304" s="216"/>
      <c r="RWF304" s="216"/>
      <c r="RWG304" s="216"/>
      <c r="RWH304" s="216"/>
      <c r="RWI304" s="216"/>
      <c r="RWJ304" s="216"/>
      <c r="RWK304" s="216"/>
      <c r="RWL304" s="216"/>
      <c r="RWM304" s="216"/>
      <c r="RWN304" s="216"/>
      <c r="RWO304" s="216"/>
      <c r="RWP304" s="216"/>
      <c r="RWQ304" s="216"/>
      <c r="RWR304" s="216"/>
      <c r="RWS304" s="216"/>
      <c r="RWT304" s="216"/>
      <c r="RWU304" s="216"/>
      <c r="RWV304" s="216"/>
      <c r="RWW304" s="216"/>
      <c r="RWX304" s="216"/>
      <c r="RWY304" s="216"/>
      <c r="RWZ304" s="216"/>
      <c r="RXA304" s="216"/>
      <c r="RXB304" s="216"/>
      <c r="RXC304" s="216"/>
      <c r="RXD304" s="216"/>
      <c r="RXE304" s="216"/>
      <c r="RXF304" s="216"/>
      <c r="RXG304" s="216"/>
      <c r="RXH304" s="216"/>
      <c r="RXI304" s="216"/>
      <c r="RXJ304" s="216"/>
      <c r="RXK304" s="216"/>
      <c r="RXL304" s="216"/>
      <c r="RXM304" s="216"/>
      <c r="RXN304" s="216"/>
      <c r="RXO304" s="216"/>
      <c r="RXP304" s="216"/>
      <c r="RXQ304" s="216"/>
      <c r="RXR304" s="216"/>
      <c r="RXS304" s="216"/>
      <c r="RXT304" s="216"/>
      <c r="RXU304" s="216"/>
      <c r="RXV304" s="216"/>
      <c r="RXW304" s="216"/>
      <c r="RXX304" s="216"/>
      <c r="RXY304" s="216"/>
      <c r="RXZ304" s="216"/>
      <c r="RYA304" s="216"/>
      <c r="RYB304" s="216"/>
      <c r="RYC304" s="216"/>
      <c r="RYD304" s="216"/>
      <c r="RYE304" s="216"/>
      <c r="RYF304" s="216"/>
      <c r="RYG304" s="216"/>
      <c r="RYH304" s="216"/>
      <c r="RYI304" s="216"/>
      <c r="RYJ304" s="216"/>
      <c r="RYK304" s="216"/>
      <c r="RYL304" s="216"/>
      <c r="RYM304" s="216"/>
      <c r="RYN304" s="216"/>
      <c r="RYO304" s="216"/>
      <c r="RYP304" s="216"/>
      <c r="RYQ304" s="216"/>
      <c r="RYR304" s="216"/>
      <c r="RYS304" s="216"/>
      <c r="RYT304" s="216"/>
      <c r="RYU304" s="216"/>
      <c r="RYV304" s="216"/>
      <c r="RYW304" s="216"/>
      <c r="RYX304" s="216"/>
      <c r="RYY304" s="216"/>
      <c r="RYZ304" s="216"/>
      <c r="RZA304" s="216"/>
      <c r="RZB304" s="216"/>
      <c r="RZC304" s="216"/>
      <c r="RZD304" s="216"/>
      <c r="RZE304" s="216"/>
      <c r="RZF304" s="216"/>
      <c r="RZG304" s="216"/>
      <c r="RZH304" s="216"/>
      <c r="RZI304" s="216"/>
      <c r="RZJ304" s="216"/>
      <c r="RZK304" s="216"/>
      <c r="RZL304" s="216"/>
      <c r="RZM304" s="216"/>
      <c r="RZN304" s="216"/>
      <c r="RZO304" s="216"/>
      <c r="RZP304" s="216"/>
      <c r="RZQ304" s="216"/>
      <c r="RZR304" s="216"/>
      <c r="RZS304" s="216"/>
      <c r="RZT304" s="216"/>
      <c r="RZU304" s="216"/>
      <c r="RZV304" s="216"/>
      <c r="RZW304" s="216"/>
      <c r="RZX304" s="216"/>
      <c r="RZY304" s="216"/>
      <c r="RZZ304" s="216"/>
      <c r="SAA304" s="216"/>
      <c r="SAB304" s="216"/>
      <c r="SAC304" s="216"/>
      <c r="SAD304" s="216"/>
      <c r="SAE304" s="216"/>
      <c r="SAF304" s="216"/>
      <c r="SAG304" s="216"/>
      <c r="SAH304" s="216"/>
      <c r="SAI304" s="216"/>
      <c r="SAJ304" s="216"/>
      <c r="SAK304" s="216"/>
      <c r="SAL304" s="216"/>
      <c r="SAM304" s="216"/>
      <c r="SAN304" s="216"/>
      <c r="SAO304" s="216"/>
      <c r="SAP304" s="216"/>
      <c r="SAQ304" s="216"/>
      <c r="SAR304" s="216"/>
      <c r="SAS304" s="216"/>
      <c r="SAT304" s="216"/>
      <c r="SAU304" s="216"/>
      <c r="SAV304" s="216"/>
      <c r="SAW304" s="216"/>
      <c r="SAX304" s="216"/>
      <c r="SAY304" s="216"/>
      <c r="SAZ304" s="216"/>
      <c r="SBA304" s="216"/>
      <c r="SBB304" s="216"/>
      <c r="SBC304" s="216"/>
      <c r="SBD304" s="216"/>
      <c r="SBE304" s="216"/>
      <c r="SBF304" s="216"/>
      <c r="SBG304" s="216"/>
      <c r="SBH304" s="216"/>
      <c r="SBI304" s="216"/>
      <c r="SBJ304" s="216"/>
      <c r="SBK304" s="216"/>
      <c r="SBL304" s="216"/>
      <c r="SBM304" s="216"/>
      <c r="SBN304" s="216"/>
      <c r="SBO304" s="216"/>
      <c r="SBP304" s="216"/>
      <c r="SBQ304" s="216"/>
      <c r="SBR304" s="216"/>
      <c r="SBS304" s="216"/>
      <c r="SBT304" s="216"/>
      <c r="SBU304" s="216"/>
      <c r="SBV304" s="216"/>
      <c r="SBW304" s="216"/>
      <c r="SBX304" s="216"/>
      <c r="SBY304" s="216"/>
      <c r="SBZ304" s="216"/>
      <c r="SCA304" s="216"/>
      <c r="SCB304" s="216"/>
      <c r="SCC304" s="216"/>
      <c r="SCD304" s="216"/>
      <c r="SCE304" s="216"/>
      <c r="SCF304" s="216"/>
      <c r="SCG304" s="216"/>
      <c r="SCH304" s="216"/>
      <c r="SCI304" s="216"/>
      <c r="SCJ304" s="216"/>
      <c r="SCK304" s="216"/>
      <c r="SCL304" s="216"/>
      <c r="SCM304" s="216"/>
      <c r="SCN304" s="216"/>
      <c r="SCO304" s="216"/>
      <c r="SCP304" s="216"/>
      <c r="SCQ304" s="216"/>
      <c r="SCR304" s="216"/>
      <c r="SCS304" s="216"/>
      <c r="SCT304" s="216"/>
      <c r="SCU304" s="216"/>
      <c r="SCV304" s="216"/>
      <c r="SCW304" s="216"/>
      <c r="SCX304" s="216"/>
      <c r="SCY304" s="216"/>
      <c r="SCZ304" s="216"/>
      <c r="SDA304" s="216"/>
      <c r="SDB304" s="216"/>
      <c r="SDC304" s="216"/>
      <c r="SDD304" s="216"/>
      <c r="SDE304" s="216"/>
      <c r="SDF304" s="216"/>
      <c r="SDG304" s="216"/>
      <c r="SDH304" s="216"/>
      <c r="SDI304" s="216"/>
      <c r="SDJ304" s="216"/>
      <c r="SDK304" s="216"/>
      <c r="SDL304" s="216"/>
      <c r="SDM304" s="216"/>
      <c r="SDN304" s="216"/>
      <c r="SDO304" s="216"/>
      <c r="SDP304" s="216"/>
      <c r="SDQ304" s="216"/>
      <c r="SDR304" s="216"/>
      <c r="SDS304" s="216"/>
      <c r="SDT304" s="216"/>
      <c r="SDU304" s="216"/>
      <c r="SDV304" s="216"/>
      <c r="SDW304" s="216"/>
      <c r="SDX304" s="216"/>
      <c r="SDY304" s="216"/>
      <c r="SDZ304" s="216"/>
      <c r="SEA304" s="216"/>
      <c r="SEB304" s="216"/>
      <c r="SEC304" s="216"/>
      <c r="SED304" s="216"/>
      <c r="SEE304" s="216"/>
      <c r="SEF304" s="216"/>
      <c r="SEG304" s="216"/>
      <c r="SEH304" s="216"/>
      <c r="SEI304" s="216"/>
      <c r="SEJ304" s="216"/>
      <c r="SEK304" s="216"/>
      <c r="SEL304" s="216"/>
      <c r="SEM304" s="216"/>
      <c r="SEN304" s="216"/>
      <c r="SEO304" s="216"/>
      <c r="SEP304" s="216"/>
      <c r="SEQ304" s="216"/>
      <c r="SER304" s="216"/>
      <c r="SES304" s="216"/>
      <c r="SET304" s="216"/>
      <c r="SEU304" s="216"/>
      <c r="SEV304" s="216"/>
      <c r="SEW304" s="216"/>
      <c r="SEX304" s="216"/>
      <c r="SEY304" s="216"/>
      <c r="SEZ304" s="216"/>
      <c r="SFA304" s="216"/>
      <c r="SFB304" s="216"/>
      <c r="SFC304" s="216"/>
      <c r="SFD304" s="216"/>
      <c r="SFE304" s="216"/>
      <c r="SFF304" s="216"/>
      <c r="SFG304" s="216"/>
      <c r="SFH304" s="216"/>
      <c r="SFI304" s="216"/>
      <c r="SFJ304" s="216"/>
      <c r="SFK304" s="216"/>
      <c r="SFL304" s="216"/>
      <c r="SFM304" s="216"/>
      <c r="SFN304" s="216"/>
      <c r="SFO304" s="216"/>
      <c r="SFP304" s="216"/>
      <c r="SFQ304" s="216"/>
      <c r="SFR304" s="216"/>
      <c r="SFS304" s="216"/>
      <c r="SFT304" s="216"/>
      <c r="SFU304" s="216"/>
      <c r="SFV304" s="216"/>
      <c r="SFW304" s="216"/>
      <c r="SFX304" s="216"/>
      <c r="SFY304" s="216"/>
      <c r="SFZ304" s="216"/>
      <c r="SGA304" s="216"/>
      <c r="SGB304" s="216"/>
      <c r="SGC304" s="216"/>
      <c r="SGD304" s="216"/>
      <c r="SGE304" s="216"/>
      <c r="SGF304" s="216"/>
      <c r="SGG304" s="216"/>
      <c r="SGH304" s="216"/>
      <c r="SGI304" s="216"/>
      <c r="SGJ304" s="216"/>
      <c r="SGK304" s="216"/>
      <c r="SGL304" s="216"/>
      <c r="SGM304" s="216"/>
      <c r="SGN304" s="216"/>
      <c r="SGO304" s="216"/>
      <c r="SGP304" s="216"/>
      <c r="SGQ304" s="216"/>
      <c r="SGR304" s="216"/>
      <c r="SGS304" s="216"/>
      <c r="SGT304" s="216"/>
      <c r="SGU304" s="216"/>
      <c r="SGV304" s="216"/>
      <c r="SGW304" s="216"/>
      <c r="SGX304" s="216"/>
      <c r="SGY304" s="216"/>
      <c r="SGZ304" s="216"/>
      <c r="SHA304" s="216"/>
      <c r="SHB304" s="216"/>
      <c r="SHC304" s="216"/>
      <c r="SHD304" s="216"/>
      <c r="SHE304" s="216"/>
      <c r="SHF304" s="216"/>
      <c r="SHG304" s="216"/>
      <c r="SHH304" s="216"/>
      <c r="SHI304" s="216"/>
      <c r="SHJ304" s="216"/>
      <c r="SHK304" s="216"/>
      <c r="SHL304" s="216"/>
      <c r="SHM304" s="216"/>
      <c r="SHN304" s="216"/>
      <c r="SHO304" s="216"/>
      <c r="SHP304" s="216"/>
      <c r="SHQ304" s="216"/>
      <c r="SHR304" s="216"/>
      <c r="SHS304" s="216"/>
      <c r="SHT304" s="216"/>
      <c r="SHU304" s="216"/>
      <c r="SHV304" s="216"/>
      <c r="SHW304" s="216"/>
      <c r="SHX304" s="216"/>
      <c r="SHY304" s="216"/>
      <c r="SHZ304" s="216"/>
      <c r="SIA304" s="216"/>
      <c r="SIB304" s="216"/>
      <c r="SIC304" s="216"/>
      <c r="SID304" s="216"/>
      <c r="SIE304" s="216"/>
      <c r="SIF304" s="216"/>
      <c r="SIG304" s="216"/>
      <c r="SIH304" s="216"/>
      <c r="SII304" s="216"/>
      <c r="SIJ304" s="216"/>
      <c r="SIK304" s="216"/>
      <c r="SIL304" s="216"/>
      <c r="SIM304" s="216"/>
      <c r="SIN304" s="216"/>
      <c r="SIO304" s="216"/>
      <c r="SIP304" s="216"/>
      <c r="SIQ304" s="216"/>
      <c r="SIR304" s="216"/>
      <c r="SIS304" s="216"/>
      <c r="SIT304" s="216"/>
      <c r="SIU304" s="216"/>
      <c r="SIV304" s="216"/>
      <c r="SIW304" s="216"/>
      <c r="SIX304" s="216"/>
      <c r="SIY304" s="216"/>
      <c r="SIZ304" s="216"/>
      <c r="SJA304" s="216"/>
      <c r="SJB304" s="216"/>
      <c r="SJC304" s="216"/>
      <c r="SJD304" s="216"/>
      <c r="SJE304" s="216"/>
      <c r="SJF304" s="216"/>
      <c r="SJG304" s="216"/>
      <c r="SJH304" s="216"/>
      <c r="SJI304" s="216"/>
      <c r="SJJ304" s="216"/>
      <c r="SJK304" s="216"/>
      <c r="SJL304" s="216"/>
      <c r="SJM304" s="216"/>
      <c r="SJN304" s="216"/>
      <c r="SJO304" s="216"/>
      <c r="SJP304" s="216"/>
      <c r="SJQ304" s="216"/>
      <c r="SJR304" s="216"/>
      <c r="SJS304" s="216"/>
      <c r="SJT304" s="216"/>
      <c r="SJU304" s="216"/>
      <c r="SJV304" s="216"/>
      <c r="SJW304" s="216"/>
      <c r="SJX304" s="216"/>
      <c r="SJY304" s="216"/>
      <c r="SJZ304" s="216"/>
      <c r="SKA304" s="216"/>
      <c r="SKB304" s="216"/>
      <c r="SKC304" s="216"/>
      <c r="SKD304" s="216"/>
      <c r="SKE304" s="216"/>
      <c r="SKF304" s="216"/>
      <c r="SKG304" s="216"/>
      <c r="SKH304" s="216"/>
      <c r="SKI304" s="216"/>
      <c r="SKJ304" s="216"/>
      <c r="SKK304" s="216"/>
      <c r="SKL304" s="216"/>
      <c r="SKM304" s="216"/>
      <c r="SKN304" s="216"/>
      <c r="SKO304" s="216"/>
      <c r="SKP304" s="216"/>
      <c r="SKQ304" s="216"/>
      <c r="SKR304" s="216"/>
      <c r="SKS304" s="216"/>
      <c r="SKT304" s="216"/>
      <c r="SKU304" s="216"/>
      <c r="SKV304" s="216"/>
      <c r="SKW304" s="216"/>
      <c r="SKX304" s="216"/>
      <c r="SKY304" s="216"/>
      <c r="SKZ304" s="216"/>
      <c r="SLA304" s="216"/>
      <c r="SLB304" s="216"/>
      <c r="SLC304" s="216"/>
      <c r="SLD304" s="216"/>
      <c r="SLE304" s="216"/>
      <c r="SLF304" s="216"/>
      <c r="SLG304" s="216"/>
      <c r="SLH304" s="216"/>
      <c r="SLI304" s="216"/>
      <c r="SLJ304" s="216"/>
      <c r="SLK304" s="216"/>
      <c r="SLL304" s="216"/>
      <c r="SLM304" s="216"/>
      <c r="SLN304" s="216"/>
      <c r="SLO304" s="216"/>
      <c r="SLP304" s="216"/>
      <c r="SLQ304" s="216"/>
      <c r="SLR304" s="216"/>
      <c r="SLS304" s="216"/>
      <c r="SLT304" s="216"/>
      <c r="SLU304" s="216"/>
      <c r="SLV304" s="216"/>
      <c r="SLW304" s="216"/>
      <c r="SLX304" s="216"/>
      <c r="SLY304" s="216"/>
      <c r="SLZ304" s="216"/>
      <c r="SMA304" s="216"/>
      <c r="SMB304" s="216"/>
      <c r="SMC304" s="216"/>
      <c r="SMD304" s="216"/>
      <c r="SME304" s="216"/>
      <c r="SMF304" s="216"/>
      <c r="SMG304" s="216"/>
      <c r="SMH304" s="216"/>
      <c r="SMI304" s="216"/>
      <c r="SMJ304" s="216"/>
      <c r="SMK304" s="216"/>
      <c r="SML304" s="216"/>
      <c r="SMM304" s="216"/>
      <c r="SMN304" s="216"/>
      <c r="SMO304" s="216"/>
      <c r="SMP304" s="216"/>
      <c r="SMQ304" s="216"/>
      <c r="SMR304" s="216"/>
      <c r="SMS304" s="216"/>
      <c r="SMT304" s="216"/>
      <c r="SMU304" s="216"/>
      <c r="SMV304" s="216"/>
      <c r="SMW304" s="216"/>
      <c r="SMX304" s="216"/>
      <c r="SMY304" s="216"/>
      <c r="SMZ304" s="216"/>
      <c r="SNA304" s="216"/>
      <c r="SNB304" s="216"/>
      <c r="SNC304" s="216"/>
      <c r="SND304" s="216"/>
      <c r="SNE304" s="216"/>
      <c r="SNF304" s="216"/>
      <c r="SNG304" s="216"/>
      <c r="SNH304" s="216"/>
      <c r="SNI304" s="216"/>
      <c r="SNJ304" s="216"/>
      <c r="SNK304" s="216"/>
      <c r="SNL304" s="216"/>
      <c r="SNM304" s="216"/>
      <c r="SNN304" s="216"/>
      <c r="SNO304" s="216"/>
      <c r="SNP304" s="216"/>
      <c r="SNQ304" s="216"/>
      <c r="SNR304" s="216"/>
      <c r="SNS304" s="216"/>
      <c r="SNT304" s="216"/>
      <c r="SNU304" s="216"/>
      <c r="SNV304" s="216"/>
      <c r="SNW304" s="216"/>
      <c r="SNX304" s="216"/>
      <c r="SNY304" s="216"/>
      <c r="SNZ304" s="216"/>
      <c r="SOA304" s="216"/>
      <c r="SOB304" s="216"/>
      <c r="SOC304" s="216"/>
      <c r="SOD304" s="216"/>
      <c r="SOE304" s="216"/>
      <c r="SOF304" s="216"/>
      <c r="SOG304" s="216"/>
      <c r="SOH304" s="216"/>
      <c r="SOI304" s="216"/>
      <c r="SOJ304" s="216"/>
      <c r="SOK304" s="216"/>
      <c r="SOL304" s="216"/>
      <c r="SOM304" s="216"/>
      <c r="SON304" s="216"/>
      <c r="SOO304" s="216"/>
      <c r="SOP304" s="216"/>
      <c r="SOQ304" s="216"/>
      <c r="SOR304" s="216"/>
      <c r="SOS304" s="216"/>
      <c r="SOT304" s="216"/>
      <c r="SOU304" s="216"/>
      <c r="SOV304" s="216"/>
      <c r="SOW304" s="216"/>
      <c r="SOX304" s="216"/>
      <c r="SOY304" s="216"/>
      <c r="SOZ304" s="216"/>
      <c r="SPA304" s="216"/>
      <c r="SPB304" s="216"/>
      <c r="SPC304" s="216"/>
      <c r="SPD304" s="216"/>
      <c r="SPE304" s="216"/>
      <c r="SPF304" s="216"/>
      <c r="SPG304" s="216"/>
      <c r="SPH304" s="216"/>
      <c r="SPI304" s="216"/>
      <c r="SPJ304" s="216"/>
      <c r="SPK304" s="216"/>
      <c r="SPL304" s="216"/>
      <c r="SPM304" s="216"/>
      <c r="SPN304" s="216"/>
      <c r="SPO304" s="216"/>
      <c r="SPP304" s="216"/>
      <c r="SPQ304" s="216"/>
      <c r="SPR304" s="216"/>
      <c r="SPS304" s="216"/>
      <c r="SPT304" s="216"/>
      <c r="SPU304" s="216"/>
      <c r="SPV304" s="216"/>
      <c r="SPW304" s="216"/>
      <c r="SPX304" s="216"/>
      <c r="SPY304" s="216"/>
      <c r="SPZ304" s="216"/>
      <c r="SQA304" s="216"/>
      <c r="SQB304" s="216"/>
      <c r="SQC304" s="216"/>
      <c r="SQD304" s="216"/>
      <c r="SQE304" s="216"/>
      <c r="SQF304" s="216"/>
      <c r="SQG304" s="216"/>
      <c r="SQH304" s="216"/>
      <c r="SQI304" s="216"/>
      <c r="SQJ304" s="216"/>
      <c r="SQK304" s="216"/>
      <c r="SQL304" s="216"/>
      <c r="SQM304" s="216"/>
      <c r="SQN304" s="216"/>
      <c r="SQO304" s="216"/>
      <c r="SQP304" s="216"/>
      <c r="SQQ304" s="216"/>
      <c r="SQR304" s="216"/>
      <c r="SQS304" s="216"/>
      <c r="SQT304" s="216"/>
      <c r="SQU304" s="216"/>
      <c r="SQV304" s="216"/>
      <c r="SQW304" s="216"/>
      <c r="SQX304" s="216"/>
      <c r="SQY304" s="216"/>
      <c r="SQZ304" s="216"/>
      <c r="SRA304" s="216"/>
      <c r="SRB304" s="216"/>
      <c r="SRC304" s="216"/>
      <c r="SRD304" s="216"/>
      <c r="SRE304" s="216"/>
      <c r="SRF304" s="216"/>
      <c r="SRG304" s="216"/>
      <c r="SRH304" s="216"/>
      <c r="SRI304" s="216"/>
      <c r="SRJ304" s="216"/>
      <c r="SRK304" s="216"/>
      <c r="SRL304" s="216"/>
      <c r="SRM304" s="216"/>
      <c r="SRN304" s="216"/>
      <c r="SRO304" s="216"/>
      <c r="SRP304" s="216"/>
      <c r="SRQ304" s="216"/>
      <c r="SRR304" s="216"/>
      <c r="SRS304" s="216"/>
      <c r="SRT304" s="216"/>
      <c r="SRU304" s="216"/>
      <c r="SRV304" s="216"/>
      <c r="SRW304" s="216"/>
      <c r="SRX304" s="216"/>
      <c r="SRY304" s="216"/>
      <c r="SRZ304" s="216"/>
      <c r="SSA304" s="216"/>
      <c r="SSB304" s="216"/>
      <c r="SSC304" s="216"/>
      <c r="SSD304" s="216"/>
      <c r="SSE304" s="216"/>
      <c r="SSF304" s="216"/>
      <c r="SSG304" s="216"/>
      <c r="SSH304" s="216"/>
      <c r="SSI304" s="216"/>
      <c r="SSJ304" s="216"/>
      <c r="SSK304" s="216"/>
      <c r="SSL304" s="216"/>
      <c r="SSM304" s="216"/>
      <c r="SSN304" s="216"/>
      <c r="SSO304" s="216"/>
      <c r="SSP304" s="216"/>
      <c r="SSQ304" s="216"/>
      <c r="SSR304" s="216"/>
      <c r="SSS304" s="216"/>
      <c r="SST304" s="216"/>
      <c r="SSU304" s="216"/>
      <c r="SSV304" s="216"/>
      <c r="SSW304" s="216"/>
      <c r="SSX304" s="216"/>
      <c r="SSY304" s="216"/>
      <c r="SSZ304" s="216"/>
      <c r="STA304" s="216"/>
      <c r="STB304" s="216"/>
      <c r="STC304" s="216"/>
      <c r="STD304" s="216"/>
      <c r="STE304" s="216"/>
      <c r="STF304" s="216"/>
      <c r="STG304" s="216"/>
      <c r="STH304" s="216"/>
      <c r="STI304" s="216"/>
      <c r="STJ304" s="216"/>
      <c r="STK304" s="216"/>
      <c r="STL304" s="216"/>
      <c r="STM304" s="216"/>
      <c r="STN304" s="216"/>
      <c r="STO304" s="216"/>
      <c r="STP304" s="216"/>
      <c r="STQ304" s="216"/>
      <c r="STR304" s="216"/>
      <c r="STS304" s="216"/>
      <c r="STT304" s="216"/>
      <c r="STU304" s="216"/>
      <c r="STV304" s="216"/>
      <c r="STW304" s="216"/>
      <c r="STX304" s="216"/>
      <c r="STY304" s="216"/>
      <c r="STZ304" s="216"/>
      <c r="SUA304" s="216"/>
      <c r="SUB304" s="216"/>
      <c r="SUC304" s="216"/>
      <c r="SUD304" s="216"/>
      <c r="SUE304" s="216"/>
      <c r="SUF304" s="216"/>
      <c r="SUG304" s="216"/>
      <c r="SUH304" s="216"/>
      <c r="SUI304" s="216"/>
      <c r="SUJ304" s="216"/>
      <c r="SUK304" s="216"/>
      <c r="SUL304" s="216"/>
      <c r="SUM304" s="216"/>
      <c r="SUN304" s="216"/>
      <c r="SUO304" s="216"/>
      <c r="SUP304" s="216"/>
      <c r="SUQ304" s="216"/>
      <c r="SUR304" s="216"/>
      <c r="SUS304" s="216"/>
      <c r="SUT304" s="216"/>
      <c r="SUU304" s="216"/>
      <c r="SUV304" s="216"/>
      <c r="SUW304" s="216"/>
      <c r="SUX304" s="216"/>
      <c r="SUY304" s="216"/>
      <c r="SUZ304" s="216"/>
      <c r="SVA304" s="216"/>
      <c r="SVB304" s="216"/>
      <c r="SVC304" s="216"/>
      <c r="SVD304" s="216"/>
      <c r="SVE304" s="216"/>
      <c r="SVF304" s="216"/>
      <c r="SVG304" s="216"/>
      <c r="SVH304" s="216"/>
      <c r="SVI304" s="216"/>
      <c r="SVJ304" s="216"/>
      <c r="SVK304" s="216"/>
      <c r="SVL304" s="216"/>
      <c r="SVM304" s="216"/>
      <c r="SVN304" s="216"/>
      <c r="SVO304" s="216"/>
      <c r="SVP304" s="216"/>
      <c r="SVQ304" s="216"/>
      <c r="SVR304" s="216"/>
      <c r="SVS304" s="216"/>
      <c r="SVT304" s="216"/>
      <c r="SVU304" s="216"/>
      <c r="SVV304" s="216"/>
      <c r="SVW304" s="216"/>
      <c r="SVX304" s="216"/>
      <c r="SVY304" s="216"/>
      <c r="SVZ304" s="216"/>
      <c r="SWA304" s="216"/>
      <c r="SWB304" s="216"/>
      <c r="SWC304" s="216"/>
      <c r="SWD304" s="216"/>
      <c r="SWE304" s="216"/>
      <c r="SWF304" s="216"/>
      <c r="SWG304" s="216"/>
      <c r="SWH304" s="216"/>
      <c r="SWI304" s="216"/>
      <c r="SWJ304" s="216"/>
      <c r="SWK304" s="216"/>
      <c r="SWL304" s="216"/>
      <c r="SWM304" s="216"/>
      <c r="SWN304" s="216"/>
      <c r="SWO304" s="216"/>
      <c r="SWP304" s="216"/>
      <c r="SWQ304" s="216"/>
      <c r="SWR304" s="216"/>
      <c r="SWS304" s="216"/>
      <c r="SWT304" s="216"/>
      <c r="SWU304" s="216"/>
      <c r="SWV304" s="216"/>
      <c r="SWW304" s="216"/>
      <c r="SWX304" s="216"/>
      <c r="SWY304" s="216"/>
      <c r="SWZ304" s="216"/>
      <c r="SXA304" s="216"/>
      <c r="SXB304" s="216"/>
      <c r="SXC304" s="216"/>
      <c r="SXD304" s="216"/>
      <c r="SXE304" s="216"/>
      <c r="SXF304" s="216"/>
      <c r="SXG304" s="216"/>
      <c r="SXH304" s="216"/>
      <c r="SXI304" s="216"/>
      <c r="SXJ304" s="216"/>
      <c r="SXK304" s="216"/>
      <c r="SXL304" s="216"/>
      <c r="SXM304" s="216"/>
      <c r="SXN304" s="216"/>
      <c r="SXO304" s="216"/>
      <c r="SXP304" s="216"/>
      <c r="SXQ304" s="216"/>
      <c r="SXR304" s="216"/>
      <c r="SXS304" s="216"/>
      <c r="SXT304" s="216"/>
      <c r="SXU304" s="216"/>
      <c r="SXV304" s="216"/>
      <c r="SXW304" s="216"/>
      <c r="SXX304" s="216"/>
      <c r="SXY304" s="216"/>
      <c r="SXZ304" s="216"/>
      <c r="SYA304" s="216"/>
      <c r="SYB304" s="216"/>
      <c r="SYC304" s="216"/>
      <c r="SYD304" s="216"/>
      <c r="SYE304" s="216"/>
      <c r="SYF304" s="216"/>
      <c r="SYG304" s="216"/>
      <c r="SYH304" s="216"/>
      <c r="SYI304" s="216"/>
      <c r="SYJ304" s="216"/>
      <c r="SYK304" s="216"/>
      <c r="SYL304" s="216"/>
      <c r="SYM304" s="216"/>
      <c r="SYN304" s="216"/>
      <c r="SYO304" s="216"/>
      <c r="SYP304" s="216"/>
      <c r="SYQ304" s="216"/>
      <c r="SYR304" s="216"/>
      <c r="SYS304" s="216"/>
      <c r="SYT304" s="216"/>
      <c r="SYU304" s="216"/>
      <c r="SYV304" s="216"/>
      <c r="SYW304" s="216"/>
      <c r="SYX304" s="216"/>
      <c r="SYY304" s="216"/>
      <c r="SYZ304" s="216"/>
      <c r="SZA304" s="216"/>
      <c r="SZB304" s="216"/>
      <c r="SZC304" s="216"/>
      <c r="SZD304" s="216"/>
      <c r="SZE304" s="216"/>
      <c r="SZF304" s="216"/>
      <c r="SZG304" s="216"/>
      <c r="SZH304" s="216"/>
      <c r="SZI304" s="216"/>
      <c r="SZJ304" s="216"/>
      <c r="SZK304" s="216"/>
      <c r="SZL304" s="216"/>
      <c r="SZM304" s="216"/>
      <c r="SZN304" s="216"/>
      <c r="SZO304" s="216"/>
      <c r="SZP304" s="216"/>
      <c r="SZQ304" s="216"/>
      <c r="SZR304" s="216"/>
      <c r="SZS304" s="216"/>
      <c r="SZT304" s="216"/>
      <c r="SZU304" s="216"/>
      <c r="SZV304" s="216"/>
      <c r="SZW304" s="216"/>
      <c r="SZX304" s="216"/>
      <c r="SZY304" s="216"/>
      <c r="SZZ304" s="216"/>
      <c r="TAA304" s="216"/>
      <c r="TAB304" s="216"/>
      <c r="TAC304" s="216"/>
      <c r="TAD304" s="216"/>
      <c r="TAE304" s="216"/>
      <c r="TAF304" s="216"/>
      <c r="TAG304" s="216"/>
      <c r="TAH304" s="216"/>
      <c r="TAI304" s="216"/>
      <c r="TAJ304" s="216"/>
      <c r="TAK304" s="216"/>
      <c r="TAL304" s="216"/>
      <c r="TAM304" s="216"/>
      <c r="TAN304" s="216"/>
      <c r="TAO304" s="216"/>
      <c r="TAP304" s="216"/>
      <c r="TAQ304" s="216"/>
      <c r="TAR304" s="216"/>
      <c r="TAS304" s="216"/>
      <c r="TAT304" s="216"/>
      <c r="TAU304" s="216"/>
      <c r="TAV304" s="216"/>
      <c r="TAW304" s="216"/>
      <c r="TAX304" s="216"/>
      <c r="TAY304" s="216"/>
      <c r="TAZ304" s="216"/>
      <c r="TBA304" s="216"/>
      <c r="TBB304" s="216"/>
      <c r="TBC304" s="216"/>
      <c r="TBD304" s="216"/>
      <c r="TBE304" s="216"/>
      <c r="TBF304" s="216"/>
      <c r="TBG304" s="216"/>
      <c r="TBH304" s="216"/>
      <c r="TBI304" s="216"/>
      <c r="TBJ304" s="216"/>
      <c r="TBK304" s="216"/>
      <c r="TBL304" s="216"/>
      <c r="TBM304" s="216"/>
      <c r="TBN304" s="216"/>
      <c r="TBO304" s="216"/>
      <c r="TBP304" s="216"/>
      <c r="TBQ304" s="216"/>
      <c r="TBR304" s="216"/>
      <c r="TBS304" s="216"/>
      <c r="TBT304" s="216"/>
      <c r="TBU304" s="216"/>
      <c r="TBV304" s="216"/>
      <c r="TBW304" s="216"/>
      <c r="TBX304" s="216"/>
      <c r="TBY304" s="216"/>
      <c r="TBZ304" s="216"/>
      <c r="TCA304" s="216"/>
      <c r="TCB304" s="216"/>
      <c r="TCC304" s="216"/>
      <c r="TCD304" s="216"/>
      <c r="TCE304" s="216"/>
      <c r="TCF304" s="216"/>
      <c r="TCG304" s="216"/>
      <c r="TCH304" s="216"/>
      <c r="TCI304" s="216"/>
      <c r="TCJ304" s="216"/>
      <c r="TCK304" s="216"/>
      <c r="TCL304" s="216"/>
      <c r="TCM304" s="216"/>
      <c r="TCN304" s="216"/>
      <c r="TCO304" s="216"/>
      <c r="TCP304" s="216"/>
      <c r="TCQ304" s="216"/>
      <c r="TCR304" s="216"/>
      <c r="TCS304" s="216"/>
      <c r="TCT304" s="216"/>
      <c r="TCU304" s="216"/>
      <c r="TCV304" s="216"/>
      <c r="TCW304" s="216"/>
      <c r="TCX304" s="216"/>
      <c r="TCY304" s="216"/>
      <c r="TCZ304" s="216"/>
      <c r="TDA304" s="216"/>
      <c r="TDB304" s="216"/>
      <c r="TDC304" s="216"/>
      <c r="TDD304" s="216"/>
      <c r="TDE304" s="216"/>
      <c r="TDF304" s="216"/>
      <c r="TDG304" s="216"/>
      <c r="TDH304" s="216"/>
      <c r="TDI304" s="216"/>
      <c r="TDJ304" s="216"/>
      <c r="TDK304" s="216"/>
      <c r="TDL304" s="216"/>
      <c r="TDM304" s="216"/>
      <c r="TDN304" s="216"/>
      <c r="TDO304" s="216"/>
      <c r="TDP304" s="216"/>
      <c r="TDQ304" s="216"/>
      <c r="TDR304" s="216"/>
      <c r="TDS304" s="216"/>
      <c r="TDT304" s="216"/>
      <c r="TDU304" s="216"/>
      <c r="TDV304" s="216"/>
      <c r="TDW304" s="216"/>
      <c r="TDX304" s="216"/>
      <c r="TDY304" s="216"/>
      <c r="TDZ304" s="216"/>
      <c r="TEA304" s="216"/>
      <c r="TEB304" s="216"/>
      <c r="TEC304" s="216"/>
      <c r="TED304" s="216"/>
      <c r="TEE304" s="216"/>
      <c r="TEF304" s="216"/>
      <c r="TEG304" s="216"/>
      <c r="TEH304" s="216"/>
      <c r="TEI304" s="216"/>
      <c r="TEJ304" s="216"/>
      <c r="TEK304" s="216"/>
      <c r="TEL304" s="216"/>
      <c r="TEM304" s="216"/>
      <c r="TEN304" s="216"/>
      <c r="TEO304" s="216"/>
      <c r="TEP304" s="216"/>
      <c r="TEQ304" s="216"/>
      <c r="TER304" s="216"/>
      <c r="TES304" s="216"/>
      <c r="TET304" s="216"/>
      <c r="TEU304" s="216"/>
      <c r="TEV304" s="216"/>
      <c r="TEW304" s="216"/>
      <c r="TEX304" s="216"/>
      <c r="TEY304" s="216"/>
      <c r="TEZ304" s="216"/>
      <c r="TFA304" s="216"/>
      <c r="TFB304" s="216"/>
      <c r="TFC304" s="216"/>
      <c r="TFD304" s="216"/>
      <c r="TFE304" s="216"/>
      <c r="TFF304" s="216"/>
      <c r="TFG304" s="216"/>
      <c r="TFH304" s="216"/>
      <c r="TFI304" s="216"/>
      <c r="TFJ304" s="216"/>
      <c r="TFK304" s="216"/>
      <c r="TFL304" s="216"/>
      <c r="TFM304" s="216"/>
      <c r="TFN304" s="216"/>
      <c r="TFO304" s="216"/>
      <c r="TFP304" s="216"/>
      <c r="TFQ304" s="216"/>
      <c r="TFR304" s="216"/>
      <c r="TFS304" s="216"/>
      <c r="TFT304" s="216"/>
      <c r="TFU304" s="216"/>
      <c r="TFV304" s="216"/>
      <c r="TFW304" s="216"/>
      <c r="TFX304" s="216"/>
      <c r="TFY304" s="216"/>
      <c r="TFZ304" s="216"/>
      <c r="TGA304" s="216"/>
      <c r="TGB304" s="216"/>
      <c r="TGC304" s="216"/>
      <c r="TGD304" s="216"/>
      <c r="TGE304" s="216"/>
      <c r="TGF304" s="216"/>
      <c r="TGG304" s="216"/>
      <c r="TGH304" s="216"/>
      <c r="TGI304" s="216"/>
      <c r="TGJ304" s="216"/>
      <c r="TGK304" s="216"/>
      <c r="TGL304" s="216"/>
      <c r="TGM304" s="216"/>
      <c r="TGN304" s="216"/>
      <c r="TGO304" s="216"/>
      <c r="TGP304" s="216"/>
      <c r="TGQ304" s="216"/>
      <c r="TGR304" s="216"/>
      <c r="TGS304" s="216"/>
      <c r="TGT304" s="216"/>
      <c r="TGU304" s="216"/>
      <c r="TGV304" s="216"/>
      <c r="TGW304" s="216"/>
      <c r="TGX304" s="216"/>
      <c r="TGY304" s="216"/>
      <c r="TGZ304" s="216"/>
      <c r="THA304" s="216"/>
      <c r="THB304" s="216"/>
      <c r="THC304" s="216"/>
      <c r="THD304" s="216"/>
      <c r="THE304" s="216"/>
      <c r="THF304" s="216"/>
      <c r="THG304" s="216"/>
      <c r="THH304" s="216"/>
      <c r="THI304" s="216"/>
      <c r="THJ304" s="216"/>
      <c r="THK304" s="216"/>
      <c r="THL304" s="216"/>
      <c r="THM304" s="216"/>
      <c r="THN304" s="216"/>
      <c r="THO304" s="216"/>
      <c r="THP304" s="216"/>
      <c r="THQ304" s="216"/>
      <c r="THR304" s="216"/>
      <c r="THS304" s="216"/>
      <c r="THT304" s="216"/>
      <c r="THU304" s="216"/>
      <c r="THV304" s="216"/>
      <c r="THW304" s="216"/>
      <c r="THX304" s="216"/>
      <c r="THY304" s="216"/>
      <c r="THZ304" s="216"/>
      <c r="TIA304" s="216"/>
      <c r="TIB304" s="216"/>
      <c r="TIC304" s="216"/>
      <c r="TID304" s="216"/>
      <c r="TIE304" s="216"/>
      <c r="TIF304" s="216"/>
      <c r="TIG304" s="216"/>
      <c r="TIH304" s="216"/>
      <c r="TII304" s="216"/>
      <c r="TIJ304" s="216"/>
      <c r="TIK304" s="216"/>
      <c r="TIL304" s="216"/>
      <c r="TIM304" s="216"/>
      <c r="TIN304" s="216"/>
      <c r="TIO304" s="216"/>
      <c r="TIP304" s="216"/>
      <c r="TIQ304" s="216"/>
      <c r="TIR304" s="216"/>
      <c r="TIS304" s="216"/>
      <c r="TIT304" s="216"/>
      <c r="TIU304" s="216"/>
      <c r="TIV304" s="216"/>
      <c r="TIW304" s="216"/>
      <c r="TIX304" s="216"/>
      <c r="TIY304" s="216"/>
      <c r="TIZ304" s="216"/>
      <c r="TJA304" s="216"/>
      <c r="TJB304" s="216"/>
      <c r="TJC304" s="216"/>
      <c r="TJD304" s="216"/>
      <c r="TJE304" s="216"/>
      <c r="TJF304" s="216"/>
      <c r="TJG304" s="216"/>
      <c r="TJH304" s="216"/>
      <c r="TJI304" s="216"/>
      <c r="TJJ304" s="216"/>
      <c r="TJK304" s="216"/>
      <c r="TJL304" s="216"/>
      <c r="TJM304" s="216"/>
      <c r="TJN304" s="216"/>
      <c r="TJO304" s="216"/>
      <c r="TJP304" s="216"/>
      <c r="TJQ304" s="216"/>
      <c r="TJR304" s="216"/>
      <c r="TJS304" s="216"/>
      <c r="TJT304" s="216"/>
      <c r="TJU304" s="216"/>
      <c r="TJV304" s="216"/>
      <c r="TJW304" s="216"/>
      <c r="TJX304" s="216"/>
      <c r="TJY304" s="216"/>
      <c r="TJZ304" s="216"/>
      <c r="TKA304" s="216"/>
      <c r="TKB304" s="216"/>
      <c r="TKC304" s="216"/>
      <c r="TKD304" s="216"/>
      <c r="TKE304" s="216"/>
      <c r="TKF304" s="216"/>
      <c r="TKG304" s="216"/>
      <c r="TKH304" s="216"/>
      <c r="TKI304" s="216"/>
      <c r="TKJ304" s="216"/>
      <c r="TKK304" s="216"/>
      <c r="TKL304" s="216"/>
      <c r="TKM304" s="216"/>
      <c r="TKN304" s="216"/>
      <c r="TKO304" s="216"/>
      <c r="TKP304" s="216"/>
      <c r="TKQ304" s="216"/>
      <c r="TKR304" s="216"/>
      <c r="TKS304" s="216"/>
      <c r="TKT304" s="216"/>
      <c r="TKU304" s="216"/>
      <c r="TKV304" s="216"/>
      <c r="TKW304" s="216"/>
      <c r="TKX304" s="216"/>
      <c r="TKY304" s="216"/>
      <c r="TKZ304" s="216"/>
      <c r="TLA304" s="216"/>
      <c r="TLB304" s="216"/>
      <c r="TLC304" s="216"/>
      <c r="TLD304" s="216"/>
      <c r="TLE304" s="216"/>
      <c r="TLF304" s="216"/>
      <c r="TLG304" s="216"/>
      <c r="TLH304" s="216"/>
      <c r="TLI304" s="216"/>
      <c r="TLJ304" s="216"/>
      <c r="TLK304" s="216"/>
      <c r="TLL304" s="216"/>
      <c r="TLM304" s="216"/>
      <c r="TLN304" s="216"/>
      <c r="TLO304" s="216"/>
      <c r="TLP304" s="216"/>
      <c r="TLQ304" s="216"/>
      <c r="TLR304" s="216"/>
      <c r="TLS304" s="216"/>
      <c r="TLT304" s="216"/>
      <c r="TLU304" s="216"/>
      <c r="TLV304" s="216"/>
      <c r="TLW304" s="216"/>
      <c r="TLX304" s="216"/>
      <c r="TLY304" s="216"/>
      <c r="TLZ304" s="216"/>
      <c r="TMA304" s="216"/>
      <c r="TMB304" s="216"/>
      <c r="TMC304" s="216"/>
      <c r="TMD304" s="216"/>
      <c r="TME304" s="216"/>
      <c r="TMF304" s="216"/>
      <c r="TMG304" s="216"/>
      <c r="TMH304" s="216"/>
      <c r="TMI304" s="216"/>
      <c r="TMJ304" s="216"/>
      <c r="TMK304" s="216"/>
      <c r="TML304" s="216"/>
      <c r="TMM304" s="216"/>
      <c r="TMN304" s="216"/>
      <c r="TMO304" s="216"/>
      <c r="TMP304" s="216"/>
      <c r="TMQ304" s="216"/>
      <c r="TMR304" s="216"/>
      <c r="TMS304" s="216"/>
      <c r="TMT304" s="216"/>
      <c r="TMU304" s="216"/>
      <c r="TMV304" s="216"/>
      <c r="TMW304" s="216"/>
      <c r="TMX304" s="216"/>
      <c r="TMY304" s="216"/>
      <c r="TMZ304" s="216"/>
      <c r="TNA304" s="216"/>
      <c r="TNB304" s="216"/>
      <c r="TNC304" s="216"/>
      <c r="TND304" s="216"/>
      <c r="TNE304" s="216"/>
      <c r="TNF304" s="216"/>
      <c r="TNG304" s="216"/>
      <c r="TNH304" s="216"/>
      <c r="TNI304" s="216"/>
      <c r="TNJ304" s="216"/>
      <c r="TNK304" s="216"/>
      <c r="TNL304" s="216"/>
      <c r="TNM304" s="216"/>
      <c r="TNN304" s="216"/>
      <c r="TNO304" s="216"/>
      <c r="TNP304" s="216"/>
      <c r="TNQ304" s="216"/>
      <c r="TNR304" s="216"/>
      <c r="TNS304" s="216"/>
      <c r="TNT304" s="216"/>
      <c r="TNU304" s="216"/>
      <c r="TNV304" s="216"/>
      <c r="TNW304" s="216"/>
      <c r="TNX304" s="216"/>
      <c r="TNY304" s="216"/>
      <c r="TNZ304" s="216"/>
      <c r="TOA304" s="216"/>
      <c r="TOB304" s="216"/>
      <c r="TOC304" s="216"/>
      <c r="TOD304" s="216"/>
      <c r="TOE304" s="216"/>
      <c r="TOF304" s="216"/>
      <c r="TOG304" s="216"/>
      <c r="TOH304" s="216"/>
      <c r="TOI304" s="216"/>
      <c r="TOJ304" s="216"/>
      <c r="TOK304" s="216"/>
      <c r="TOL304" s="216"/>
      <c r="TOM304" s="216"/>
      <c r="TON304" s="216"/>
      <c r="TOO304" s="216"/>
      <c r="TOP304" s="216"/>
      <c r="TOQ304" s="216"/>
      <c r="TOR304" s="216"/>
      <c r="TOS304" s="216"/>
      <c r="TOT304" s="216"/>
      <c r="TOU304" s="216"/>
      <c r="TOV304" s="216"/>
      <c r="TOW304" s="216"/>
      <c r="TOX304" s="216"/>
      <c r="TOY304" s="216"/>
      <c r="TOZ304" s="216"/>
      <c r="TPA304" s="216"/>
      <c r="TPB304" s="216"/>
      <c r="TPC304" s="216"/>
      <c r="TPD304" s="216"/>
      <c r="TPE304" s="216"/>
      <c r="TPF304" s="216"/>
      <c r="TPG304" s="216"/>
      <c r="TPH304" s="216"/>
      <c r="TPI304" s="216"/>
      <c r="TPJ304" s="216"/>
      <c r="TPK304" s="216"/>
      <c r="TPL304" s="216"/>
      <c r="TPM304" s="216"/>
      <c r="TPN304" s="216"/>
      <c r="TPO304" s="216"/>
      <c r="TPP304" s="216"/>
      <c r="TPQ304" s="216"/>
      <c r="TPR304" s="216"/>
      <c r="TPS304" s="216"/>
      <c r="TPT304" s="216"/>
      <c r="TPU304" s="216"/>
      <c r="TPV304" s="216"/>
      <c r="TPW304" s="216"/>
      <c r="TPX304" s="216"/>
      <c r="TPY304" s="216"/>
      <c r="TPZ304" s="216"/>
      <c r="TQA304" s="216"/>
      <c r="TQB304" s="216"/>
      <c r="TQC304" s="216"/>
      <c r="TQD304" s="216"/>
      <c r="TQE304" s="216"/>
      <c r="TQF304" s="216"/>
      <c r="TQG304" s="216"/>
      <c r="TQH304" s="216"/>
      <c r="TQI304" s="216"/>
      <c r="TQJ304" s="216"/>
      <c r="TQK304" s="216"/>
      <c r="TQL304" s="216"/>
      <c r="TQM304" s="216"/>
      <c r="TQN304" s="216"/>
      <c r="TQO304" s="216"/>
      <c r="TQP304" s="216"/>
      <c r="TQQ304" s="216"/>
      <c r="TQR304" s="216"/>
      <c r="TQS304" s="216"/>
      <c r="TQT304" s="216"/>
      <c r="TQU304" s="216"/>
      <c r="TQV304" s="216"/>
      <c r="TQW304" s="216"/>
      <c r="TQX304" s="216"/>
      <c r="TQY304" s="216"/>
      <c r="TQZ304" s="216"/>
      <c r="TRA304" s="216"/>
      <c r="TRB304" s="216"/>
      <c r="TRC304" s="216"/>
      <c r="TRD304" s="216"/>
      <c r="TRE304" s="216"/>
      <c r="TRF304" s="216"/>
      <c r="TRG304" s="216"/>
      <c r="TRH304" s="216"/>
      <c r="TRI304" s="216"/>
      <c r="TRJ304" s="216"/>
      <c r="TRK304" s="216"/>
      <c r="TRL304" s="216"/>
      <c r="TRM304" s="216"/>
      <c r="TRN304" s="216"/>
      <c r="TRO304" s="216"/>
      <c r="TRP304" s="216"/>
      <c r="TRQ304" s="216"/>
      <c r="TRR304" s="216"/>
      <c r="TRS304" s="216"/>
      <c r="TRT304" s="216"/>
      <c r="TRU304" s="216"/>
      <c r="TRV304" s="216"/>
      <c r="TRW304" s="216"/>
      <c r="TRX304" s="216"/>
      <c r="TRY304" s="216"/>
      <c r="TRZ304" s="216"/>
      <c r="TSA304" s="216"/>
      <c r="TSB304" s="216"/>
      <c r="TSC304" s="216"/>
      <c r="TSD304" s="216"/>
      <c r="TSE304" s="216"/>
      <c r="TSF304" s="216"/>
      <c r="TSG304" s="216"/>
      <c r="TSH304" s="216"/>
      <c r="TSI304" s="216"/>
      <c r="TSJ304" s="216"/>
      <c r="TSK304" s="216"/>
      <c r="TSL304" s="216"/>
      <c r="TSM304" s="216"/>
      <c r="TSN304" s="216"/>
      <c r="TSO304" s="216"/>
      <c r="TSP304" s="216"/>
      <c r="TSQ304" s="216"/>
      <c r="TSR304" s="216"/>
      <c r="TSS304" s="216"/>
      <c r="TST304" s="216"/>
      <c r="TSU304" s="216"/>
      <c r="TSV304" s="216"/>
      <c r="TSW304" s="216"/>
      <c r="TSX304" s="216"/>
      <c r="TSY304" s="216"/>
      <c r="TSZ304" s="216"/>
      <c r="TTA304" s="216"/>
      <c r="TTB304" s="216"/>
      <c r="TTC304" s="216"/>
      <c r="TTD304" s="216"/>
      <c r="TTE304" s="216"/>
      <c r="TTF304" s="216"/>
      <c r="TTG304" s="216"/>
      <c r="TTH304" s="216"/>
      <c r="TTI304" s="216"/>
      <c r="TTJ304" s="216"/>
      <c r="TTK304" s="216"/>
      <c r="TTL304" s="216"/>
      <c r="TTM304" s="216"/>
      <c r="TTN304" s="216"/>
      <c r="TTO304" s="216"/>
      <c r="TTP304" s="216"/>
      <c r="TTQ304" s="216"/>
      <c r="TTR304" s="216"/>
      <c r="TTS304" s="216"/>
      <c r="TTT304" s="216"/>
      <c r="TTU304" s="216"/>
      <c r="TTV304" s="216"/>
      <c r="TTW304" s="216"/>
      <c r="TTX304" s="216"/>
      <c r="TTY304" s="216"/>
      <c r="TTZ304" s="216"/>
      <c r="TUA304" s="216"/>
      <c r="TUB304" s="216"/>
      <c r="TUC304" s="216"/>
      <c r="TUD304" s="216"/>
      <c r="TUE304" s="216"/>
      <c r="TUF304" s="216"/>
      <c r="TUG304" s="216"/>
      <c r="TUH304" s="216"/>
      <c r="TUI304" s="216"/>
      <c r="TUJ304" s="216"/>
      <c r="TUK304" s="216"/>
      <c r="TUL304" s="216"/>
      <c r="TUM304" s="216"/>
      <c r="TUN304" s="216"/>
      <c r="TUO304" s="216"/>
      <c r="TUP304" s="216"/>
      <c r="TUQ304" s="216"/>
      <c r="TUR304" s="216"/>
      <c r="TUS304" s="216"/>
      <c r="TUT304" s="216"/>
      <c r="TUU304" s="216"/>
      <c r="TUV304" s="216"/>
      <c r="TUW304" s="216"/>
      <c r="TUX304" s="216"/>
      <c r="TUY304" s="216"/>
      <c r="TUZ304" s="216"/>
      <c r="TVA304" s="216"/>
      <c r="TVB304" s="216"/>
      <c r="TVC304" s="216"/>
      <c r="TVD304" s="216"/>
      <c r="TVE304" s="216"/>
      <c r="TVF304" s="216"/>
      <c r="TVG304" s="216"/>
      <c r="TVH304" s="216"/>
      <c r="TVI304" s="216"/>
      <c r="TVJ304" s="216"/>
      <c r="TVK304" s="216"/>
      <c r="TVL304" s="216"/>
      <c r="TVM304" s="216"/>
      <c r="TVN304" s="216"/>
      <c r="TVO304" s="216"/>
      <c r="TVP304" s="216"/>
      <c r="TVQ304" s="216"/>
      <c r="TVR304" s="216"/>
      <c r="TVS304" s="216"/>
      <c r="TVT304" s="216"/>
      <c r="TVU304" s="216"/>
      <c r="TVV304" s="216"/>
      <c r="TVW304" s="216"/>
      <c r="TVX304" s="216"/>
      <c r="TVY304" s="216"/>
      <c r="TVZ304" s="216"/>
      <c r="TWA304" s="216"/>
      <c r="TWB304" s="216"/>
      <c r="TWC304" s="216"/>
      <c r="TWD304" s="216"/>
      <c r="TWE304" s="216"/>
      <c r="TWF304" s="216"/>
      <c r="TWG304" s="216"/>
      <c r="TWH304" s="216"/>
      <c r="TWI304" s="216"/>
      <c r="TWJ304" s="216"/>
      <c r="TWK304" s="216"/>
      <c r="TWL304" s="216"/>
      <c r="TWM304" s="216"/>
      <c r="TWN304" s="216"/>
      <c r="TWO304" s="216"/>
      <c r="TWP304" s="216"/>
      <c r="TWQ304" s="216"/>
      <c r="TWR304" s="216"/>
      <c r="TWS304" s="216"/>
      <c r="TWT304" s="216"/>
      <c r="TWU304" s="216"/>
      <c r="TWV304" s="216"/>
      <c r="TWW304" s="216"/>
      <c r="TWX304" s="216"/>
      <c r="TWY304" s="216"/>
      <c r="TWZ304" s="216"/>
      <c r="TXA304" s="216"/>
      <c r="TXB304" s="216"/>
      <c r="TXC304" s="216"/>
      <c r="TXD304" s="216"/>
      <c r="TXE304" s="216"/>
      <c r="TXF304" s="216"/>
      <c r="TXG304" s="216"/>
      <c r="TXH304" s="216"/>
      <c r="TXI304" s="216"/>
      <c r="TXJ304" s="216"/>
      <c r="TXK304" s="216"/>
      <c r="TXL304" s="216"/>
      <c r="TXM304" s="216"/>
      <c r="TXN304" s="216"/>
      <c r="TXO304" s="216"/>
      <c r="TXP304" s="216"/>
      <c r="TXQ304" s="216"/>
      <c r="TXR304" s="216"/>
      <c r="TXS304" s="216"/>
      <c r="TXT304" s="216"/>
      <c r="TXU304" s="216"/>
      <c r="TXV304" s="216"/>
      <c r="TXW304" s="216"/>
      <c r="TXX304" s="216"/>
      <c r="TXY304" s="216"/>
      <c r="TXZ304" s="216"/>
      <c r="TYA304" s="216"/>
      <c r="TYB304" s="216"/>
      <c r="TYC304" s="216"/>
      <c r="TYD304" s="216"/>
      <c r="TYE304" s="216"/>
      <c r="TYF304" s="216"/>
      <c r="TYG304" s="216"/>
      <c r="TYH304" s="216"/>
      <c r="TYI304" s="216"/>
      <c r="TYJ304" s="216"/>
      <c r="TYK304" s="216"/>
      <c r="TYL304" s="216"/>
      <c r="TYM304" s="216"/>
      <c r="TYN304" s="216"/>
      <c r="TYO304" s="216"/>
      <c r="TYP304" s="216"/>
      <c r="TYQ304" s="216"/>
      <c r="TYR304" s="216"/>
      <c r="TYS304" s="216"/>
      <c r="TYT304" s="216"/>
      <c r="TYU304" s="216"/>
      <c r="TYV304" s="216"/>
      <c r="TYW304" s="216"/>
      <c r="TYX304" s="216"/>
      <c r="TYY304" s="216"/>
      <c r="TYZ304" s="216"/>
      <c r="TZA304" s="216"/>
      <c r="TZB304" s="216"/>
      <c r="TZC304" s="216"/>
      <c r="TZD304" s="216"/>
      <c r="TZE304" s="216"/>
      <c r="TZF304" s="216"/>
      <c r="TZG304" s="216"/>
      <c r="TZH304" s="216"/>
      <c r="TZI304" s="216"/>
      <c r="TZJ304" s="216"/>
      <c r="TZK304" s="216"/>
      <c r="TZL304" s="216"/>
      <c r="TZM304" s="216"/>
      <c r="TZN304" s="216"/>
      <c r="TZO304" s="216"/>
      <c r="TZP304" s="216"/>
      <c r="TZQ304" s="216"/>
      <c r="TZR304" s="216"/>
      <c r="TZS304" s="216"/>
      <c r="TZT304" s="216"/>
      <c r="TZU304" s="216"/>
      <c r="TZV304" s="216"/>
      <c r="TZW304" s="216"/>
      <c r="TZX304" s="216"/>
      <c r="TZY304" s="216"/>
      <c r="TZZ304" s="216"/>
      <c r="UAA304" s="216"/>
      <c r="UAB304" s="216"/>
      <c r="UAC304" s="216"/>
      <c r="UAD304" s="216"/>
      <c r="UAE304" s="216"/>
      <c r="UAF304" s="216"/>
      <c r="UAG304" s="216"/>
      <c r="UAH304" s="216"/>
      <c r="UAI304" s="216"/>
      <c r="UAJ304" s="216"/>
      <c r="UAK304" s="216"/>
      <c r="UAL304" s="216"/>
      <c r="UAM304" s="216"/>
      <c r="UAN304" s="216"/>
      <c r="UAO304" s="216"/>
      <c r="UAP304" s="216"/>
      <c r="UAQ304" s="216"/>
      <c r="UAR304" s="216"/>
      <c r="UAS304" s="216"/>
      <c r="UAT304" s="216"/>
      <c r="UAU304" s="216"/>
      <c r="UAV304" s="216"/>
      <c r="UAW304" s="216"/>
      <c r="UAX304" s="216"/>
      <c r="UAY304" s="216"/>
      <c r="UAZ304" s="216"/>
      <c r="UBA304" s="216"/>
      <c r="UBB304" s="216"/>
      <c r="UBC304" s="216"/>
      <c r="UBD304" s="216"/>
      <c r="UBE304" s="216"/>
      <c r="UBF304" s="216"/>
      <c r="UBG304" s="216"/>
      <c r="UBH304" s="216"/>
      <c r="UBI304" s="216"/>
      <c r="UBJ304" s="216"/>
      <c r="UBK304" s="216"/>
      <c r="UBL304" s="216"/>
      <c r="UBM304" s="216"/>
      <c r="UBN304" s="216"/>
      <c r="UBO304" s="216"/>
      <c r="UBP304" s="216"/>
      <c r="UBQ304" s="216"/>
      <c r="UBR304" s="216"/>
      <c r="UBS304" s="216"/>
      <c r="UBT304" s="216"/>
      <c r="UBU304" s="216"/>
      <c r="UBV304" s="216"/>
      <c r="UBW304" s="216"/>
      <c r="UBX304" s="216"/>
      <c r="UBY304" s="216"/>
      <c r="UBZ304" s="216"/>
      <c r="UCA304" s="216"/>
      <c r="UCB304" s="216"/>
      <c r="UCC304" s="216"/>
      <c r="UCD304" s="216"/>
      <c r="UCE304" s="216"/>
      <c r="UCF304" s="216"/>
      <c r="UCG304" s="216"/>
      <c r="UCH304" s="216"/>
      <c r="UCI304" s="216"/>
      <c r="UCJ304" s="216"/>
      <c r="UCK304" s="216"/>
      <c r="UCL304" s="216"/>
      <c r="UCM304" s="216"/>
      <c r="UCN304" s="216"/>
      <c r="UCO304" s="216"/>
      <c r="UCP304" s="216"/>
      <c r="UCQ304" s="216"/>
      <c r="UCR304" s="216"/>
      <c r="UCS304" s="216"/>
      <c r="UCT304" s="216"/>
      <c r="UCU304" s="216"/>
      <c r="UCV304" s="216"/>
      <c r="UCW304" s="216"/>
      <c r="UCX304" s="216"/>
      <c r="UCY304" s="216"/>
      <c r="UCZ304" s="216"/>
      <c r="UDA304" s="216"/>
      <c r="UDB304" s="216"/>
      <c r="UDC304" s="216"/>
      <c r="UDD304" s="216"/>
      <c r="UDE304" s="216"/>
      <c r="UDF304" s="216"/>
      <c r="UDG304" s="216"/>
      <c r="UDH304" s="216"/>
      <c r="UDI304" s="216"/>
      <c r="UDJ304" s="216"/>
      <c r="UDK304" s="216"/>
      <c r="UDL304" s="216"/>
      <c r="UDM304" s="216"/>
      <c r="UDN304" s="216"/>
      <c r="UDO304" s="216"/>
      <c r="UDP304" s="216"/>
      <c r="UDQ304" s="216"/>
      <c r="UDR304" s="216"/>
      <c r="UDS304" s="216"/>
      <c r="UDT304" s="216"/>
      <c r="UDU304" s="216"/>
      <c r="UDV304" s="216"/>
      <c r="UDW304" s="216"/>
      <c r="UDX304" s="216"/>
      <c r="UDY304" s="216"/>
      <c r="UDZ304" s="216"/>
      <c r="UEA304" s="216"/>
      <c r="UEB304" s="216"/>
      <c r="UEC304" s="216"/>
      <c r="UED304" s="216"/>
      <c r="UEE304" s="216"/>
      <c r="UEF304" s="216"/>
      <c r="UEG304" s="216"/>
      <c r="UEH304" s="216"/>
      <c r="UEI304" s="216"/>
      <c r="UEJ304" s="216"/>
      <c r="UEK304" s="216"/>
      <c r="UEL304" s="216"/>
      <c r="UEM304" s="216"/>
      <c r="UEN304" s="216"/>
      <c r="UEO304" s="216"/>
      <c r="UEP304" s="216"/>
      <c r="UEQ304" s="216"/>
      <c r="UER304" s="216"/>
      <c r="UES304" s="216"/>
      <c r="UET304" s="216"/>
      <c r="UEU304" s="216"/>
      <c r="UEV304" s="216"/>
      <c r="UEW304" s="216"/>
      <c r="UEX304" s="216"/>
      <c r="UEY304" s="216"/>
      <c r="UEZ304" s="216"/>
      <c r="UFA304" s="216"/>
      <c r="UFB304" s="216"/>
      <c r="UFC304" s="216"/>
      <c r="UFD304" s="216"/>
      <c r="UFE304" s="216"/>
      <c r="UFF304" s="216"/>
      <c r="UFG304" s="216"/>
      <c r="UFH304" s="216"/>
      <c r="UFI304" s="216"/>
      <c r="UFJ304" s="216"/>
      <c r="UFK304" s="216"/>
      <c r="UFL304" s="216"/>
      <c r="UFM304" s="216"/>
      <c r="UFN304" s="216"/>
      <c r="UFO304" s="216"/>
      <c r="UFP304" s="216"/>
      <c r="UFQ304" s="216"/>
      <c r="UFR304" s="216"/>
      <c r="UFS304" s="216"/>
      <c r="UFT304" s="216"/>
      <c r="UFU304" s="216"/>
      <c r="UFV304" s="216"/>
      <c r="UFW304" s="216"/>
      <c r="UFX304" s="216"/>
      <c r="UFY304" s="216"/>
      <c r="UFZ304" s="216"/>
      <c r="UGA304" s="216"/>
      <c r="UGB304" s="216"/>
      <c r="UGC304" s="216"/>
      <c r="UGD304" s="216"/>
      <c r="UGE304" s="216"/>
      <c r="UGF304" s="216"/>
      <c r="UGG304" s="216"/>
      <c r="UGH304" s="216"/>
      <c r="UGI304" s="216"/>
      <c r="UGJ304" s="216"/>
      <c r="UGK304" s="216"/>
      <c r="UGL304" s="216"/>
      <c r="UGM304" s="216"/>
      <c r="UGN304" s="216"/>
      <c r="UGO304" s="216"/>
      <c r="UGP304" s="216"/>
      <c r="UGQ304" s="216"/>
      <c r="UGR304" s="216"/>
      <c r="UGS304" s="216"/>
      <c r="UGT304" s="216"/>
      <c r="UGU304" s="216"/>
      <c r="UGV304" s="216"/>
      <c r="UGW304" s="216"/>
      <c r="UGX304" s="216"/>
      <c r="UGY304" s="216"/>
      <c r="UGZ304" s="216"/>
      <c r="UHA304" s="216"/>
      <c r="UHB304" s="216"/>
      <c r="UHC304" s="216"/>
      <c r="UHD304" s="216"/>
      <c r="UHE304" s="216"/>
      <c r="UHF304" s="216"/>
      <c r="UHG304" s="216"/>
      <c r="UHH304" s="216"/>
      <c r="UHI304" s="216"/>
      <c r="UHJ304" s="216"/>
      <c r="UHK304" s="216"/>
      <c r="UHL304" s="216"/>
      <c r="UHM304" s="216"/>
      <c r="UHN304" s="216"/>
      <c r="UHO304" s="216"/>
      <c r="UHP304" s="216"/>
      <c r="UHQ304" s="216"/>
      <c r="UHR304" s="216"/>
      <c r="UHS304" s="216"/>
      <c r="UHT304" s="216"/>
      <c r="UHU304" s="216"/>
      <c r="UHV304" s="216"/>
      <c r="UHW304" s="216"/>
      <c r="UHX304" s="216"/>
      <c r="UHY304" s="216"/>
      <c r="UHZ304" s="216"/>
      <c r="UIA304" s="216"/>
      <c r="UIB304" s="216"/>
      <c r="UIC304" s="216"/>
      <c r="UID304" s="216"/>
      <c r="UIE304" s="216"/>
      <c r="UIF304" s="216"/>
      <c r="UIG304" s="216"/>
      <c r="UIH304" s="216"/>
      <c r="UII304" s="216"/>
      <c r="UIJ304" s="216"/>
      <c r="UIK304" s="216"/>
      <c r="UIL304" s="216"/>
      <c r="UIM304" s="216"/>
      <c r="UIN304" s="216"/>
      <c r="UIO304" s="216"/>
      <c r="UIP304" s="216"/>
      <c r="UIQ304" s="216"/>
      <c r="UIR304" s="216"/>
      <c r="UIS304" s="216"/>
      <c r="UIT304" s="216"/>
      <c r="UIU304" s="216"/>
      <c r="UIV304" s="216"/>
      <c r="UIW304" s="216"/>
      <c r="UIX304" s="216"/>
      <c r="UIY304" s="216"/>
      <c r="UIZ304" s="216"/>
      <c r="UJA304" s="216"/>
      <c r="UJB304" s="216"/>
      <c r="UJC304" s="216"/>
      <c r="UJD304" s="216"/>
      <c r="UJE304" s="216"/>
      <c r="UJF304" s="216"/>
      <c r="UJG304" s="216"/>
      <c r="UJH304" s="216"/>
      <c r="UJI304" s="216"/>
      <c r="UJJ304" s="216"/>
      <c r="UJK304" s="216"/>
      <c r="UJL304" s="216"/>
      <c r="UJM304" s="216"/>
      <c r="UJN304" s="216"/>
      <c r="UJO304" s="216"/>
      <c r="UJP304" s="216"/>
      <c r="UJQ304" s="216"/>
      <c r="UJR304" s="216"/>
      <c r="UJS304" s="216"/>
      <c r="UJT304" s="216"/>
      <c r="UJU304" s="216"/>
      <c r="UJV304" s="216"/>
      <c r="UJW304" s="216"/>
      <c r="UJX304" s="216"/>
      <c r="UJY304" s="216"/>
      <c r="UJZ304" s="216"/>
      <c r="UKA304" s="216"/>
      <c r="UKB304" s="216"/>
      <c r="UKC304" s="216"/>
      <c r="UKD304" s="216"/>
      <c r="UKE304" s="216"/>
      <c r="UKF304" s="216"/>
      <c r="UKG304" s="216"/>
      <c r="UKH304" s="216"/>
      <c r="UKI304" s="216"/>
      <c r="UKJ304" s="216"/>
      <c r="UKK304" s="216"/>
      <c r="UKL304" s="216"/>
      <c r="UKM304" s="216"/>
      <c r="UKN304" s="216"/>
      <c r="UKO304" s="216"/>
      <c r="UKP304" s="216"/>
      <c r="UKQ304" s="216"/>
      <c r="UKR304" s="216"/>
      <c r="UKS304" s="216"/>
      <c r="UKT304" s="216"/>
      <c r="UKU304" s="216"/>
      <c r="UKV304" s="216"/>
      <c r="UKW304" s="216"/>
      <c r="UKX304" s="216"/>
      <c r="UKY304" s="216"/>
      <c r="UKZ304" s="216"/>
      <c r="ULA304" s="216"/>
      <c r="ULB304" s="216"/>
      <c r="ULC304" s="216"/>
      <c r="ULD304" s="216"/>
      <c r="ULE304" s="216"/>
      <c r="ULF304" s="216"/>
      <c r="ULG304" s="216"/>
      <c r="ULH304" s="216"/>
      <c r="ULI304" s="216"/>
      <c r="ULJ304" s="216"/>
      <c r="ULK304" s="216"/>
      <c r="ULL304" s="216"/>
      <c r="ULM304" s="216"/>
      <c r="ULN304" s="216"/>
      <c r="ULO304" s="216"/>
      <c r="ULP304" s="216"/>
      <c r="ULQ304" s="216"/>
      <c r="ULR304" s="216"/>
      <c r="ULS304" s="216"/>
      <c r="ULT304" s="216"/>
      <c r="ULU304" s="216"/>
      <c r="ULV304" s="216"/>
      <c r="ULW304" s="216"/>
      <c r="ULX304" s="216"/>
      <c r="ULY304" s="216"/>
      <c r="ULZ304" s="216"/>
      <c r="UMA304" s="216"/>
      <c r="UMB304" s="216"/>
      <c r="UMC304" s="216"/>
      <c r="UMD304" s="216"/>
      <c r="UME304" s="216"/>
      <c r="UMF304" s="216"/>
      <c r="UMG304" s="216"/>
      <c r="UMH304" s="216"/>
      <c r="UMI304" s="216"/>
      <c r="UMJ304" s="216"/>
      <c r="UMK304" s="216"/>
      <c r="UML304" s="216"/>
      <c r="UMM304" s="216"/>
      <c r="UMN304" s="216"/>
      <c r="UMO304" s="216"/>
      <c r="UMP304" s="216"/>
      <c r="UMQ304" s="216"/>
      <c r="UMR304" s="216"/>
      <c r="UMS304" s="216"/>
      <c r="UMT304" s="216"/>
      <c r="UMU304" s="216"/>
      <c r="UMV304" s="216"/>
      <c r="UMW304" s="216"/>
      <c r="UMX304" s="216"/>
      <c r="UMY304" s="216"/>
      <c r="UMZ304" s="216"/>
      <c r="UNA304" s="216"/>
      <c r="UNB304" s="216"/>
      <c r="UNC304" s="216"/>
      <c r="UND304" s="216"/>
      <c r="UNE304" s="216"/>
      <c r="UNF304" s="216"/>
      <c r="UNG304" s="216"/>
      <c r="UNH304" s="216"/>
      <c r="UNI304" s="216"/>
      <c r="UNJ304" s="216"/>
      <c r="UNK304" s="216"/>
      <c r="UNL304" s="216"/>
      <c r="UNM304" s="216"/>
      <c r="UNN304" s="216"/>
      <c r="UNO304" s="216"/>
      <c r="UNP304" s="216"/>
      <c r="UNQ304" s="216"/>
      <c r="UNR304" s="216"/>
      <c r="UNS304" s="216"/>
      <c r="UNT304" s="216"/>
      <c r="UNU304" s="216"/>
      <c r="UNV304" s="216"/>
      <c r="UNW304" s="216"/>
      <c r="UNX304" s="216"/>
      <c r="UNY304" s="216"/>
      <c r="UNZ304" s="216"/>
      <c r="UOA304" s="216"/>
      <c r="UOB304" s="216"/>
      <c r="UOC304" s="216"/>
      <c r="UOD304" s="216"/>
      <c r="UOE304" s="216"/>
      <c r="UOF304" s="216"/>
      <c r="UOG304" s="216"/>
      <c r="UOH304" s="216"/>
      <c r="UOI304" s="216"/>
      <c r="UOJ304" s="216"/>
      <c r="UOK304" s="216"/>
      <c r="UOL304" s="216"/>
      <c r="UOM304" s="216"/>
      <c r="UON304" s="216"/>
      <c r="UOO304" s="216"/>
      <c r="UOP304" s="216"/>
      <c r="UOQ304" s="216"/>
      <c r="UOR304" s="216"/>
      <c r="UOS304" s="216"/>
      <c r="UOT304" s="216"/>
      <c r="UOU304" s="216"/>
      <c r="UOV304" s="216"/>
      <c r="UOW304" s="216"/>
      <c r="UOX304" s="216"/>
      <c r="UOY304" s="216"/>
      <c r="UOZ304" s="216"/>
      <c r="UPA304" s="216"/>
      <c r="UPB304" s="216"/>
      <c r="UPC304" s="216"/>
      <c r="UPD304" s="216"/>
      <c r="UPE304" s="216"/>
      <c r="UPF304" s="216"/>
      <c r="UPG304" s="216"/>
      <c r="UPH304" s="216"/>
      <c r="UPI304" s="216"/>
      <c r="UPJ304" s="216"/>
      <c r="UPK304" s="216"/>
      <c r="UPL304" s="216"/>
      <c r="UPM304" s="216"/>
      <c r="UPN304" s="216"/>
      <c r="UPO304" s="216"/>
      <c r="UPP304" s="216"/>
      <c r="UPQ304" s="216"/>
      <c r="UPR304" s="216"/>
      <c r="UPS304" s="216"/>
      <c r="UPT304" s="216"/>
      <c r="UPU304" s="216"/>
      <c r="UPV304" s="216"/>
      <c r="UPW304" s="216"/>
      <c r="UPX304" s="216"/>
      <c r="UPY304" s="216"/>
      <c r="UPZ304" s="216"/>
      <c r="UQA304" s="216"/>
      <c r="UQB304" s="216"/>
      <c r="UQC304" s="216"/>
      <c r="UQD304" s="216"/>
      <c r="UQE304" s="216"/>
      <c r="UQF304" s="216"/>
      <c r="UQG304" s="216"/>
      <c r="UQH304" s="216"/>
      <c r="UQI304" s="216"/>
      <c r="UQJ304" s="216"/>
      <c r="UQK304" s="216"/>
      <c r="UQL304" s="216"/>
      <c r="UQM304" s="216"/>
      <c r="UQN304" s="216"/>
      <c r="UQO304" s="216"/>
      <c r="UQP304" s="216"/>
      <c r="UQQ304" s="216"/>
      <c r="UQR304" s="216"/>
      <c r="UQS304" s="216"/>
      <c r="UQT304" s="216"/>
      <c r="UQU304" s="216"/>
      <c r="UQV304" s="216"/>
      <c r="UQW304" s="216"/>
      <c r="UQX304" s="216"/>
      <c r="UQY304" s="216"/>
      <c r="UQZ304" s="216"/>
      <c r="URA304" s="216"/>
      <c r="URB304" s="216"/>
      <c r="URC304" s="216"/>
      <c r="URD304" s="216"/>
      <c r="URE304" s="216"/>
      <c r="URF304" s="216"/>
      <c r="URG304" s="216"/>
      <c r="URH304" s="216"/>
      <c r="URI304" s="216"/>
      <c r="URJ304" s="216"/>
      <c r="URK304" s="216"/>
      <c r="URL304" s="216"/>
      <c r="URM304" s="216"/>
      <c r="URN304" s="216"/>
      <c r="URO304" s="216"/>
      <c r="URP304" s="216"/>
      <c r="URQ304" s="216"/>
      <c r="URR304" s="216"/>
      <c r="URS304" s="216"/>
      <c r="URT304" s="216"/>
      <c r="URU304" s="216"/>
      <c r="URV304" s="216"/>
      <c r="URW304" s="216"/>
      <c r="URX304" s="216"/>
      <c r="URY304" s="216"/>
      <c r="URZ304" s="216"/>
      <c r="USA304" s="216"/>
      <c r="USB304" s="216"/>
      <c r="USC304" s="216"/>
      <c r="USD304" s="216"/>
      <c r="USE304" s="216"/>
      <c r="USF304" s="216"/>
      <c r="USG304" s="216"/>
      <c r="USH304" s="216"/>
      <c r="USI304" s="216"/>
      <c r="USJ304" s="216"/>
      <c r="USK304" s="216"/>
      <c r="USL304" s="216"/>
      <c r="USM304" s="216"/>
      <c r="USN304" s="216"/>
      <c r="USO304" s="216"/>
      <c r="USP304" s="216"/>
      <c r="USQ304" s="216"/>
      <c r="USR304" s="216"/>
      <c r="USS304" s="216"/>
      <c r="UST304" s="216"/>
      <c r="USU304" s="216"/>
      <c r="USV304" s="216"/>
      <c r="USW304" s="216"/>
      <c r="USX304" s="216"/>
      <c r="USY304" s="216"/>
      <c r="USZ304" s="216"/>
      <c r="UTA304" s="216"/>
      <c r="UTB304" s="216"/>
      <c r="UTC304" s="216"/>
      <c r="UTD304" s="216"/>
      <c r="UTE304" s="216"/>
      <c r="UTF304" s="216"/>
      <c r="UTG304" s="216"/>
      <c r="UTH304" s="216"/>
      <c r="UTI304" s="216"/>
      <c r="UTJ304" s="216"/>
      <c r="UTK304" s="216"/>
      <c r="UTL304" s="216"/>
      <c r="UTM304" s="216"/>
      <c r="UTN304" s="216"/>
      <c r="UTO304" s="216"/>
      <c r="UTP304" s="216"/>
      <c r="UTQ304" s="216"/>
      <c r="UTR304" s="216"/>
      <c r="UTS304" s="216"/>
      <c r="UTT304" s="216"/>
      <c r="UTU304" s="216"/>
      <c r="UTV304" s="216"/>
      <c r="UTW304" s="216"/>
      <c r="UTX304" s="216"/>
      <c r="UTY304" s="216"/>
      <c r="UTZ304" s="216"/>
      <c r="UUA304" s="216"/>
      <c r="UUB304" s="216"/>
      <c r="UUC304" s="216"/>
      <c r="UUD304" s="216"/>
      <c r="UUE304" s="216"/>
      <c r="UUF304" s="216"/>
      <c r="UUG304" s="216"/>
      <c r="UUH304" s="216"/>
      <c r="UUI304" s="216"/>
      <c r="UUJ304" s="216"/>
      <c r="UUK304" s="216"/>
      <c r="UUL304" s="216"/>
      <c r="UUM304" s="216"/>
      <c r="UUN304" s="216"/>
      <c r="UUO304" s="216"/>
      <c r="UUP304" s="216"/>
      <c r="UUQ304" s="216"/>
      <c r="UUR304" s="216"/>
      <c r="UUS304" s="216"/>
      <c r="UUT304" s="216"/>
      <c r="UUU304" s="216"/>
      <c r="UUV304" s="216"/>
      <c r="UUW304" s="216"/>
      <c r="UUX304" s="216"/>
      <c r="UUY304" s="216"/>
      <c r="UUZ304" s="216"/>
      <c r="UVA304" s="216"/>
      <c r="UVB304" s="216"/>
      <c r="UVC304" s="216"/>
      <c r="UVD304" s="216"/>
      <c r="UVE304" s="216"/>
      <c r="UVF304" s="216"/>
      <c r="UVG304" s="216"/>
      <c r="UVH304" s="216"/>
      <c r="UVI304" s="216"/>
      <c r="UVJ304" s="216"/>
      <c r="UVK304" s="216"/>
      <c r="UVL304" s="216"/>
      <c r="UVM304" s="216"/>
      <c r="UVN304" s="216"/>
      <c r="UVO304" s="216"/>
      <c r="UVP304" s="216"/>
      <c r="UVQ304" s="216"/>
      <c r="UVR304" s="216"/>
      <c r="UVS304" s="216"/>
      <c r="UVT304" s="216"/>
      <c r="UVU304" s="216"/>
      <c r="UVV304" s="216"/>
      <c r="UVW304" s="216"/>
      <c r="UVX304" s="216"/>
      <c r="UVY304" s="216"/>
      <c r="UVZ304" s="216"/>
      <c r="UWA304" s="216"/>
      <c r="UWB304" s="216"/>
      <c r="UWC304" s="216"/>
      <c r="UWD304" s="216"/>
      <c r="UWE304" s="216"/>
      <c r="UWF304" s="216"/>
      <c r="UWG304" s="216"/>
      <c r="UWH304" s="216"/>
      <c r="UWI304" s="216"/>
      <c r="UWJ304" s="216"/>
      <c r="UWK304" s="216"/>
      <c r="UWL304" s="216"/>
      <c r="UWM304" s="216"/>
      <c r="UWN304" s="216"/>
      <c r="UWO304" s="216"/>
      <c r="UWP304" s="216"/>
      <c r="UWQ304" s="216"/>
      <c r="UWR304" s="216"/>
      <c r="UWS304" s="216"/>
      <c r="UWT304" s="216"/>
      <c r="UWU304" s="216"/>
      <c r="UWV304" s="216"/>
      <c r="UWW304" s="216"/>
      <c r="UWX304" s="216"/>
      <c r="UWY304" s="216"/>
      <c r="UWZ304" s="216"/>
      <c r="UXA304" s="216"/>
      <c r="UXB304" s="216"/>
      <c r="UXC304" s="216"/>
      <c r="UXD304" s="216"/>
      <c r="UXE304" s="216"/>
      <c r="UXF304" s="216"/>
      <c r="UXG304" s="216"/>
      <c r="UXH304" s="216"/>
      <c r="UXI304" s="216"/>
      <c r="UXJ304" s="216"/>
      <c r="UXK304" s="216"/>
      <c r="UXL304" s="216"/>
      <c r="UXM304" s="216"/>
      <c r="UXN304" s="216"/>
      <c r="UXO304" s="216"/>
      <c r="UXP304" s="216"/>
      <c r="UXQ304" s="216"/>
      <c r="UXR304" s="216"/>
      <c r="UXS304" s="216"/>
      <c r="UXT304" s="216"/>
      <c r="UXU304" s="216"/>
      <c r="UXV304" s="216"/>
      <c r="UXW304" s="216"/>
      <c r="UXX304" s="216"/>
      <c r="UXY304" s="216"/>
      <c r="UXZ304" s="216"/>
      <c r="UYA304" s="216"/>
      <c r="UYB304" s="216"/>
      <c r="UYC304" s="216"/>
      <c r="UYD304" s="216"/>
      <c r="UYE304" s="216"/>
      <c r="UYF304" s="216"/>
      <c r="UYG304" s="216"/>
      <c r="UYH304" s="216"/>
      <c r="UYI304" s="216"/>
      <c r="UYJ304" s="216"/>
      <c r="UYK304" s="216"/>
      <c r="UYL304" s="216"/>
      <c r="UYM304" s="216"/>
      <c r="UYN304" s="216"/>
      <c r="UYO304" s="216"/>
      <c r="UYP304" s="216"/>
      <c r="UYQ304" s="216"/>
      <c r="UYR304" s="216"/>
      <c r="UYS304" s="216"/>
      <c r="UYT304" s="216"/>
      <c r="UYU304" s="216"/>
      <c r="UYV304" s="216"/>
      <c r="UYW304" s="216"/>
      <c r="UYX304" s="216"/>
      <c r="UYY304" s="216"/>
      <c r="UYZ304" s="216"/>
      <c r="UZA304" s="216"/>
      <c r="UZB304" s="216"/>
      <c r="UZC304" s="216"/>
      <c r="UZD304" s="216"/>
      <c r="UZE304" s="216"/>
      <c r="UZF304" s="216"/>
      <c r="UZG304" s="216"/>
      <c r="UZH304" s="216"/>
      <c r="UZI304" s="216"/>
      <c r="UZJ304" s="216"/>
      <c r="UZK304" s="216"/>
      <c r="UZL304" s="216"/>
      <c r="UZM304" s="216"/>
      <c r="UZN304" s="216"/>
      <c r="UZO304" s="216"/>
      <c r="UZP304" s="216"/>
      <c r="UZQ304" s="216"/>
      <c r="UZR304" s="216"/>
      <c r="UZS304" s="216"/>
      <c r="UZT304" s="216"/>
      <c r="UZU304" s="216"/>
      <c r="UZV304" s="216"/>
      <c r="UZW304" s="216"/>
      <c r="UZX304" s="216"/>
      <c r="UZY304" s="216"/>
      <c r="UZZ304" s="216"/>
      <c r="VAA304" s="216"/>
      <c r="VAB304" s="216"/>
      <c r="VAC304" s="216"/>
      <c r="VAD304" s="216"/>
      <c r="VAE304" s="216"/>
      <c r="VAF304" s="216"/>
      <c r="VAG304" s="216"/>
      <c r="VAH304" s="216"/>
      <c r="VAI304" s="216"/>
      <c r="VAJ304" s="216"/>
      <c r="VAK304" s="216"/>
      <c r="VAL304" s="216"/>
      <c r="VAM304" s="216"/>
      <c r="VAN304" s="216"/>
      <c r="VAO304" s="216"/>
      <c r="VAP304" s="216"/>
      <c r="VAQ304" s="216"/>
      <c r="VAR304" s="216"/>
      <c r="VAS304" s="216"/>
      <c r="VAT304" s="216"/>
      <c r="VAU304" s="216"/>
      <c r="VAV304" s="216"/>
      <c r="VAW304" s="216"/>
      <c r="VAX304" s="216"/>
      <c r="VAY304" s="216"/>
      <c r="VAZ304" s="216"/>
      <c r="VBA304" s="216"/>
      <c r="VBB304" s="216"/>
      <c r="VBC304" s="216"/>
      <c r="VBD304" s="216"/>
      <c r="VBE304" s="216"/>
      <c r="VBF304" s="216"/>
      <c r="VBG304" s="216"/>
      <c r="VBH304" s="216"/>
      <c r="VBI304" s="216"/>
      <c r="VBJ304" s="216"/>
      <c r="VBK304" s="216"/>
      <c r="VBL304" s="216"/>
      <c r="VBM304" s="216"/>
      <c r="VBN304" s="216"/>
      <c r="VBO304" s="216"/>
      <c r="VBP304" s="216"/>
      <c r="VBQ304" s="216"/>
      <c r="VBR304" s="216"/>
      <c r="VBS304" s="216"/>
      <c r="VBT304" s="216"/>
      <c r="VBU304" s="216"/>
      <c r="VBV304" s="216"/>
      <c r="VBW304" s="216"/>
      <c r="VBX304" s="216"/>
      <c r="VBY304" s="216"/>
      <c r="VBZ304" s="216"/>
      <c r="VCA304" s="216"/>
      <c r="VCB304" s="216"/>
      <c r="VCC304" s="216"/>
      <c r="VCD304" s="216"/>
      <c r="VCE304" s="216"/>
      <c r="VCF304" s="216"/>
      <c r="VCG304" s="216"/>
      <c r="VCH304" s="216"/>
      <c r="VCI304" s="216"/>
      <c r="VCJ304" s="216"/>
      <c r="VCK304" s="216"/>
      <c r="VCL304" s="216"/>
      <c r="VCM304" s="216"/>
      <c r="VCN304" s="216"/>
      <c r="VCO304" s="216"/>
      <c r="VCP304" s="216"/>
      <c r="VCQ304" s="216"/>
      <c r="VCR304" s="216"/>
      <c r="VCS304" s="216"/>
      <c r="VCT304" s="216"/>
      <c r="VCU304" s="216"/>
      <c r="VCV304" s="216"/>
      <c r="VCW304" s="216"/>
      <c r="VCX304" s="216"/>
      <c r="VCY304" s="216"/>
      <c r="VCZ304" s="216"/>
      <c r="VDA304" s="216"/>
      <c r="VDB304" s="216"/>
      <c r="VDC304" s="216"/>
      <c r="VDD304" s="216"/>
      <c r="VDE304" s="216"/>
      <c r="VDF304" s="216"/>
      <c r="VDG304" s="216"/>
      <c r="VDH304" s="216"/>
      <c r="VDI304" s="216"/>
      <c r="VDJ304" s="216"/>
      <c r="VDK304" s="216"/>
      <c r="VDL304" s="216"/>
      <c r="VDM304" s="216"/>
      <c r="VDN304" s="216"/>
      <c r="VDO304" s="216"/>
      <c r="VDP304" s="216"/>
      <c r="VDQ304" s="216"/>
      <c r="VDR304" s="216"/>
      <c r="VDS304" s="216"/>
      <c r="VDT304" s="216"/>
      <c r="VDU304" s="216"/>
      <c r="VDV304" s="216"/>
      <c r="VDW304" s="216"/>
      <c r="VDX304" s="216"/>
      <c r="VDY304" s="216"/>
      <c r="VDZ304" s="216"/>
      <c r="VEA304" s="216"/>
      <c r="VEB304" s="216"/>
      <c r="VEC304" s="216"/>
      <c r="VED304" s="216"/>
      <c r="VEE304" s="216"/>
      <c r="VEF304" s="216"/>
      <c r="VEG304" s="216"/>
      <c r="VEH304" s="216"/>
      <c r="VEI304" s="216"/>
      <c r="VEJ304" s="216"/>
      <c r="VEK304" s="216"/>
      <c r="VEL304" s="216"/>
      <c r="VEM304" s="216"/>
      <c r="VEN304" s="216"/>
      <c r="VEO304" s="216"/>
      <c r="VEP304" s="216"/>
      <c r="VEQ304" s="216"/>
      <c r="VER304" s="216"/>
      <c r="VES304" s="216"/>
      <c r="VET304" s="216"/>
      <c r="VEU304" s="216"/>
      <c r="VEV304" s="216"/>
      <c r="VEW304" s="216"/>
      <c r="VEX304" s="216"/>
      <c r="VEY304" s="216"/>
      <c r="VEZ304" s="216"/>
      <c r="VFA304" s="216"/>
      <c r="VFB304" s="216"/>
      <c r="VFC304" s="216"/>
      <c r="VFD304" s="216"/>
      <c r="VFE304" s="216"/>
      <c r="VFF304" s="216"/>
      <c r="VFG304" s="216"/>
      <c r="VFH304" s="216"/>
      <c r="VFI304" s="216"/>
      <c r="VFJ304" s="216"/>
      <c r="VFK304" s="216"/>
      <c r="VFL304" s="216"/>
      <c r="VFM304" s="216"/>
      <c r="VFN304" s="216"/>
      <c r="VFO304" s="216"/>
      <c r="VFP304" s="216"/>
      <c r="VFQ304" s="216"/>
      <c r="VFR304" s="216"/>
      <c r="VFS304" s="216"/>
      <c r="VFT304" s="216"/>
      <c r="VFU304" s="216"/>
      <c r="VFV304" s="216"/>
      <c r="VFW304" s="216"/>
      <c r="VFX304" s="216"/>
      <c r="VFY304" s="216"/>
      <c r="VFZ304" s="216"/>
      <c r="VGA304" s="216"/>
      <c r="VGB304" s="216"/>
      <c r="VGC304" s="216"/>
      <c r="VGD304" s="216"/>
      <c r="VGE304" s="216"/>
      <c r="VGF304" s="216"/>
      <c r="VGG304" s="216"/>
      <c r="VGH304" s="216"/>
      <c r="VGI304" s="216"/>
      <c r="VGJ304" s="216"/>
      <c r="VGK304" s="216"/>
      <c r="VGL304" s="216"/>
      <c r="VGM304" s="216"/>
      <c r="VGN304" s="216"/>
      <c r="VGO304" s="216"/>
      <c r="VGP304" s="216"/>
      <c r="VGQ304" s="216"/>
      <c r="VGR304" s="216"/>
      <c r="VGS304" s="216"/>
      <c r="VGT304" s="216"/>
      <c r="VGU304" s="216"/>
      <c r="VGV304" s="216"/>
      <c r="VGW304" s="216"/>
      <c r="VGX304" s="216"/>
      <c r="VGY304" s="216"/>
      <c r="VGZ304" s="216"/>
      <c r="VHA304" s="216"/>
      <c r="VHB304" s="216"/>
      <c r="VHC304" s="216"/>
      <c r="VHD304" s="216"/>
      <c r="VHE304" s="216"/>
      <c r="VHF304" s="216"/>
      <c r="VHG304" s="216"/>
      <c r="VHH304" s="216"/>
      <c r="VHI304" s="216"/>
      <c r="VHJ304" s="216"/>
      <c r="VHK304" s="216"/>
      <c r="VHL304" s="216"/>
      <c r="VHM304" s="216"/>
      <c r="VHN304" s="216"/>
      <c r="VHO304" s="216"/>
      <c r="VHP304" s="216"/>
      <c r="VHQ304" s="216"/>
      <c r="VHR304" s="216"/>
      <c r="VHS304" s="216"/>
      <c r="VHT304" s="216"/>
      <c r="VHU304" s="216"/>
      <c r="VHV304" s="216"/>
      <c r="VHW304" s="216"/>
      <c r="VHX304" s="216"/>
      <c r="VHY304" s="216"/>
      <c r="VHZ304" s="216"/>
      <c r="VIA304" s="216"/>
      <c r="VIB304" s="216"/>
      <c r="VIC304" s="216"/>
      <c r="VID304" s="216"/>
      <c r="VIE304" s="216"/>
      <c r="VIF304" s="216"/>
      <c r="VIG304" s="216"/>
      <c r="VIH304" s="216"/>
      <c r="VII304" s="216"/>
      <c r="VIJ304" s="216"/>
      <c r="VIK304" s="216"/>
      <c r="VIL304" s="216"/>
      <c r="VIM304" s="216"/>
      <c r="VIN304" s="216"/>
      <c r="VIO304" s="216"/>
      <c r="VIP304" s="216"/>
      <c r="VIQ304" s="216"/>
      <c r="VIR304" s="216"/>
      <c r="VIS304" s="216"/>
      <c r="VIT304" s="216"/>
      <c r="VIU304" s="216"/>
      <c r="VIV304" s="216"/>
      <c r="VIW304" s="216"/>
      <c r="VIX304" s="216"/>
      <c r="VIY304" s="216"/>
      <c r="VIZ304" s="216"/>
      <c r="VJA304" s="216"/>
      <c r="VJB304" s="216"/>
      <c r="VJC304" s="216"/>
      <c r="VJD304" s="216"/>
      <c r="VJE304" s="216"/>
      <c r="VJF304" s="216"/>
      <c r="VJG304" s="216"/>
      <c r="VJH304" s="216"/>
      <c r="VJI304" s="216"/>
      <c r="VJJ304" s="216"/>
      <c r="VJK304" s="216"/>
      <c r="VJL304" s="216"/>
      <c r="VJM304" s="216"/>
      <c r="VJN304" s="216"/>
      <c r="VJO304" s="216"/>
      <c r="VJP304" s="216"/>
      <c r="VJQ304" s="216"/>
      <c r="VJR304" s="216"/>
      <c r="VJS304" s="216"/>
      <c r="VJT304" s="216"/>
      <c r="VJU304" s="216"/>
      <c r="VJV304" s="216"/>
      <c r="VJW304" s="216"/>
      <c r="VJX304" s="216"/>
      <c r="VJY304" s="216"/>
      <c r="VJZ304" s="216"/>
      <c r="VKA304" s="216"/>
      <c r="VKB304" s="216"/>
      <c r="VKC304" s="216"/>
      <c r="VKD304" s="216"/>
      <c r="VKE304" s="216"/>
      <c r="VKF304" s="216"/>
      <c r="VKG304" s="216"/>
      <c r="VKH304" s="216"/>
      <c r="VKI304" s="216"/>
      <c r="VKJ304" s="216"/>
      <c r="VKK304" s="216"/>
      <c r="VKL304" s="216"/>
      <c r="VKM304" s="216"/>
      <c r="VKN304" s="216"/>
      <c r="VKO304" s="216"/>
      <c r="VKP304" s="216"/>
      <c r="VKQ304" s="216"/>
      <c r="VKR304" s="216"/>
      <c r="VKS304" s="216"/>
      <c r="VKT304" s="216"/>
      <c r="VKU304" s="216"/>
      <c r="VKV304" s="216"/>
      <c r="VKW304" s="216"/>
      <c r="VKX304" s="216"/>
      <c r="VKY304" s="216"/>
      <c r="VKZ304" s="216"/>
      <c r="VLA304" s="216"/>
      <c r="VLB304" s="216"/>
      <c r="VLC304" s="216"/>
      <c r="VLD304" s="216"/>
      <c r="VLE304" s="216"/>
      <c r="VLF304" s="216"/>
      <c r="VLG304" s="216"/>
      <c r="VLH304" s="216"/>
      <c r="VLI304" s="216"/>
      <c r="VLJ304" s="216"/>
      <c r="VLK304" s="216"/>
      <c r="VLL304" s="216"/>
      <c r="VLM304" s="216"/>
      <c r="VLN304" s="216"/>
      <c r="VLO304" s="216"/>
      <c r="VLP304" s="216"/>
      <c r="VLQ304" s="216"/>
      <c r="VLR304" s="216"/>
      <c r="VLS304" s="216"/>
      <c r="VLT304" s="216"/>
      <c r="VLU304" s="216"/>
      <c r="VLV304" s="216"/>
      <c r="VLW304" s="216"/>
      <c r="VLX304" s="216"/>
      <c r="VLY304" s="216"/>
      <c r="VLZ304" s="216"/>
      <c r="VMA304" s="216"/>
      <c r="VMB304" s="216"/>
      <c r="VMC304" s="216"/>
      <c r="VMD304" s="216"/>
      <c r="VME304" s="216"/>
      <c r="VMF304" s="216"/>
      <c r="VMG304" s="216"/>
      <c r="VMH304" s="216"/>
      <c r="VMI304" s="216"/>
      <c r="VMJ304" s="216"/>
      <c r="VMK304" s="216"/>
      <c r="VML304" s="216"/>
      <c r="VMM304" s="216"/>
      <c r="VMN304" s="216"/>
      <c r="VMO304" s="216"/>
      <c r="VMP304" s="216"/>
      <c r="VMQ304" s="216"/>
      <c r="VMR304" s="216"/>
      <c r="VMS304" s="216"/>
      <c r="VMT304" s="216"/>
      <c r="VMU304" s="216"/>
      <c r="VMV304" s="216"/>
      <c r="VMW304" s="216"/>
      <c r="VMX304" s="216"/>
      <c r="VMY304" s="216"/>
      <c r="VMZ304" s="216"/>
      <c r="VNA304" s="216"/>
      <c r="VNB304" s="216"/>
      <c r="VNC304" s="216"/>
      <c r="VND304" s="216"/>
      <c r="VNE304" s="216"/>
      <c r="VNF304" s="216"/>
      <c r="VNG304" s="216"/>
      <c r="VNH304" s="216"/>
      <c r="VNI304" s="216"/>
      <c r="VNJ304" s="216"/>
      <c r="VNK304" s="216"/>
      <c r="VNL304" s="216"/>
      <c r="VNM304" s="216"/>
      <c r="VNN304" s="216"/>
      <c r="VNO304" s="216"/>
      <c r="VNP304" s="216"/>
      <c r="VNQ304" s="216"/>
      <c r="VNR304" s="216"/>
      <c r="VNS304" s="216"/>
      <c r="VNT304" s="216"/>
      <c r="VNU304" s="216"/>
      <c r="VNV304" s="216"/>
      <c r="VNW304" s="216"/>
      <c r="VNX304" s="216"/>
      <c r="VNY304" s="216"/>
      <c r="VNZ304" s="216"/>
      <c r="VOA304" s="216"/>
      <c r="VOB304" s="216"/>
      <c r="VOC304" s="216"/>
      <c r="VOD304" s="216"/>
      <c r="VOE304" s="216"/>
      <c r="VOF304" s="216"/>
      <c r="VOG304" s="216"/>
      <c r="VOH304" s="216"/>
      <c r="VOI304" s="216"/>
      <c r="VOJ304" s="216"/>
      <c r="VOK304" s="216"/>
      <c r="VOL304" s="216"/>
      <c r="VOM304" s="216"/>
      <c r="VON304" s="216"/>
      <c r="VOO304" s="216"/>
      <c r="VOP304" s="216"/>
      <c r="VOQ304" s="216"/>
      <c r="VOR304" s="216"/>
      <c r="VOS304" s="216"/>
      <c r="VOT304" s="216"/>
      <c r="VOU304" s="216"/>
      <c r="VOV304" s="216"/>
      <c r="VOW304" s="216"/>
      <c r="VOX304" s="216"/>
      <c r="VOY304" s="216"/>
      <c r="VOZ304" s="216"/>
      <c r="VPA304" s="216"/>
      <c r="VPB304" s="216"/>
      <c r="VPC304" s="216"/>
      <c r="VPD304" s="216"/>
      <c r="VPE304" s="216"/>
      <c r="VPF304" s="216"/>
      <c r="VPG304" s="216"/>
      <c r="VPH304" s="216"/>
      <c r="VPI304" s="216"/>
      <c r="VPJ304" s="216"/>
      <c r="VPK304" s="216"/>
      <c r="VPL304" s="216"/>
      <c r="VPM304" s="216"/>
      <c r="VPN304" s="216"/>
      <c r="VPO304" s="216"/>
      <c r="VPP304" s="216"/>
      <c r="VPQ304" s="216"/>
      <c r="VPR304" s="216"/>
      <c r="VPS304" s="216"/>
      <c r="VPT304" s="216"/>
      <c r="VPU304" s="216"/>
      <c r="VPV304" s="216"/>
      <c r="VPW304" s="216"/>
      <c r="VPX304" s="216"/>
      <c r="VPY304" s="216"/>
      <c r="VPZ304" s="216"/>
      <c r="VQA304" s="216"/>
      <c r="VQB304" s="216"/>
      <c r="VQC304" s="216"/>
      <c r="VQD304" s="216"/>
      <c r="VQE304" s="216"/>
      <c r="VQF304" s="216"/>
      <c r="VQG304" s="216"/>
      <c r="VQH304" s="216"/>
      <c r="VQI304" s="216"/>
      <c r="VQJ304" s="216"/>
      <c r="VQK304" s="216"/>
      <c r="VQL304" s="216"/>
      <c r="VQM304" s="216"/>
      <c r="VQN304" s="216"/>
      <c r="VQO304" s="216"/>
      <c r="VQP304" s="216"/>
      <c r="VQQ304" s="216"/>
      <c r="VQR304" s="216"/>
      <c r="VQS304" s="216"/>
      <c r="VQT304" s="216"/>
      <c r="VQU304" s="216"/>
      <c r="VQV304" s="216"/>
      <c r="VQW304" s="216"/>
      <c r="VQX304" s="216"/>
      <c r="VQY304" s="216"/>
      <c r="VQZ304" s="216"/>
      <c r="VRA304" s="216"/>
      <c r="VRB304" s="216"/>
      <c r="VRC304" s="216"/>
      <c r="VRD304" s="216"/>
      <c r="VRE304" s="216"/>
      <c r="VRF304" s="216"/>
      <c r="VRG304" s="216"/>
      <c r="VRH304" s="216"/>
      <c r="VRI304" s="216"/>
      <c r="VRJ304" s="216"/>
      <c r="VRK304" s="216"/>
      <c r="VRL304" s="216"/>
      <c r="VRM304" s="216"/>
      <c r="VRN304" s="216"/>
      <c r="VRO304" s="216"/>
      <c r="VRP304" s="216"/>
      <c r="VRQ304" s="216"/>
      <c r="VRR304" s="216"/>
      <c r="VRS304" s="216"/>
      <c r="VRT304" s="216"/>
      <c r="VRU304" s="216"/>
      <c r="VRV304" s="216"/>
      <c r="VRW304" s="216"/>
      <c r="VRX304" s="216"/>
      <c r="VRY304" s="216"/>
      <c r="VRZ304" s="216"/>
      <c r="VSA304" s="216"/>
      <c r="VSB304" s="216"/>
      <c r="VSC304" s="216"/>
      <c r="VSD304" s="216"/>
      <c r="VSE304" s="216"/>
      <c r="VSF304" s="216"/>
      <c r="VSG304" s="216"/>
      <c r="VSH304" s="216"/>
      <c r="VSI304" s="216"/>
      <c r="VSJ304" s="216"/>
      <c r="VSK304" s="216"/>
      <c r="VSL304" s="216"/>
      <c r="VSM304" s="216"/>
      <c r="VSN304" s="216"/>
      <c r="VSO304" s="216"/>
      <c r="VSP304" s="216"/>
      <c r="VSQ304" s="216"/>
      <c r="VSR304" s="216"/>
      <c r="VSS304" s="216"/>
      <c r="VST304" s="216"/>
      <c r="VSU304" s="216"/>
      <c r="VSV304" s="216"/>
      <c r="VSW304" s="216"/>
      <c r="VSX304" s="216"/>
      <c r="VSY304" s="216"/>
      <c r="VSZ304" s="216"/>
      <c r="VTA304" s="216"/>
      <c r="VTB304" s="216"/>
      <c r="VTC304" s="216"/>
      <c r="VTD304" s="216"/>
      <c r="VTE304" s="216"/>
      <c r="VTF304" s="216"/>
      <c r="VTG304" s="216"/>
      <c r="VTH304" s="216"/>
      <c r="VTI304" s="216"/>
      <c r="VTJ304" s="216"/>
      <c r="VTK304" s="216"/>
      <c r="VTL304" s="216"/>
      <c r="VTM304" s="216"/>
      <c r="VTN304" s="216"/>
      <c r="VTO304" s="216"/>
      <c r="VTP304" s="216"/>
      <c r="VTQ304" s="216"/>
      <c r="VTR304" s="216"/>
      <c r="VTS304" s="216"/>
      <c r="VTT304" s="216"/>
      <c r="VTU304" s="216"/>
      <c r="VTV304" s="216"/>
      <c r="VTW304" s="216"/>
      <c r="VTX304" s="216"/>
      <c r="VTY304" s="216"/>
      <c r="VTZ304" s="216"/>
      <c r="VUA304" s="216"/>
      <c r="VUB304" s="216"/>
      <c r="VUC304" s="216"/>
      <c r="VUD304" s="216"/>
      <c r="VUE304" s="216"/>
      <c r="VUF304" s="216"/>
      <c r="VUG304" s="216"/>
      <c r="VUH304" s="216"/>
      <c r="VUI304" s="216"/>
      <c r="VUJ304" s="216"/>
      <c r="VUK304" s="216"/>
      <c r="VUL304" s="216"/>
      <c r="VUM304" s="216"/>
      <c r="VUN304" s="216"/>
      <c r="VUO304" s="216"/>
      <c r="VUP304" s="216"/>
      <c r="VUQ304" s="216"/>
      <c r="VUR304" s="216"/>
      <c r="VUS304" s="216"/>
      <c r="VUT304" s="216"/>
      <c r="VUU304" s="216"/>
      <c r="VUV304" s="216"/>
      <c r="VUW304" s="216"/>
      <c r="VUX304" s="216"/>
      <c r="VUY304" s="216"/>
      <c r="VUZ304" s="216"/>
      <c r="VVA304" s="216"/>
      <c r="VVB304" s="216"/>
      <c r="VVC304" s="216"/>
      <c r="VVD304" s="216"/>
      <c r="VVE304" s="216"/>
      <c r="VVF304" s="216"/>
      <c r="VVG304" s="216"/>
      <c r="VVH304" s="216"/>
      <c r="VVI304" s="216"/>
      <c r="VVJ304" s="216"/>
      <c r="VVK304" s="216"/>
      <c r="VVL304" s="216"/>
      <c r="VVM304" s="216"/>
      <c r="VVN304" s="216"/>
      <c r="VVO304" s="216"/>
      <c r="VVP304" s="216"/>
      <c r="VVQ304" s="216"/>
      <c r="VVR304" s="216"/>
      <c r="VVS304" s="216"/>
      <c r="VVT304" s="216"/>
      <c r="VVU304" s="216"/>
      <c r="VVV304" s="216"/>
      <c r="VVW304" s="216"/>
      <c r="VVX304" s="216"/>
      <c r="VVY304" s="216"/>
      <c r="VVZ304" s="216"/>
      <c r="VWA304" s="216"/>
      <c r="VWB304" s="216"/>
      <c r="VWC304" s="216"/>
      <c r="VWD304" s="216"/>
      <c r="VWE304" s="216"/>
      <c r="VWF304" s="216"/>
      <c r="VWG304" s="216"/>
      <c r="VWH304" s="216"/>
      <c r="VWI304" s="216"/>
      <c r="VWJ304" s="216"/>
      <c r="VWK304" s="216"/>
      <c r="VWL304" s="216"/>
      <c r="VWM304" s="216"/>
      <c r="VWN304" s="216"/>
      <c r="VWO304" s="216"/>
      <c r="VWP304" s="216"/>
      <c r="VWQ304" s="216"/>
      <c r="VWR304" s="216"/>
      <c r="VWS304" s="216"/>
      <c r="VWT304" s="216"/>
      <c r="VWU304" s="216"/>
      <c r="VWV304" s="216"/>
      <c r="VWW304" s="216"/>
      <c r="VWX304" s="216"/>
      <c r="VWY304" s="216"/>
      <c r="VWZ304" s="216"/>
      <c r="VXA304" s="216"/>
      <c r="VXB304" s="216"/>
      <c r="VXC304" s="216"/>
      <c r="VXD304" s="216"/>
      <c r="VXE304" s="216"/>
      <c r="VXF304" s="216"/>
      <c r="VXG304" s="216"/>
      <c r="VXH304" s="216"/>
      <c r="VXI304" s="216"/>
      <c r="VXJ304" s="216"/>
      <c r="VXK304" s="216"/>
      <c r="VXL304" s="216"/>
      <c r="VXM304" s="216"/>
      <c r="VXN304" s="216"/>
      <c r="VXO304" s="216"/>
      <c r="VXP304" s="216"/>
      <c r="VXQ304" s="216"/>
      <c r="VXR304" s="216"/>
      <c r="VXS304" s="216"/>
      <c r="VXT304" s="216"/>
      <c r="VXU304" s="216"/>
      <c r="VXV304" s="216"/>
      <c r="VXW304" s="216"/>
      <c r="VXX304" s="216"/>
      <c r="VXY304" s="216"/>
      <c r="VXZ304" s="216"/>
      <c r="VYA304" s="216"/>
      <c r="VYB304" s="216"/>
      <c r="VYC304" s="216"/>
      <c r="VYD304" s="216"/>
      <c r="VYE304" s="216"/>
      <c r="VYF304" s="216"/>
      <c r="VYG304" s="216"/>
      <c r="VYH304" s="216"/>
      <c r="VYI304" s="216"/>
      <c r="VYJ304" s="216"/>
      <c r="VYK304" s="216"/>
      <c r="VYL304" s="216"/>
      <c r="VYM304" s="216"/>
      <c r="VYN304" s="216"/>
      <c r="VYO304" s="216"/>
      <c r="VYP304" s="216"/>
      <c r="VYQ304" s="216"/>
      <c r="VYR304" s="216"/>
      <c r="VYS304" s="216"/>
      <c r="VYT304" s="216"/>
      <c r="VYU304" s="216"/>
      <c r="VYV304" s="216"/>
      <c r="VYW304" s="216"/>
      <c r="VYX304" s="216"/>
      <c r="VYY304" s="216"/>
      <c r="VYZ304" s="216"/>
      <c r="VZA304" s="216"/>
      <c r="VZB304" s="216"/>
      <c r="VZC304" s="216"/>
      <c r="VZD304" s="216"/>
      <c r="VZE304" s="216"/>
      <c r="VZF304" s="216"/>
      <c r="VZG304" s="216"/>
      <c r="VZH304" s="216"/>
      <c r="VZI304" s="216"/>
      <c r="VZJ304" s="216"/>
      <c r="VZK304" s="216"/>
      <c r="VZL304" s="216"/>
      <c r="VZM304" s="216"/>
      <c r="VZN304" s="216"/>
      <c r="VZO304" s="216"/>
      <c r="VZP304" s="216"/>
      <c r="VZQ304" s="216"/>
      <c r="VZR304" s="216"/>
      <c r="VZS304" s="216"/>
      <c r="VZT304" s="216"/>
      <c r="VZU304" s="216"/>
      <c r="VZV304" s="216"/>
      <c r="VZW304" s="216"/>
      <c r="VZX304" s="216"/>
      <c r="VZY304" s="216"/>
      <c r="VZZ304" s="216"/>
      <c r="WAA304" s="216"/>
      <c r="WAB304" s="216"/>
      <c r="WAC304" s="216"/>
      <c r="WAD304" s="216"/>
      <c r="WAE304" s="216"/>
      <c r="WAF304" s="216"/>
      <c r="WAG304" s="216"/>
      <c r="WAH304" s="216"/>
      <c r="WAI304" s="216"/>
      <c r="WAJ304" s="216"/>
      <c r="WAK304" s="216"/>
      <c r="WAL304" s="216"/>
      <c r="WAM304" s="216"/>
      <c r="WAN304" s="216"/>
      <c r="WAO304" s="216"/>
      <c r="WAP304" s="216"/>
      <c r="WAQ304" s="216"/>
      <c r="WAR304" s="216"/>
      <c r="WAS304" s="216"/>
      <c r="WAT304" s="216"/>
      <c r="WAU304" s="216"/>
      <c r="WAV304" s="216"/>
      <c r="WAW304" s="216"/>
      <c r="WAX304" s="216"/>
      <c r="WAY304" s="216"/>
      <c r="WAZ304" s="216"/>
      <c r="WBA304" s="216"/>
      <c r="WBB304" s="216"/>
      <c r="WBC304" s="216"/>
      <c r="WBD304" s="216"/>
      <c r="WBE304" s="216"/>
      <c r="WBF304" s="216"/>
      <c r="WBG304" s="216"/>
      <c r="WBH304" s="216"/>
      <c r="WBI304" s="216"/>
      <c r="WBJ304" s="216"/>
      <c r="WBK304" s="216"/>
      <c r="WBL304" s="216"/>
      <c r="WBM304" s="216"/>
      <c r="WBN304" s="216"/>
      <c r="WBO304" s="216"/>
      <c r="WBP304" s="216"/>
      <c r="WBQ304" s="216"/>
      <c r="WBR304" s="216"/>
      <c r="WBS304" s="216"/>
      <c r="WBT304" s="216"/>
      <c r="WBU304" s="216"/>
      <c r="WBV304" s="216"/>
      <c r="WBW304" s="216"/>
      <c r="WBX304" s="216"/>
      <c r="WBY304" s="216"/>
      <c r="WBZ304" s="216"/>
      <c r="WCA304" s="216"/>
      <c r="WCB304" s="216"/>
      <c r="WCC304" s="216"/>
      <c r="WCD304" s="216"/>
      <c r="WCE304" s="216"/>
      <c r="WCF304" s="216"/>
      <c r="WCG304" s="216"/>
      <c r="WCH304" s="216"/>
      <c r="WCI304" s="216"/>
      <c r="WCJ304" s="216"/>
      <c r="WCK304" s="216"/>
      <c r="WCL304" s="216"/>
      <c r="WCM304" s="216"/>
      <c r="WCN304" s="216"/>
      <c r="WCO304" s="216"/>
      <c r="WCP304" s="216"/>
      <c r="WCQ304" s="216"/>
      <c r="WCR304" s="216"/>
      <c r="WCS304" s="216"/>
      <c r="WCT304" s="216"/>
      <c r="WCU304" s="216"/>
      <c r="WCV304" s="216"/>
      <c r="WCW304" s="216"/>
      <c r="WCX304" s="216"/>
      <c r="WCY304" s="216"/>
      <c r="WCZ304" s="216"/>
      <c r="WDA304" s="216"/>
      <c r="WDB304" s="216"/>
      <c r="WDC304" s="216"/>
      <c r="WDD304" s="216"/>
      <c r="WDE304" s="216"/>
      <c r="WDF304" s="216"/>
      <c r="WDG304" s="216"/>
      <c r="WDH304" s="216"/>
      <c r="WDI304" s="216"/>
      <c r="WDJ304" s="216"/>
      <c r="WDK304" s="216"/>
      <c r="WDL304" s="216"/>
      <c r="WDM304" s="216"/>
      <c r="WDN304" s="216"/>
      <c r="WDO304" s="216"/>
      <c r="WDP304" s="216"/>
      <c r="WDQ304" s="216"/>
      <c r="WDR304" s="216"/>
      <c r="WDS304" s="216"/>
      <c r="WDT304" s="216"/>
      <c r="WDU304" s="216"/>
      <c r="WDV304" s="216"/>
      <c r="WDW304" s="216"/>
      <c r="WDX304" s="216"/>
      <c r="WDY304" s="216"/>
      <c r="WDZ304" s="216"/>
      <c r="WEA304" s="216"/>
      <c r="WEB304" s="216"/>
      <c r="WEC304" s="216"/>
      <c r="WED304" s="216"/>
      <c r="WEE304" s="216"/>
      <c r="WEF304" s="216"/>
      <c r="WEG304" s="216"/>
      <c r="WEH304" s="216"/>
      <c r="WEI304" s="216"/>
      <c r="WEJ304" s="216"/>
      <c r="WEK304" s="216"/>
      <c r="WEL304" s="216"/>
      <c r="WEM304" s="216"/>
      <c r="WEN304" s="216"/>
      <c r="WEO304" s="216"/>
      <c r="WEP304" s="216"/>
      <c r="WEQ304" s="216"/>
      <c r="WER304" s="216"/>
      <c r="WES304" s="216"/>
      <c r="WET304" s="216"/>
      <c r="WEU304" s="216"/>
      <c r="WEV304" s="216"/>
      <c r="WEW304" s="216"/>
      <c r="WEX304" s="216"/>
      <c r="WEY304" s="216"/>
      <c r="WEZ304" s="216"/>
      <c r="WFA304" s="216"/>
      <c r="WFB304" s="216"/>
      <c r="WFC304" s="216"/>
      <c r="WFD304" s="216"/>
      <c r="WFE304" s="216"/>
      <c r="WFF304" s="216"/>
      <c r="WFG304" s="216"/>
      <c r="WFH304" s="216"/>
      <c r="WFI304" s="216"/>
      <c r="WFJ304" s="216"/>
      <c r="WFK304" s="216"/>
      <c r="WFL304" s="216"/>
      <c r="WFM304" s="216"/>
      <c r="WFN304" s="216"/>
      <c r="WFO304" s="216"/>
      <c r="WFP304" s="216"/>
      <c r="WFQ304" s="216"/>
      <c r="WFR304" s="216"/>
      <c r="WFS304" s="216"/>
      <c r="WFT304" s="216"/>
      <c r="WFU304" s="216"/>
      <c r="WFV304" s="216"/>
      <c r="WFW304" s="216"/>
      <c r="WFX304" s="216"/>
      <c r="WFY304" s="216"/>
      <c r="WFZ304" s="216"/>
      <c r="WGA304" s="216"/>
      <c r="WGB304" s="216"/>
      <c r="WGC304" s="216"/>
      <c r="WGD304" s="216"/>
      <c r="WGE304" s="216"/>
      <c r="WGF304" s="216"/>
      <c r="WGG304" s="216"/>
      <c r="WGH304" s="216"/>
      <c r="WGI304" s="216"/>
      <c r="WGJ304" s="216"/>
      <c r="WGK304" s="216"/>
      <c r="WGL304" s="216"/>
      <c r="WGM304" s="216"/>
      <c r="WGN304" s="216"/>
      <c r="WGO304" s="216"/>
      <c r="WGP304" s="216"/>
      <c r="WGQ304" s="216"/>
      <c r="WGR304" s="216"/>
      <c r="WGS304" s="216"/>
      <c r="WGT304" s="216"/>
      <c r="WGU304" s="216"/>
      <c r="WGV304" s="216"/>
      <c r="WGW304" s="216"/>
      <c r="WGX304" s="216"/>
      <c r="WGY304" s="216"/>
      <c r="WGZ304" s="216"/>
      <c r="WHA304" s="216"/>
      <c r="WHB304" s="216"/>
      <c r="WHC304" s="216"/>
      <c r="WHD304" s="216"/>
      <c r="WHE304" s="216"/>
      <c r="WHF304" s="216"/>
      <c r="WHG304" s="216"/>
      <c r="WHH304" s="216"/>
      <c r="WHI304" s="216"/>
      <c r="WHJ304" s="216"/>
      <c r="WHK304" s="216"/>
      <c r="WHL304" s="216"/>
      <c r="WHM304" s="216"/>
      <c r="WHN304" s="216"/>
      <c r="WHO304" s="216"/>
      <c r="WHP304" s="216"/>
      <c r="WHQ304" s="216"/>
      <c r="WHR304" s="216"/>
      <c r="WHS304" s="216"/>
      <c r="WHT304" s="216"/>
      <c r="WHU304" s="216"/>
      <c r="WHV304" s="216"/>
      <c r="WHW304" s="216"/>
      <c r="WHX304" s="216"/>
      <c r="WHY304" s="216"/>
      <c r="WHZ304" s="216"/>
      <c r="WIA304" s="216"/>
      <c r="WIB304" s="216"/>
      <c r="WIC304" s="216"/>
      <c r="WID304" s="216"/>
      <c r="WIE304" s="216"/>
      <c r="WIF304" s="216"/>
      <c r="WIG304" s="216"/>
      <c r="WIH304" s="216"/>
      <c r="WII304" s="216"/>
      <c r="WIJ304" s="216"/>
      <c r="WIK304" s="216"/>
      <c r="WIL304" s="216"/>
      <c r="WIM304" s="216"/>
      <c r="WIN304" s="216"/>
      <c r="WIO304" s="216"/>
      <c r="WIP304" s="216"/>
      <c r="WIQ304" s="216"/>
      <c r="WIR304" s="216"/>
      <c r="WIS304" s="216"/>
      <c r="WIT304" s="216"/>
      <c r="WIU304" s="216"/>
      <c r="WIV304" s="216"/>
      <c r="WIW304" s="216"/>
      <c r="WIX304" s="216"/>
      <c r="WIY304" s="216"/>
      <c r="WIZ304" s="216"/>
      <c r="WJA304" s="216"/>
      <c r="WJB304" s="216"/>
      <c r="WJC304" s="216"/>
      <c r="WJD304" s="216"/>
      <c r="WJE304" s="216"/>
      <c r="WJF304" s="216"/>
      <c r="WJG304" s="216"/>
      <c r="WJH304" s="216"/>
      <c r="WJI304" s="216"/>
      <c r="WJJ304" s="216"/>
      <c r="WJK304" s="216"/>
      <c r="WJL304" s="216"/>
      <c r="WJM304" s="216"/>
      <c r="WJN304" s="216"/>
      <c r="WJO304" s="216"/>
      <c r="WJP304" s="216"/>
      <c r="WJQ304" s="216"/>
      <c r="WJR304" s="216"/>
      <c r="WJS304" s="216"/>
      <c r="WJT304" s="216"/>
      <c r="WJU304" s="216"/>
      <c r="WJV304" s="216"/>
      <c r="WJW304" s="216"/>
      <c r="WJX304" s="216"/>
      <c r="WJY304" s="216"/>
      <c r="WJZ304" s="216"/>
      <c r="WKA304" s="216"/>
      <c r="WKB304" s="216"/>
      <c r="WKC304" s="216"/>
      <c r="WKD304" s="216"/>
      <c r="WKE304" s="216"/>
      <c r="WKF304" s="216"/>
      <c r="WKG304" s="216"/>
      <c r="WKH304" s="216"/>
      <c r="WKI304" s="216"/>
      <c r="WKJ304" s="216"/>
      <c r="WKK304" s="216"/>
      <c r="WKL304" s="216"/>
      <c r="WKM304" s="216"/>
      <c r="WKN304" s="216"/>
      <c r="WKO304" s="216"/>
      <c r="WKP304" s="216"/>
      <c r="WKQ304" s="216"/>
      <c r="WKR304" s="216"/>
      <c r="WKS304" s="216"/>
      <c r="WKT304" s="216"/>
      <c r="WKU304" s="216"/>
      <c r="WKV304" s="216"/>
      <c r="WKW304" s="216"/>
      <c r="WKX304" s="216"/>
      <c r="WKY304" s="216"/>
      <c r="WKZ304" s="216"/>
      <c r="WLA304" s="216"/>
      <c r="WLB304" s="216"/>
      <c r="WLC304" s="216"/>
      <c r="WLD304" s="216"/>
      <c r="WLE304" s="216"/>
      <c r="WLF304" s="216"/>
      <c r="WLG304" s="216"/>
      <c r="WLH304" s="216"/>
      <c r="WLI304" s="216"/>
      <c r="WLJ304" s="216"/>
      <c r="WLK304" s="216"/>
      <c r="WLL304" s="216"/>
      <c r="WLM304" s="216"/>
      <c r="WLN304" s="216"/>
      <c r="WLO304" s="216"/>
      <c r="WLP304" s="216"/>
      <c r="WLQ304" s="216"/>
      <c r="WLR304" s="216"/>
      <c r="WLS304" s="216"/>
      <c r="WLT304" s="216"/>
      <c r="WLU304" s="216"/>
      <c r="WLV304" s="216"/>
      <c r="WLW304" s="216"/>
      <c r="WLX304" s="216"/>
      <c r="WLY304" s="216"/>
      <c r="WLZ304" s="216"/>
      <c r="WMA304" s="216"/>
      <c r="WMB304" s="216"/>
      <c r="WMC304" s="216"/>
      <c r="WMD304" s="216"/>
      <c r="WME304" s="216"/>
      <c r="WMF304" s="216"/>
      <c r="WMG304" s="216"/>
      <c r="WMH304" s="216"/>
      <c r="WMI304" s="216"/>
      <c r="WMJ304" s="216"/>
      <c r="WMK304" s="216"/>
      <c r="WML304" s="216"/>
      <c r="WMM304" s="216"/>
      <c r="WMN304" s="216"/>
      <c r="WMO304" s="216"/>
      <c r="WMP304" s="216"/>
      <c r="WMQ304" s="216"/>
      <c r="WMR304" s="216"/>
      <c r="WMS304" s="216"/>
      <c r="WMT304" s="216"/>
      <c r="WMU304" s="216"/>
      <c r="WMV304" s="216"/>
      <c r="WMW304" s="216"/>
      <c r="WMX304" s="216"/>
      <c r="WMY304" s="216"/>
      <c r="WMZ304" s="216"/>
      <c r="WNA304" s="216"/>
      <c r="WNB304" s="216"/>
      <c r="WNC304" s="216"/>
      <c r="WND304" s="216"/>
      <c r="WNE304" s="216"/>
      <c r="WNF304" s="216"/>
      <c r="WNG304" s="216"/>
      <c r="WNH304" s="216"/>
      <c r="WNI304" s="216"/>
      <c r="WNJ304" s="216"/>
      <c r="WNK304" s="216"/>
      <c r="WNL304" s="216"/>
      <c r="WNM304" s="216"/>
      <c r="WNN304" s="216"/>
      <c r="WNO304" s="216"/>
      <c r="WNP304" s="216"/>
      <c r="WNQ304" s="216"/>
      <c r="WNR304" s="216"/>
      <c r="WNS304" s="216"/>
      <c r="WNT304" s="216"/>
      <c r="WNU304" s="216"/>
      <c r="WNV304" s="216"/>
      <c r="WNW304" s="216"/>
      <c r="WNX304" s="216"/>
      <c r="WNY304" s="216"/>
      <c r="WNZ304" s="216"/>
      <c r="WOA304" s="216"/>
      <c r="WOB304" s="216"/>
      <c r="WOC304" s="216"/>
      <c r="WOD304" s="216"/>
      <c r="WOE304" s="216"/>
      <c r="WOF304" s="216"/>
      <c r="WOG304" s="216"/>
      <c r="WOH304" s="216"/>
      <c r="WOI304" s="216"/>
      <c r="WOJ304" s="216"/>
      <c r="WOK304" s="216"/>
      <c r="WOL304" s="216"/>
      <c r="WOM304" s="216"/>
      <c r="WON304" s="216"/>
      <c r="WOO304" s="216"/>
      <c r="WOP304" s="216"/>
      <c r="WOQ304" s="216"/>
      <c r="WOR304" s="216"/>
      <c r="WOS304" s="216"/>
      <c r="WOT304" s="216"/>
      <c r="WOU304" s="216"/>
      <c r="WOV304" s="216"/>
      <c r="WOW304" s="216"/>
      <c r="WOX304" s="216"/>
      <c r="WOY304" s="216"/>
      <c r="WOZ304" s="216"/>
      <c r="WPA304" s="216"/>
      <c r="WPB304" s="216"/>
      <c r="WPC304" s="216"/>
      <c r="WPD304" s="216"/>
      <c r="WPE304" s="216"/>
      <c r="WPF304" s="216"/>
      <c r="WPG304" s="216"/>
      <c r="WPH304" s="216"/>
      <c r="WPI304" s="216"/>
      <c r="WPJ304" s="216"/>
      <c r="WPK304" s="216"/>
      <c r="WPL304" s="216"/>
      <c r="WPM304" s="216"/>
      <c r="WPN304" s="216"/>
      <c r="WPO304" s="216"/>
      <c r="WPP304" s="216"/>
      <c r="WPQ304" s="216"/>
      <c r="WPR304" s="216"/>
      <c r="WPS304" s="216"/>
      <c r="WPT304" s="216"/>
      <c r="WPU304" s="216"/>
      <c r="WPV304" s="216"/>
      <c r="WPW304" s="216"/>
      <c r="WPX304" s="216"/>
      <c r="WPY304" s="216"/>
      <c r="WPZ304" s="216"/>
      <c r="WQA304" s="216"/>
      <c r="WQB304" s="216"/>
      <c r="WQC304" s="216"/>
      <c r="WQD304" s="216"/>
      <c r="WQE304" s="216"/>
      <c r="WQF304" s="216"/>
      <c r="WQG304" s="216"/>
      <c r="WQH304" s="216"/>
      <c r="WQI304" s="216"/>
      <c r="WQJ304" s="216"/>
      <c r="WQK304" s="216"/>
      <c r="WQL304" s="216"/>
      <c r="WQM304" s="216"/>
      <c r="WQN304" s="216"/>
      <c r="WQO304" s="216"/>
      <c r="WQP304" s="216"/>
      <c r="WQQ304" s="216"/>
      <c r="WQR304" s="216"/>
      <c r="WQS304" s="216"/>
      <c r="WQT304" s="216"/>
      <c r="WQU304" s="216"/>
      <c r="WQV304" s="216"/>
      <c r="WQW304" s="216"/>
      <c r="WQX304" s="216"/>
      <c r="WQY304" s="216"/>
      <c r="WQZ304" s="216"/>
      <c r="WRA304" s="216"/>
      <c r="WRB304" s="216"/>
      <c r="WRC304" s="216"/>
      <c r="WRD304" s="216"/>
      <c r="WRE304" s="216"/>
      <c r="WRF304" s="216"/>
      <c r="WRG304" s="216"/>
      <c r="WRH304" s="216"/>
      <c r="WRI304" s="216"/>
      <c r="WRJ304" s="216"/>
      <c r="WRK304" s="216"/>
      <c r="WRL304" s="216"/>
      <c r="WRM304" s="216"/>
      <c r="WRN304" s="216"/>
      <c r="WRO304" s="216"/>
      <c r="WRP304" s="216"/>
      <c r="WRQ304" s="216"/>
      <c r="WRR304" s="216"/>
      <c r="WRS304" s="216"/>
      <c r="WRT304" s="216"/>
      <c r="WRU304" s="216"/>
      <c r="WRV304" s="216"/>
      <c r="WRW304" s="216"/>
      <c r="WRX304" s="216"/>
      <c r="WRY304" s="216"/>
      <c r="WRZ304" s="216"/>
      <c r="WSA304" s="216"/>
      <c r="WSB304" s="216"/>
      <c r="WSC304" s="216"/>
      <c r="WSD304" s="216"/>
      <c r="WSE304" s="216"/>
      <c r="WSF304" s="216"/>
      <c r="WSG304" s="216"/>
      <c r="WSH304" s="216"/>
      <c r="WSI304" s="216"/>
      <c r="WSJ304" s="216"/>
      <c r="WSK304" s="216"/>
      <c r="WSL304" s="216"/>
      <c r="WSM304" s="216"/>
      <c r="WSN304" s="216"/>
      <c r="WSO304" s="216"/>
      <c r="WSP304" s="216"/>
      <c r="WSQ304" s="216"/>
      <c r="WSR304" s="216"/>
      <c r="WSS304" s="216"/>
      <c r="WST304" s="216"/>
      <c r="WSU304" s="216"/>
      <c r="WSV304" s="216"/>
      <c r="WSW304" s="216"/>
      <c r="WSX304" s="216"/>
      <c r="WSY304" s="216"/>
      <c r="WSZ304" s="216"/>
      <c r="WTA304" s="216"/>
      <c r="WTB304" s="216"/>
      <c r="WTC304" s="216"/>
      <c r="WTD304" s="216"/>
      <c r="WTE304" s="216"/>
      <c r="WTF304" s="216"/>
      <c r="WTG304" s="216"/>
      <c r="WTH304" s="216"/>
      <c r="WTI304" s="216"/>
      <c r="WTJ304" s="216"/>
      <c r="WTK304" s="216"/>
      <c r="WTL304" s="216"/>
      <c r="WTM304" s="216"/>
      <c r="WTN304" s="216"/>
      <c r="WTO304" s="216"/>
      <c r="WTP304" s="216"/>
      <c r="WTQ304" s="216"/>
      <c r="WTR304" s="216"/>
      <c r="WTS304" s="216"/>
      <c r="WTT304" s="216"/>
      <c r="WTU304" s="216"/>
      <c r="WTV304" s="216"/>
      <c r="WTW304" s="216"/>
      <c r="WTX304" s="216"/>
      <c r="WTY304" s="216"/>
      <c r="WTZ304" s="216"/>
      <c r="WUA304" s="216"/>
      <c r="WUB304" s="216"/>
      <c r="WUC304" s="216"/>
      <c r="WUD304" s="216"/>
      <c r="WUE304" s="216"/>
      <c r="WUF304" s="216"/>
      <c r="WUG304" s="216"/>
      <c r="WUH304" s="216"/>
      <c r="WUI304" s="216"/>
      <c r="WUJ304" s="216"/>
      <c r="WUK304" s="216"/>
      <c r="WUL304" s="216"/>
      <c r="WUM304" s="216"/>
      <c r="WUN304" s="216"/>
      <c r="WUO304" s="216"/>
      <c r="WUP304" s="216"/>
      <c r="WUQ304" s="216"/>
      <c r="WUR304" s="216"/>
      <c r="WUS304" s="216"/>
      <c r="WUT304" s="216"/>
      <c r="WUU304" s="216"/>
      <c r="WUV304" s="216"/>
      <c r="WUW304" s="216"/>
      <c r="WUX304" s="216"/>
      <c r="WUY304" s="216"/>
      <c r="WUZ304" s="216"/>
      <c r="WVA304" s="216"/>
      <c r="WVB304" s="216"/>
      <c r="WVC304" s="216"/>
      <c r="WVD304" s="216"/>
      <c r="WVE304" s="216"/>
      <c r="WVF304" s="216"/>
      <c r="WVG304" s="216"/>
      <c r="WVH304" s="216"/>
      <c r="WVI304" s="216"/>
      <c r="WVJ304" s="216"/>
      <c r="WVK304" s="216"/>
      <c r="WVL304" s="216"/>
      <c r="WVM304" s="216"/>
      <c r="WVN304" s="216"/>
      <c r="WVO304" s="216"/>
      <c r="WVP304" s="216"/>
      <c r="WVQ304" s="216"/>
      <c r="WVR304" s="216"/>
      <c r="WVS304" s="216"/>
      <c r="WVT304" s="216"/>
      <c r="WVU304" s="216"/>
      <c r="WVV304" s="216"/>
      <c r="WVW304" s="216"/>
      <c r="WVX304" s="216"/>
      <c r="WVY304" s="216"/>
      <c r="WVZ304" s="216"/>
      <c r="WWA304" s="216"/>
      <c r="WWB304" s="216"/>
      <c r="WWC304" s="216"/>
      <c r="WWD304" s="216"/>
      <c r="WWE304" s="216"/>
      <c r="WWF304" s="216"/>
      <c r="WWG304" s="216"/>
      <c r="WWH304" s="216"/>
      <c r="WWI304" s="216"/>
      <c r="WWJ304" s="216"/>
      <c r="WWK304" s="216"/>
      <c r="WWL304" s="216"/>
      <c r="WWM304" s="216"/>
      <c r="WWN304" s="216"/>
      <c r="WWO304" s="216"/>
      <c r="WWP304" s="216"/>
      <c r="WWQ304" s="216"/>
      <c r="WWR304" s="216"/>
      <c r="WWS304" s="216"/>
      <c r="WWT304" s="216"/>
      <c r="WWU304" s="216"/>
      <c r="WWV304" s="216"/>
      <c r="WWW304" s="216"/>
      <c r="WWX304" s="216"/>
      <c r="WWY304" s="216"/>
      <c r="WWZ304" s="216"/>
      <c r="WXA304" s="216"/>
      <c r="WXB304" s="216"/>
      <c r="WXC304" s="216"/>
      <c r="WXD304" s="216"/>
      <c r="WXE304" s="216"/>
      <c r="WXF304" s="216"/>
      <c r="WXG304" s="216"/>
      <c r="WXH304" s="216"/>
      <c r="WXI304" s="216"/>
      <c r="WXJ304" s="216"/>
      <c r="WXK304" s="216"/>
      <c r="WXL304" s="216"/>
      <c r="WXM304" s="216"/>
      <c r="WXN304" s="216"/>
      <c r="WXO304" s="216"/>
      <c r="WXP304" s="216"/>
      <c r="WXQ304" s="216"/>
      <c r="WXR304" s="216"/>
      <c r="WXS304" s="216"/>
      <c r="WXT304" s="216"/>
      <c r="WXU304" s="216"/>
      <c r="WXV304" s="216"/>
      <c r="WXW304" s="216"/>
      <c r="WXX304" s="216"/>
      <c r="WXY304" s="216"/>
      <c r="WXZ304" s="216"/>
      <c r="WYA304" s="216"/>
      <c r="WYB304" s="216"/>
      <c r="WYC304" s="216"/>
      <c r="WYD304" s="216"/>
      <c r="WYE304" s="216"/>
      <c r="WYF304" s="216"/>
      <c r="WYG304" s="216"/>
      <c r="WYH304" s="216"/>
      <c r="WYI304" s="216"/>
      <c r="WYJ304" s="216"/>
      <c r="WYK304" s="216"/>
      <c r="WYL304" s="216"/>
      <c r="WYM304" s="216"/>
      <c r="WYN304" s="216"/>
      <c r="WYO304" s="216"/>
      <c r="WYP304" s="216"/>
      <c r="WYQ304" s="216"/>
      <c r="WYR304" s="216"/>
      <c r="WYS304" s="216"/>
      <c r="WYT304" s="216"/>
      <c r="WYU304" s="216"/>
      <c r="WYV304" s="216"/>
      <c r="WYW304" s="216"/>
      <c r="WYX304" s="216"/>
      <c r="WYY304" s="216"/>
      <c r="WYZ304" s="216"/>
      <c r="WZA304" s="216"/>
      <c r="WZB304" s="216"/>
      <c r="WZC304" s="216"/>
      <c r="WZD304" s="216"/>
      <c r="WZE304" s="216"/>
      <c r="WZF304" s="216"/>
      <c r="WZG304" s="216"/>
      <c r="WZH304" s="216"/>
      <c r="WZI304" s="216"/>
      <c r="WZJ304" s="216"/>
      <c r="WZK304" s="216"/>
      <c r="WZL304" s="216"/>
      <c r="WZM304" s="216"/>
      <c r="WZN304" s="216"/>
      <c r="WZO304" s="216"/>
      <c r="WZP304" s="216"/>
      <c r="WZQ304" s="216"/>
      <c r="WZR304" s="216"/>
      <c r="WZS304" s="216"/>
      <c r="WZT304" s="216"/>
      <c r="WZU304" s="216"/>
      <c r="WZV304" s="216"/>
      <c r="WZW304" s="216"/>
      <c r="WZX304" s="216"/>
      <c r="WZY304" s="216"/>
      <c r="WZZ304" s="216"/>
      <c r="XAA304" s="216"/>
      <c r="XAB304" s="216"/>
      <c r="XAC304" s="216"/>
      <c r="XAD304" s="216"/>
      <c r="XAE304" s="216"/>
      <c r="XAF304" s="216"/>
      <c r="XAG304" s="216"/>
      <c r="XAH304" s="216"/>
      <c r="XAI304" s="216"/>
      <c r="XAJ304" s="216"/>
      <c r="XAK304" s="216"/>
      <c r="XAL304" s="216"/>
      <c r="XAM304" s="216"/>
      <c r="XAN304" s="216"/>
      <c r="XAO304" s="216"/>
      <c r="XAP304" s="216"/>
      <c r="XAQ304" s="216"/>
      <c r="XAR304" s="216"/>
      <c r="XAS304" s="216"/>
      <c r="XAT304" s="216"/>
      <c r="XAU304" s="216"/>
      <c r="XAV304" s="216"/>
      <c r="XAW304" s="216"/>
      <c r="XAX304" s="216"/>
      <c r="XAY304" s="216"/>
      <c r="XAZ304" s="216"/>
      <c r="XBA304" s="216"/>
      <c r="XBB304" s="216"/>
      <c r="XBC304" s="216"/>
      <c r="XBD304" s="216"/>
      <c r="XBE304" s="216"/>
      <c r="XBF304" s="216"/>
      <c r="XBG304" s="216"/>
      <c r="XBH304" s="216"/>
      <c r="XBI304" s="216"/>
      <c r="XBJ304" s="216"/>
      <c r="XBK304" s="216"/>
      <c r="XBL304" s="216"/>
      <c r="XBM304" s="216"/>
      <c r="XBN304" s="216"/>
      <c r="XBO304" s="216"/>
      <c r="XBP304" s="216"/>
      <c r="XBQ304" s="216"/>
      <c r="XBR304" s="216"/>
      <c r="XBS304" s="216"/>
      <c r="XBT304" s="216"/>
      <c r="XBU304" s="216"/>
      <c r="XBV304" s="216"/>
      <c r="XBW304" s="216"/>
      <c r="XBX304" s="216"/>
      <c r="XBY304" s="216"/>
      <c r="XBZ304" s="216"/>
      <c r="XCA304" s="216"/>
      <c r="XCB304" s="216"/>
      <c r="XCC304" s="216"/>
      <c r="XCD304" s="216"/>
      <c r="XCE304" s="216"/>
      <c r="XCF304" s="216"/>
      <c r="XCG304" s="216"/>
      <c r="XCH304" s="216"/>
      <c r="XCI304" s="216"/>
      <c r="XCJ304" s="216"/>
      <c r="XCK304" s="216"/>
      <c r="XCL304" s="216"/>
      <c r="XCM304" s="216"/>
      <c r="XCN304" s="216"/>
      <c r="XCO304" s="216"/>
      <c r="XCP304" s="216"/>
      <c r="XCQ304" s="216"/>
      <c r="XCR304" s="216"/>
      <c r="XCS304" s="216"/>
      <c r="XCT304" s="216"/>
      <c r="XCU304" s="216"/>
      <c r="XCV304" s="216"/>
      <c r="XCW304" s="216"/>
      <c r="XCX304" s="216"/>
      <c r="XCY304" s="216"/>
      <c r="XCZ304" s="216"/>
      <c r="XDA304" s="216"/>
      <c r="XDB304" s="216"/>
      <c r="XDC304" s="216"/>
      <c r="XDD304" s="216"/>
      <c r="XDE304" s="216"/>
      <c r="XDF304" s="216"/>
      <c r="XDG304" s="216"/>
      <c r="XDH304" s="216"/>
      <c r="XDI304" s="216"/>
      <c r="XDJ304" s="216"/>
      <c r="XDK304" s="216"/>
      <c r="XDL304" s="216"/>
      <c r="XDM304" s="216"/>
      <c r="XDN304" s="216"/>
      <c r="XDO304" s="216"/>
      <c r="XDP304" s="216"/>
      <c r="XDQ304" s="216"/>
      <c r="XDR304" s="216"/>
      <c r="XDS304" s="216"/>
      <c r="XDT304" s="216"/>
      <c r="XDU304" s="216"/>
      <c r="XDV304" s="216"/>
      <c r="XDW304" s="216"/>
      <c r="XDX304" s="216"/>
      <c r="XDY304" s="216"/>
      <c r="XDZ304" s="216"/>
      <c r="XEA304" s="216"/>
      <c r="XEB304" s="216"/>
      <c r="XEC304" s="216"/>
      <c r="XED304" s="216"/>
      <c r="XEE304" s="216"/>
      <c r="XEF304" s="216"/>
      <c r="XEG304" s="216"/>
      <c r="XEH304" s="216"/>
      <c r="XEI304" s="216"/>
      <c r="XEJ304" s="216"/>
      <c r="XEK304" s="216"/>
      <c r="XEL304" s="216"/>
      <c r="XEM304" s="216"/>
      <c r="XEN304" s="216"/>
      <c r="XEO304" s="216"/>
      <c r="XEP304" s="216"/>
      <c r="XEQ304" s="216"/>
      <c r="XER304" s="216"/>
      <c r="XES304" s="216"/>
      <c r="XET304" s="216"/>
      <c r="XEU304" s="216"/>
      <c r="XEV304" s="216"/>
      <c r="XEW304" s="216"/>
      <c r="XEX304" s="216"/>
      <c r="XEY304" s="216"/>
      <c r="XEZ304" s="216"/>
      <c r="XFA304" s="216"/>
      <c r="XFB304" s="216"/>
      <c r="XFC304" s="216"/>
    </row>
    <row r="305" spans="1:13" x14ac:dyDescent="0.2">
      <c r="A305" s="82"/>
      <c r="B305" s="92"/>
      <c r="C305" s="82"/>
      <c r="D305" s="82"/>
      <c r="E305" s="93"/>
      <c r="F305" s="97"/>
      <c r="G305" s="98"/>
      <c r="H305" s="98"/>
      <c r="I305" s="98"/>
      <c r="J305" s="82"/>
      <c r="K305" s="82"/>
      <c r="L305" s="82"/>
      <c r="M305" s="94"/>
    </row>
    <row r="306" spans="1:13" x14ac:dyDescent="0.2">
      <c r="A306" s="131" t="s">
        <v>735</v>
      </c>
      <c r="B306" s="132"/>
      <c r="C306" s="132"/>
      <c r="D306" s="132"/>
      <c r="E306" s="132"/>
      <c r="F306" s="132"/>
      <c r="G306" s="132"/>
      <c r="H306" s="132"/>
      <c r="I306" s="132"/>
      <c r="J306" s="132"/>
      <c r="K306" s="132"/>
      <c r="L306" s="132"/>
      <c r="M306" s="133"/>
    </row>
    <row r="307" spans="1:13" x14ac:dyDescent="0.2">
      <c r="A307" s="68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</row>
    <row r="308" spans="1:13" ht="57.75" customHeight="1" x14ac:dyDescent="0.2">
      <c r="A308" s="158" t="s">
        <v>736</v>
      </c>
      <c r="B308" s="145" t="s">
        <v>31</v>
      </c>
      <c r="C308" s="116" t="s">
        <v>32</v>
      </c>
      <c r="D308" s="116" t="s">
        <v>33</v>
      </c>
      <c r="E308" s="6" t="s">
        <v>11</v>
      </c>
      <c r="F308" s="30">
        <v>22404</v>
      </c>
      <c r="G308" s="30">
        <v>22404</v>
      </c>
      <c r="H308" s="24"/>
      <c r="I308" s="24"/>
      <c r="J308" s="24"/>
      <c r="K308" s="24"/>
      <c r="L308" s="24"/>
      <c r="M308" s="142" t="s">
        <v>34</v>
      </c>
    </row>
    <row r="309" spans="1:13" ht="57.75" customHeight="1" x14ac:dyDescent="0.2">
      <c r="A309" s="159"/>
      <c r="B309" s="145"/>
      <c r="C309" s="117"/>
      <c r="D309" s="117"/>
      <c r="E309" s="6" t="s">
        <v>12</v>
      </c>
      <c r="F309" s="45"/>
      <c r="G309" s="46"/>
      <c r="H309" s="25"/>
      <c r="I309" s="25"/>
      <c r="J309" s="24"/>
      <c r="K309" s="24"/>
      <c r="L309" s="24"/>
      <c r="M309" s="142"/>
    </row>
    <row r="310" spans="1:13" ht="57.75" customHeight="1" x14ac:dyDescent="0.2">
      <c r="A310" s="159"/>
      <c r="B310" s="145"/>
      <c r="C310" s="117"/>
      <c r="D310" s="117"/>
      <c r="E310" s="1" t="s">
        <v>13</v>
      </c>
      <c r="F310" s="30">
        <v>22404</v>
      </c>
      <c r="G310" s="30">
        <v>22404</v>
      </c>
      <c r="H310" s="47"/>
      <c r="I310" s="25"/>
      <c r="J310" s="24"/>
      <c r="K310" s="24"/>
      <c r="L310" s="24"/>
      <c r="M310" s="142"/>
    </row>
    <row r="311" spans="1:13" ht="57.75" customHeight="1" x14ac:dyDescent="0.2">
      <c r="A311" s="159"/>
      <c r="B311" s="145"/>
      <c r="C311" s="117"/>
      <c r="D311" s="117"/>
      <c r="E311" s="6" t="s">
        <v>14</v>
      </c>
      <c r="F311" s="48"/>
      <c r="G311" s="49"/>
      <c r="H311" s="25"/>
      <c r="I311" s="25"/>
      <c r="J311" s="24"/>
      <c r="K311" s="24"/>
      <c r="L311" s="24"/>
      <c r="M311" s="142"/>
    </row>
    <row r="312" spans="1:13" ht="57.75" customHeight="1" x14ac:dyDescent="0.2">
      <c r="A312" s="160"/>
      <c r="B312" s="145"/>
      <c r="C312" s="118"/>
      <c r="D312" s="118"/>
      <c r="E312" s="6" t="s">
        <v>15</v>
      </c>
      <c r="F312" s="24"/>
      <c r="G312" s="25"/>
      <c r="H312" s="25"/>
      <c r="I312" s="25"/>
      <c r="J312" s="24"/>
      <c r="K312" s="24"/>
      <c r="L312" s="24"/>
      <c r="M312" s="142"/>
    </row>
    <row r="313" spans="1:13" x14ac:dyDescent="0.2">
      <c r="A313" s="158" t="s">
        <v>737</v>
      </c>
      <c r="B313" s="145" t="s">
        <v>27</v>
      </c>
      <c r="C313" s="116" t="s">
        <v>174</v>
      </c>
      <c r="D313" s="116" t="s">
        <v>10</v>
      </c>
      <c r="E313" s="6" t="s">
        <v>11</v>
      </c>
      <c r="F313" s="25">
        <v>117300</v>
      </c>
      <c r="G313" s="24"/>
      <c r="H313" s="24"/>
      <c r="I313" s="24"/>
      <c r="J313" s="25">
        <v>117300</v>
      </c>
      <c r="K313" s="24"/>
      <c r="L313" s="24"/>
      <c r="M313" s="142" t="s">
        <v>349</v>
      </c>
    </row>
    <row r="314" spans="1:13" x14ac:dyDescent="0.2">
      <c r="A314" s="159"/>
      <c r="B314" s="145"/>
      <c r="C314" s="117"/>
      <c r="D314" s="117"/>
      <c r="E314" s="6" t="s">
        <v>12</v>
      </c>
      <c r="F314" s="24">
        <f>F313*0.001</f>
        <v>117.3</v>
      </c>
      <c r="G314" s="25"/>
      <c r="H314" s="25"/>
      <c r="I314" s="25"/>
      <c r="J314" s="24">
        <f>J313*0.001</f>
        <v>117.3</v>
      </c>
      <c r="K314" s="24"/>
      <c r="L314" s="24"/>
      <c r="M314" s="142"/>
    </row>
    <row r="315" spans="1:13" x14ac:dyDescent="0.2">
      <c r="A315" s="159"/>
      <c r="B315" s="145"/>
      <c r="C315" s="117"/>
      <c r="D315" s="117"/>
      <c r="E315" s="6" t="s">
        <v>13</v>
      </c>
      <c r="F315" s="24">
        <f>F313*0.099</f>
        <v>11612.7</v>
      </c>
      <c r="G315" s="25"/>
      <c r="H315" s="25"/>
      <c r="I315" s="25"/>
      <c r="J315" s="24">
        <f>J313*0.099</f>
        <v>11612.7</v>
      </c>
      <c r="K315" s="24"/>
      <c r="L315" s="24"/>
      <c r="M315" s="142"/>
    </row>
    <row r="316" spans="1:13" x14ac:dyDescent="0.2">
      <c r="A316" s="159"/>
      <c r="B316" s="145"/>
      <c r="C316" s="117"/>
      <c r="D316" s="117"/>
      <c r="E316" s="6" t="s">
        <v>14</v>
      </c>
      <c r="F316" s="24">
        <f>F313-F315-F314</f>
        <v>105570</v>
      </c>
      <c r="G316" s="25"/>
      <c r="H316" s="25"/>
      <c r="I316" s="25"/>
      <c r="J316" s="24">
        <f>J313-J315-J314</f>
        <v>105570</v>
      </c>
      <c r="K316" s="24"/>
      <c r="L316" s="24"/>
      <c r="M316" s="142"/>
    </row>
    <row r="317" spans="1:13" x14ac:dyDescent="0.2">
      <c r="A317" s="160"/>
      <c r="B317" s="145"/>
      <c r="C317" s="118"/>
      <c r="D317" s="118"/>
      <c r="E317" s="6" t="s">
        <v>15</v>
      </c>
      <c r="F317" s="24"/>
      <c r="G317" s="25"/>
      <c r="H317" s="25"/>
      <c r="I317" s="25"/>
      <c r="J317" s="24"/>
      <c r="K317" s="24"/>
      <c r="L317" s="24"/>
      <c r="M317" s="142"/>
    </row>
    <row r="318" spans="1:13" x14ac:dyDescent="0.2">
      <c r="A318" s="158" t="s">
        <v>738</v>
      </c>
      <c r="B318" s="145" t="s">
        <v>28</v>
      </c>
      <c r="C318" s="116" t="s">
        <v>174</v>
      </c>
      <c r="D318" s="116" t="s">
        <v>184</v>
      </c>
      <c r="E318" s="6" t="s">
        <v>11</v>
      </c>
      <c r="F318" s="25">
        <v>10400</v>
      </c>
      <c r="G318" s="24"/>
      <c r="H318" s="24"/>
      <c r="I318" s="24"/>
      <c r="J318" s="25">
        <v>10400</v>
      </c>
      <c r="K318" s="24"/>
      <c r="L318" s="24"/>
      <c r="M318" s="142" t="s">
        <v>955</v>
      </c>
    </row>
    <row r="319" spans="1:13" x14ac:dyDescent="0.2">
      <c r="A319" s="159"/>
      <c r="B319" s="145"/>
      <c r="C319" s="117"/>
      <c r="D319" s="117"/>
      <c r="E319" s="6" t="s">
        <v>12</v>
      </c>
      <c r="F319" s="24">
        <f>F318/2</f>
        <v>5200</v>
      </c>
      <c r="G319" s="25"/>
      <c r="H319" s="25"/>
      <c r="I319" s="25"/>
      <c r="J319" s="24">
        <f>J318/2</f>
        <v>5200</v>
      </c>
      <c r="K319" s="24"/>
      <c r="L319" s="24"/>
      <c r="M319" s="142"/>
    </row>
    <row r="320" spans="1:13" x14ac:dyDescent="0.2">
      <c r="A320" s="159"/>
      <c r="B320" s="145"/>
      <c r="C320" s="117"/>
      <c r="D320" s="117"/>
      <c r="E320" s="6" t="s">
        <v>13</v>
      </c>
      <c r="F320" s="24">
        <v>5200</v>
      </c>
      <c r="G320" s="25"/>
      <c r="H320" s="25"/>
      <c r="I320" s="25"/>
      <c r="J320" s="24">
        <v>5200</v>
      </c>
      <c r="K320" s="24"/>
      <c r="L320" s="24"/>
      <c r="M320" s="142"/>
    </row>
    <row r="321" spans="1:13" x14ac:dyDescent="0.2">
      <c r="A321" s="159"/>
      <c r="B321" s="145"/>
      <c r="C321" s="117"/>
      <c r="D321" s="117"/>
      <c r="E321" s="6" t="s">
        <v>14</v>
      </c>
      <c r="F321" s="24"/>
      <c r="G321" s="25"/>
      <c r="H321" s="25"/>
      <c r="I321" s="25"/>
      <c r="J321" s="24"/>
      <c r="K321" s="24"/>
      <c r="L321" s="24"/>
      <c r="M321" s="142"/>
    </row>
    <row r="322" spans="1:13" x14ac:dyDescent="0.2">
      <c r="A322" s="160"/>
      <c r="B322" s="145"/>
      <c r="C322" s="118"/>
      <c r="D322" s="118"/>
      <c r="E322" s="6" t="s">
        <v>15</v>
      </c>
      <c r="F322" s="24"/>
      <c r="G322" s="25"/>
      <c r="H322" s="25"/>
      <c r="I322" s="25"/>
      <c r="J322" s="24"/>
      <c r="K322" s="24"/>
      <c r="L322" s="24"/>
      <c r="M322" s="142"/>
    </row>
    <row r="323" spans="1:13" ht="12.75" customHeight="1" x14ac:dyDescent="0.2">
      <c r="A323" s="158" t="s">
        <v>739</v>
      </c>
      <c r="B323" s="145" t="s">
        <v>29</v>
      </c>
      <c r="C323" s="116" t="s">
        <v>177</v>
      </c>
      <c r="D323" s="116" t="s">
        <v>10</v>
      </c>
      <c r="E323" s="6" t="s">
        <v>11</v>
      </c>
      <c r="F323" s="25">
        <v>150000</v>
      </c>
      <c r="G323" s="24"/>
      <c r="H323" s="24"/>
      <c r="I323" s="24"/>
      <c r="J323" s="24"/>
      <c r="K323" s="25">
        <v>75000</v>
      </c>
      <c r="L323" s="25">
        <v>75000</v>
      </c>
      <c r="M323" s="142" t="s">
        <v>350</v>
      </c>
    </row>
    <row r="324" spans="1:13" x14ac:dyDescent="0.2">
      <c r="A324" s="159"/>
      <c r="B324" s="145"/>
      <c r="C324" s="117"/>
      <c r="D324" s="117"/>
      <c r="E324" s="6" t="s">
        <v>12</v>
      </c>
      <c r="F324" s="24">
        <f>F323*0.001</f>
        <v>150</v>
      </c>
      <c r="G324" s="25"/>
      <c r="H324" s="25"/>
      <c r="I324" s="25"/>
      <c r="J324" s="24"/>
      <c r="K324" s="24">
        <f>K323*0.001</f>
        <v>75</v>
      </c>
      <c r="L324" s="24">
        <f>L323*0.001</f>
        <v>75</v>
      </c>
      <c r="M324" s="142"/>
    </row>
    <row r="325" spans="1:13" x14ac:dyDescent="0.2">
      <c r="A325" s="159"/>
      <c r="B325" s="145"/>
      <c r="C325" s="117"/>
      <c r="D325" s="117"/>
      <c r="E325" s="6" t="s">
        <v>13</v>
      </c>
      <c r="F325" s="24">
        <f>F323*0.099</f>
        <v>14850</v>
      </c>
      <c r="G325" s="25"/>
      <c r="H325" s="25"/>
      <c r="I325" s="25"/>
      <c r="J325" s="24"/>
      <c r="K325" s="24">
        <f>K323*0.099</f>
        <v>7425</v>
      </c>
      <c r="L325" s="24">
        <f>L323*0.099</f>
        <v>7425</v>
      </c>
      <c r="M325" s="142"/>
    </row>
    <row r="326" spans="1:13" x14ac:dyDescent="0.2">
      <c r="A326" s="159"/>
      <c r="B326" s="145"/>
      <c r="C326" s="117"/>
      <c r="D326" s="117"/>
      <c r="E326" s="6" t="s">
        <v>14</v>
      </c>
      <c r="F326" s="24">
        <f>F323-F324-F325</f>
        <v>135000</v>
      </c>
      <c r="G326" s="25"/>
      <c r="H326" s="25"/>
      <c r="I326" s="25"/>
      <c r="J326" s="24"/>
      <c r="K326" s="24">
        <f>K323-K324-K325</f>
        <v>67500</v>
      </c>
      <c r="L326" s="24">
        <f>L323-L324-L325</f>
        <v>67500</v>
      </c>
      <c r="M326" s="142"/>
    </row>
    <row r="327" spans="1:13" x14ac:dyDescent="0.2">
      <c r="A327" s="160"/>
      <c r="B327" s="145"/>
      <c r="C327" s="118"/>
      <c r="D327" s="118"/>
      <c r="E327" s="6" t="s">
        <v>15</v>
      </c>
      <c r="F327" s="24"/>
      <c r="G327" s="25"/>
      <c r="H327" s="25"/>
      <c r="I327" s="25"/>
      <c r="J327" s="24"/>
      <c r="K327" s="24"/>
      <c r="L327" s="24"/>
      <c r="M327" s="142"/>
    </row>
    <row r="328" spans="1:13" ht="12.75" customHeight="1" x14ac:dyDescent="0.2">
      <c r="A328" s="158" t="s">
        <v>740</v>
      </c>
      <c r="B328" s="145" t="s">
        <v>30</v>
      </c>
      <c r="C328" s="116" t="s">
        <v>177</v>
      </c>
      <c r="D328" s="116" t="s">
        <v>10</v>
      </c>
      <c r="E328" s="6" t="s">
        <v>11</v>
      </c>
      <c r="F328" s="25">
        <v>150000</v>
      </c>
      <c r="G328" s="24"/>
      <c r="H328" s="24"/>
      <c r="I328" s="24"/>
      <c r="J328" s="24"/>
      <c r="K328" s="25">
        <v>75000</v>
      </c>
      <c r="L328" s="25">
        <v>75000</v>
      </c>
      <c r="M328" s="142" t="s">
        <v>350</v>
      </c>
    </row>
    <row r="329" spans="1:13" x14ac:dyDescent="0.2">
      <c r="A329" s="159"/>
      <c r="B329" s="145"/>
      <c r="C329" s="117"/>
      <c r="D329" s="117"/>
      <c r="E329" s="6" t="s">
        <v>12</v>
      </c>
      <c r="F329" s="24">
        <f>F328*0.001</f>
        <v>150</v>
      </c>
      <c r="G329" s="25"/>
      <c r="H329" s="25"/>
      <c r="I329" s="25"/>
      <c r="J329" s="24"/>
      <c r="K329" s="24">
        <f>K328*0.001</f>
        <v>75</v>
      </c>
      <c r="L329" s="24">
        <f>L328*0.001</f>
        <v>75</v>
      </c>
      <c r="M329" s="142"/>
    </row>
    <row r="330" spans="1:13" x14ac:dyDescent="0.2">
      <c r="A330" s="159"/>
      <c r="B330" s="145"/>
      <c r="C330" s="117"/>
      <c r="D330" s="117"/>
      <c r="E330" s="6" t="s">
        <v>13</v>
      </c>
      <c r="F330" s="24">
        <f>F328*0.099</f>
        <v>14850</v>
      </c>
      <c r="G330" s="25"/>
      <c r="H330" s="25"/>
      <c r="I330" s="25"/>
      <c r="J330" s="24"/>
      <c r="K330" s="24">
        <f>K328*0.099</f>
        <v>7425</v>
      </c>
      <c r="L330" s="24">
        <f>L328*0.099</f>
        <v>7425</v>
      </c>
      <c r="M330" s="142"/>
    </row>
    <row r="331" spans="1:13" x14ac:dyDescent="0.2">
      <c r="A331" s="159"/>
      <c r="B331" s="145"/>
      <c r="C331" s="117"/>
      <c r="D331" s="117"/>
      <c r="E331" s="6" t="s">
        <v>14</v>
      </c>
      <c r="F331" s="24">
        <f>F328-F329-F330</f>
        <v>135000</v>
      </c>
      <c r="G331" s="25"/>
      <c r="H331" s="25"/>
      <c r="I331" s="25"/>
      <c r="J331" s="24"/>
      <c r="K331" s="24">
        <f>K328-K329-K330</f>
        <v>67500</v>
      </c>
      <c r="L331" s="24">
        <f>L328-L329-L330</f>
        <v>67500</v>
      </c>
      <c r="M331" s="142"/>
    </row>
    <row r="332" spans="1:13" x14ac:dyDescent="0.2">
      <c r="A332" s="160"/>
      <c r="B332" s="145"/>
      <c r="C332" s="118"/>
      <c r="D332" s="118"/>
      <c r="E332" s="6" t="s">
        <v>15</v>
      </c>
      <c r="F332" s="24"/>
      <c r="G332" s="25"/>
      <c r="H332" s="25"/>
      <c r="I332" s="25"/>
      <c r="J332" s="24"/>
      <c r="K332" s="24"/>
      <c r="L332" s="24"/>
      <c r="M332" s="142"/>
    </row>
    <row r="333" spans="1:13" ht="12.75" customHeight="1" x14ac:dyDescent="0.2">
      <c r="A333" s="184" t="s">
        <v>40</v>
      </c>
      <c r="B333" s="185"/>
      <c r="C333" s="185"/>
      <c r="D333" s="186"/>
      <c r="E333" s="3" t="s">
        <v>11</v>
      </c>
      <c r="F333" s="41">
        <f>F308+F313+F318+F323+F328</f>
        <v>450104</v>
      </c>
      <c r="G333" s="96">
        <f t="shared" ref="G333:L333" si="17">G308+G313+G318+G323+G328</f>
        <v>22404</v>
      </c>
      <c r="H333" s="96">
        <f t="shared" si="17"/>
        <v>0</v>
      </c>
      <c r="I333" s="96">
        <f t="shared" si="17"/>
        <v>0</v>
      </c>
      <c r="J333" s="96">
        <f t="shared" si="17"/>
        <v>127700</v>
      </c>
      <c r="K333" s="96">
        <f t="shared" si="17"/>
        <v>150000</v>
      </c>
      <c r="L333" s="96">
        <f t="shared" si="17"/>
        <v>150000</v>
      </c>
      <c r="M333" s="146"/>
    </row>
    <row r="334" spans="1:13" x14ac:dyDescent="0.2">
      <c r="A334" s="187"/>
      <c r="B334" s="188"/>
      <c r="C334" s="188"/>
      <c r="D334" s="189"/>
      <c r="E334" s="3" t="s">
        <v>12</v>
      </c>
      <c r="F334" s="96">
        <f t="shared" ref="F334:L337" si="18">F309+F314+F319+F324+F329</f>
        <v>5617.3</v>
      </c>
      <c r="G334" s="96">
        <f t="shared" ref="G334:L334" si="19">G309+G314+G319+G324+G329</f>
        <v>0</v>
      </c>
      <c r="H334" s="96">
        <f t="shared" si="19"/>
        <v>0</v>
      </c>
      <c r="I334" s="96">
        <f t="shared" si="19"/>
        <v>0</v>
      </c>
      <c r="J334" s="96">
        <f t="shared" si="19"/>
        <v>5317.3</v>
      </c>
      <c r="K334" s="96">
        <f t="shared" si="19"/>
        <v>150</v>
      </c>
      <c r="L334" s="96">
        <f t="shared" si="19"/>
        <v>150</v>
      </c>
      <c r="M334" s="146"/>
    </row>
    <row r="335" spans="1:13" x14ac:dyDescent="0.2">
      <c r="A335" s="187"/>
      <c r="B335" s="188"/>
      <c r="C335" s="188"/>
      <c r="D335" s="189"/>
      <c r="E335" s="3" t="s">
        <v>13</v>
      </c>
      <c r="F335" s="96">
        <f t="shared" si="18"/>
        <v>68916.7</v>
      </c>
      <c r="G335" s="96">
        <f t="shared" si="18"/>
        <v>22404</v>
      </c>
      <c r="H335" s="96">
        <f t="shared" si="18"/>
        <v>0</v>
      </c>
      <c r="I335" s="96">
        <f t="shared" si="18"/>
        <v>0</v>
      </c>
      <c r="J335" s="96">
        <f t="shared" si="18"/>
        <v>16812.7</v>
      </c>
      <c r="K335" s="96">
        <f t="shared" si="18"/>
        <v>14850</v>
      </c>
      <c r="L335" s="96">
        <f t="shared" si="18"/>
        <v>14850</v>
      </c>
      <c r="M335" s="146"/>
    </row>
    <row r="336" spans="1:13" x14ac:dyDescent="0.2">
      <c r="A336" s="187"/>
      <c r="B336" s="188"/>
      <c r="C336" s="188"/>
      <c r="D336" s="189"/>
      <c r="E336" s="3" t="s">
        <v>14</v>
      </c>
      <c r="F336" s="96">
        <f t="shared" si="18"/>
        <v>375570</v>
      </c>
      <c r="G336" s="96">
        <f t="shared" si="18"/>
        <v>0</v>
      </c>
      <c r="H336" s="96">
        <f t="shared" si="18"/>
        <v>0</v>
      </c>
      <c r="I336" s="96">
        <f t="shared" si="18"/>
        <v>0</v>
      </c>
      <c r="J336" s="96">
        <f t="shared" si="18"/>
        <v>105570</v>
      </c>
      <c r="K336" s="96">
        <f t="shared" si="18"/>
        <v>135000</v>
      </c>
      <c r="L336" s="96">
        <f t="shared" si="18"/>
        <v>135000</v>
      </c>
      <c r="M336" s="146"/>
    </row>
    <row r="337" spans="1:13" x14ac:dyDescent="0.2">
      <c r="A337" s="190"/>
      <c r="B337" s="191"/>
      <c r="C337" s="191"/>
      <c r="D337" s="192"/>
      <c r="E337" s="3" t="s">
        <v>15</v>
      </c>
      <c r="F337" s="96">
        <f t="shared" si="18"/>
        <v>0</v>
      </c>
      <c r="G337" s="96">
        <f t="shared" si="18"/>
        <v>0</v>
      </c>
      <c r="H337" s="96">
        <f t="shared" si="18"/>
        <v>0</v>
      </c>
      <c r="I337" s="96">
        <f t="shared" si="18"/>
        <v>0</v>
      </c>
      <c r="J337" s="96">
        <f t="shared" si="18"/>
        <v>0</v>
      </c>
      <c r="K337" s="96">
        <f t="shared" si="18"/>
        <v>0</v>
      </c>
      <c r="L337" s="96">
        <f t="shared" si="18"/>
        <v>0</v>
      </c>
      <c r="M337" s="146"/>
    </row>
    <row r="338" spans="1:13" x14ac:dyDescent="0.2">
      <c r="A338" s="82"/>
      <c r="B338" s="36"/>
      <c r="C338" s="2"/>
      <c r="D338" s="2"/>
      <c r="E338" s="37"/>
      <c r="F338" s="50"/>
      <c r="G338" s="51"/>
      <c r="H338" s="51"/>
      <c r="I338" s="51"/>
      <c r="J338" s="50"/>
      <c r="K338" s="50"/>
      <c r="L338" s="50"/>
      <c r="M338" s="38"/>
    </row>
    <row r="339" spans="1:13" x14ac:dyDescent="0.2">
      <c r="A339" s="131" t="s">
        <v>741</v>
      </c>
      <c r="B339" s="132"/>
      <c r="C339" s="132"/>
      <c r="D339" s="132"/>
      <c r="E339" s="132"/>
      <c r="F339" s="132"/>
      <c r="G339" s="132"/>
      <c r="H339" s="132"/>
      <c r="I339" s="132"/>
      <c r="J339" s="132"/>
      <c r="K339" s="132"/>
      <c r="L339" s="132"/>
      <c r="M339" s="133"/>
    </row>
    <row r="340" spans="1:13" x14ac:dyDescent="0.2">
      <c r="A340" s="52"/>
      <c r="B340" s="53"/>
      <c r="C340" s="13"/>
      <c r="D340" s="13"/>
      <c r="E340" s="53"/>
      <c r="F340" s="53"/>
      <c r="G340" s="53"/>
      <c r="H340" s="53"/>
      <c r="I340" s="53"/>
      <c r="J340" s="53"/>
      <c r="K340" s="53"/>
      <c r="L340" s="53"/>
      <c r="M340" s="54"/>
    </row>
    <row r="341" spans="1:13" x14ac:dyDescent="0.2">
      <c r="A341" s="158" t="s">
        <v>742</v>
      </c>
      <c r="B341" s="145" t="s">
        <v>35</v>
      </c>
      <c r="C341" s="116" t="s">
        <v>32</v>
      </c>
      <c r="D341" s="116" t="s">
        <v>10</v>
      </c>
      <c r="E341" s="6" t="s">
        <v>11</v>
      </c>
      <c r="F341" s="89">
        <f>3362.4+G341+H341</f>
        <v>191240</v>
      </c>
      <c r="G341" s="89">
        <v>108115.3</v>
      </c>
      <c r="H341" s="89">
        <v>79762.3</v>
      </c>
      <c r="I341" s="88"/>
      <c r="J341" s="107"/>
      <c r="K341" s="107"/>
      <c r="L341" s="107"/>
      <c r="M341" s="142" t="s">
        <v>352</v>
      </c>
    </row>
    <row r="342" spans="1:13" x14ac:dyDescent="0.2">
      <c r="A342" s="159"/>
      <c r="B342" s="145"/>
      <c r="C342" s="117"/>
      <c r="D342" s="117"/>
      <c r="E342" s="6" t="s">
        <v>12</v>
      </c>
      <c r="F342" s="88">
        <f>3362.4+G342+H342</f>
        <v>21717.4</v>
      </c>
      <c r="G342" s="88">
        <v>15000</v>
      </c>
      <c r="H342" s="88">
        <v>3355</v>
      </c>
      <c r="I342" s="89"/>
      <c r="J342" s="107"/>
      <c r="K342" s="107"/>
      <c r="L342" s="107"/>
      <c r="M342" s="142"/>
    </row>
    <row r="343" spans="1:13" x14ac:dyDescent="0.2">
      <c r="A343" s="159"/>
      <c r="B343" s="145"/>
      <c r="C343" s="117"/>
      <c r="D343" s="117"/>
      <c r="E343" s="6" t="s">
        <v>13</v>
      </c>
      <c r="F343" s="88">
        <f>G343+H343</f>
        <v>85718.900000000009</v>
      </c>
      <c r="G343" s="88">
        <v>9311.6</v>
      </c>
      <c r="H343" s="88">
        <v>76407.3</v>
      </c>
      <c r="I343" s="89"/>
      <c r="J343" s="107"/>
      <c r="K343" s="107"/>
      <c r="L343" s="107"/>
      <c r="M343" s="142"/>
    </row>
    <row r="344" spans="1:13" x14ac:dyDescent="0.2">
      <c r="A344" s="159"/>
      <c r="B344" s="145"/>
      <c r="C344" s="117"/>
      <c r="D344" s="117"/>
      <c r="E344" s="6" t="s">
        <v>14</v>
      </c>
      <c r="F344" s="88">
        <f>F341-F342-F343</f>
        <v>83803.7</v>
      </c>
      <c r="G344" s="88">
        <v>83803.7</v>
      </c>
      <c r="H344" s="88"/>
      <c r="I344" s="89"/>
      <c r="J344" s="107"/>
      <c r="K344" s="107"/>
      <c r="L344" s="107"/>
      <c r="M344" s="142"/>
    </row>
    <row r="345" spans="1:13" x14ac:dyDescent="0.2">
      <c r="A345" s="160"/>
      <c r="B345" s="145"/>
      <c r="C345" s="118"/>
      <c r="D345" s="118"/>
      <c r="E345" s="6" t="s">
        <v>15</v>
      </c>
      <c r="F345" s="88"/>
      <c r="G345" s="89"/>
      <c r="H345" s="89"/>
      <c r="I345" s="89"/>
      <c r="J345" s="107"/>
      <c r="K345" s="107"/>
      <c r="L345" s="107"/>
      <c r="M345" s="142"/>
    </row>
    <row r="346" spans="1:13" x14ac:dyDescent="0.2">
      <c r="A346" s="158" t="s">
        <v>743</v>
      </c>
      <c r="B346" s="145" t="s">
        <v>36</v>
      </c>
      <c r="C346" s="116" t="s">
        <v>174</v>
      </c>
      <c r="D346" s="116" t="s">
        <v>10</v>
      </c>
      <c r="E346" s="6" t="s">
        <v>11</v>
      </c>
      <c r="F346" s="89">
        <v>100000</v>
      </c>
      <c r="G346" s="88"/>
      <c r="H346" s="88"/>
      <c r="I346" s="88"/>
      <c r="J346" s="89">
        <v>100000</v>
      </c>
      <c r="K346" s="107"/>
      <c r="L346" s="107"/>
      <c r="M346" s="142" t="s">
        <v>354</v>
      </c>
    </row>
    <row r="347" spans="1:13" x14ac:dyDescent="0.2">
      <c r="A347" s="159"/>
      <c r="B347" s="145"/>
      <c r="C347" s="117"/>
      <c r="D347" s="117"/>
      <c r="E347" s="6" t="s">
        <v>12</v>
      </c>
      <c r="F347" s="88">
        <f>F346*0.001</f>
        <v>100</v>
      </c>
      <c r="G347" s="89"/>
      <c r="H347" s="89"/>
      <c r="I347" s="89"/>
      <c r="J347" s="88">
        <f>J346*0.001</f>
        <v>100</v>
      </c>
      <c r="K347" s="107"/>
      <c r="L347" s="107"/>
      <c r="M347" s="142"/>
    </row>
    <row r="348" spans="1:13" x14ac:dyDescent="0.2">
      <c r="A348" s="159"/>
      <c r="B348" s="145"/>
      <c r="C348" s="117"/>
      <c r="D348" s="117"/>
      <c r="E348" s="6" t="s">
        <v>13</v>
      </c>
      <c r="F348" s="88">
        <f>F346*0.099</f>
        <v>9900</v>
      </c>
      <c r="G348" s="89"/>
      <c r="H348" s="89"/>
      <c r="I348" s="89"/>
      <c r="J348" s="88">
        <f>J346*0.099</f>
        <v>9900</v>
      </c>
      <c r="K348" s="107"/>
      <c r="L348" s="107"/>
      <c r="M348" s="142"/>
    </row>
    <row r="349" spans="1:13" x14ac:dyDescent="0.2">
      <c r="A349" s="159"/>
      <c r="B349" s="145"/>
      <c r="C349" s="117"/>
      <c r="D349" s="117"/>
      <c r="E349" s="6" t="s">
        <v>14</v>
      </c>
      <c r="F349" s="88">
        <f>F346-F347-F348</f>
        <v>90000</v>
      </c>
      <c r="G349" s="89"/>
      <c r="H349" s="89"/>
      <c r="I349" s="89"/>
      <c r="J349" s="88">
        <f>J346-J347-J348</f>
        <v>90000</v>
      </c>
      <c r="K349" s="107"/>
      <c r="L349" s="107"/>
      <c r="M349" s="142"/>
    </row>
    <row r="350" spans="1:13" x14ac:dyDescent="0.2">
      <c r="A350" s="160"/>
      <c r="B350" s="145"/>
      <c r="C350" s="118"/>
      <c r="D350" s="118"/>
      <c r="E350" s="6" t="s">
        <v>15</v>
      </c>
      <c r="F350" s="88"/>
      <c r="G350" s="89"/>
      <c r="H350" s="89"/>
      <c r="I350" s="89"/>
      <c r="J350" s="107"/>
      <c r="K350" s="107"/>
      <c r="L350" s="107"/>
      <c r="M350" s="142"/>
    </row>
    <row r="351" spans="1:13" x14ac:dyDescent="0.2">
      <c r="A351" s="158" t="s">
        <v>744</v>
      </c>
      <c r="B351" s="145" t="s">
        <v>37</v>
      </c>
      <c r="C351" s="116" t="s">
        <v>45</v>
      </c>
      <c r="D351" s="116" t="s">
        <v>10</v>
      </c>
      <c r="E351" s="6" t="s">
        <v>11</v>
      </c>
      <c r="F351" s="89">
        <v>202000</v>
      </c>
      <c r="G351" s="88"/>
      <c r="H351" s="88"/>
      <c r="I351" s="88"/>
      <c r="J351" s="107"/>
      <c r="K351" s="89">
        <v>202000</v>
      </c>
      <c r="L351" s="107"/>
      <c r="M351" s="142" t="s">
        <v>353</v>
      </c>
    </row>
    <row r="352" spans="1:13" x14ac:dyDescent="0.2">
      <c r="A352" s="159"/>
      <c r="B352" s="145"/>
      <c r="C352" s="117"/>
      <c r="D352" s="117"/>
      <c r="E352" s="6" t="s">
        <v>12</v>
      </c>
      <c r="F352" s="88">
        <f>F351*0.001</f>
        <v>202</v>
      </c>
      <c r="G352" s="89"/>
      <c r="H352" s="89"/>
      <c r="I352" s="89"/>
      <c r="J352" s="107"/>
      <c r="K352" s="88">
        <f>K351*0.001</f>
        <v>202</v>
      </c>
      <c r="L352" s="107"/>
      <c r="M352" s="142"/>
    </row>
    <row r="353" spans="1:13" x14ac:dyDescent="0.2">
      <c r="A353" s="159"/>
      <c r="B353" s="145"/>
      <c r="C353" s="117"/>
      <c r="D353" s="117"/>
      <c r="E353" s="6" t="s">
        <v>13</v>
      </c>
      <c r="F353" s="88">
        <f>F351*0.099</f>
        <v>19998</v>
      </c>
      <c r="G353" s="89"/>
      <c r="H353" s="89"/>
      <c r="I353" s="89"/>
      <c r="J353" s="107"/>
      <c r="K353" s="88">
        <f>K351*0.099</f>
        <v>19998</v>
      </c>
      <c r="L353" s="107"/>
      <c r="M353" s="142"/>
    </row>
    <row r="354" spans="1:13" x14ac:dyDescent="0.2">
      <c r="A354" s="159"/>
      <c r="B354" s="145"/>
      <c r="C354" s="117"/>
      <c r="D354" s="117"/>
      <c r="E354" s="6" t="s">
        <v>14</v>
      </c>
      <c r="F354" s="88">
        <f>F351-F352-F353</f>
        <v>181800</v>
      </c>
      <c r="G354" s="89"/>
      <c r="H354" s="89"/>
      <c r="I354" s="89"/>
      <c r="J354" s="107"/>
      <c r="K354" s="88">
        <f>K351-K352-K353</f>
        <v>181800</v>
      </c>
      <c r="L354" s="107"/>
      <c r="M354" s="142"/>
    </row>
    <row r="355" spans="1:13" x14ac:dyDescent="0.2">
      <c r="A355" s="160"/>
      <c r="B355" s="145"/>
      <c r="C355" s="118"/>
      <c r="D355" s="118"/>
      <c r="E355" s="6" t="s">
        <v>15</v>
      </c>
      <c r="F355" s="88"/>
      <c r="G355" s="89"/>
      <c r="H355" s="89"/>
      <c r="I355" s="89"/>
      <c r="J355" s="108"/>
      <c r="K355" s="107"/>
      <c r="L355" s="107"/>
      <c r="M355" s="142"/>
    </row>
    <row r="356" spans="1:13" x14ac:dyDescent="0.2">
      <c r="A356" s="158" t="s">
        <v>745</v>
      </c>
      <c r="B356" s="145" t="s">
        <v>38</v>
      </c>
      <c r="C356" s="116" t="s">
        <v>174</v>
      </c>
      <c r="D356" s="116" t="s">
        <v>10</v>
      </c>
      <c r="E356" s="6" t="s">
        <v>11</v>
      </c>
      <c r="F356" s="89">
        <v>286500</v>
      </c>
      <c r="G356" s="88"/>
      <c r="H356" s="88"/>
      <c r="I356" s="88"/>
      <c r="J356" s="89">
        <v>286500</v>
      </c>
      <c r="K356" s="107"/>
      <c r="L356" s="107"/>
      <c r="M356" s="142" t="s">
        <v>956</v>
      </c>
    </row>
    <row r="357" spans="1:13" x14ac:dyDescent="0.2">
      <c r="A357" s="159"/>
      <c r="B357" s="145"/>
      <c r="C357" s="117"/>
      <c r="D357" s="117"/>
      <c r="E357" s="6" t="s">
        <v>12</v>
      </c>
      <c r="F357" s="88">
        <f>F356*0.001</f>
        <v>286.5</v>
      </c>
      <c r="G357" s="89"/>
      <c r="H357" s="89"/>
      <c r="I357" s="89"/>
      <c r="J357" s="88">
        <f>J356*0.001</f>
        <v>286.5</v>
      </c>
      <c r="K357" s="107"/>
      <c r="L357" s="107"/>
      <c r="M357" s="142"/>
    </row>
    <row r="358" spans="1:13" x14ac:dyDescent="0.2">
      <c r="A358" s="159"/>
      <c r="B358" s="145"/>
      <c r="C358" s="117"/>
      <c r="D358" s="117"/>
      <c r="E358" s="6" t="s">
        <v>13</v>
      </c>
      <c r="F358" s="88">
        <f>F356*0.099</f>
        <v>28363.5</v>
      </c>
      <c r="G358" s="89"/>
      <c r="H358" s="89"/>
      <c r="I358" s="89"/>
      <c r="J358" s="88">
        <f>J356*0.099</f>
        <v>28363.5</v>
      </c>
      <c r="K358" s="107"/>
      <c r="L358" s="107"/>
      <c r="M358" s="142"/>
    </row>
    <row r="359" spans="1:13" x14ac:dyDescent="0.2">
      <c r="A359" s="159"/>
      <c r="B359" s="145"/>
      <c r="C359" s="117"/>
      <c r="D359" s="117"/>
      <c r="E359" s="6" t="s">
        <v>14</v>
      </c>
      <c r="F359" s="88">
        <f>F356-F357-F358</f>
        <v>257850</v>
      </c>
      <c r="G359" s="89"/>
      <c r="H359" s="89"/>
      <c r="I359" s="89"/>
      <c r="J359" s="88">
        <f>J356-J357-J358</f>
        <v>257850</v>
      </c>
      <c r="K359" s="107"/>
      <c r="L359" s="107"/>
      <c r="M359" s="142"/>
    </row>
    <row r="360" spans="1:13" x14ac:dyDescent="0.2">
      <c r="A360" s="160"/>
      <c r="B360" s="145"/>
      <c r="C360" s="118"/>
      <c r="D360" s="118"/>
      <c r="E360" s="6" t="s">
        <v>15</v>
      </c>
      <c r="F360" s="88"/>
      <c r="G360" s="89"/>
      <c r="H360" s="89"/>
      <c r="I360" s="89"/>
      <c r="J360" s="107"/>
      <c r="K360" s="107"/>
      <c r="L360" s="107"/>
      <c r="M360" s="142"/>
    </row>
    <row r="361" spans="1:13" ht="12.75" customHeight="1" x14ac:dyDescent="0.2">
      <c r="A361" s="184" t="s">
        <v>351</v>
      </c>
      <c r="B361" s="185"/>
      <c r="C361" s="185"/>
      <c r="D361" s="186"/>
      <c r="E361" s="3" t="s">
        <v>11</v>
      </c>
      <c r="F361" s="96">
        <f>F341+F346+F351+F356</f>
        <v>779740</v>
      </c>
      <c r="G361" s="96">
        <f t="shared" ref="G361:L361" si="20">G341+G346+G351+G356</f>
        <v>108115.3</v>
      </c>
      <c r="H361" s="96">
        <f t="shared" si="20"/>
        <v>79762.3</v>
      </c>
      <c r="I361" s="96">
        <f t="shared" si="20"/>
        <v>0</v>
      </c>
      <c r="J361" s="96">
        <f t="shared" si="20"/>
        <v>386500</v>
      </c>
      <c r="K361" s="96">
        <f t="shared" si="20"/>
        <v>202000</v>
      </c>
      <c r="L361" s="96">
        <f t="shared" si="20"/>
        <v>0</v>
      </c>
      <c r="M361" s="146"/>
    </row>
    <row r="362" spans="1:13" x14ac:dyDescent="0.2">
      <c r="A362" s="187"/>
      <c r="B362" s="188"/>
      <c r="C362" s="188"/>
      <c r="D362" s="189"/>
      <c r="E362" s="3" t="s">
        <v>12</v>
      </c>
      <c r="F362" s="96">
        <f t="shared" ref="F362:L365" si="21">F342+F347+F352+F357</f>
        <v>22305.9</v>
      </c>
      <c r="G362" s="96">
        <f t="shared" si="21"/>
        <v>15000</v>
      </c>
      <c r="H362" s="96">
        <f t="shared" si="21"/>
        <v>3355</v>
      </c>
      <c r="I362" s="96">
        <f t="shared" si="21"/>
        <v>0</v>
      </c>
      <c r="J362" s="96">
        <f t="shared" si="21"/>
        <v>386.5</v>
      </c>
      <c r="K362" s="96">
        <f t="shared" si="21"/>
        <v>202</v>
      </c>
      <c r="L362" s="96">
        <f t="shared" ref="L362" si="22">L342+L347+L352+L357</f>
        <v>0</v>
      </c>
      <c r="M362" s="146"/>
    </row>
    <row r="363" spans="1:13" x14ac:dyDescent="0.2">
      <c r="A363" s="187"/>
      <c r="B363" s="188"/>
      <c r="C363" s="188"/>
      <c r="D363" s="189"/>
      <c r="E363" s="3" t="s">
        <v>13</v>
      </c>
      <c r="F363" s="96">
        <f t="shared" si="21"/>
        <v>143980.40000000002</v>
      </c>
      <c r="G363" s="96">
        <f t="shared" si="21"/>
        <v>9311.6</v>
      </c>
      <c r="H363" s="96">
        <f t="shared" si="21"/>
        <v>76407.3</v>
      </c>
      <c r="I363" s="96">
        <f t="shared" si="21"/>
        <v>0</v>
      </c>
      <c r="J363" s="96">
        <f t="shared" si="21"/>
        <v>38263.5</v>
      </c>
      <c r="K363" s="96">
        <f t="shared" si="21"/>
        <v>19998</v>
      </c>
      <c r="L363" s="96">
        <f t="shared" si="21"/>
        <v>0</v>
      </c>
      <c r="M363" s="146"/>
    </row>
    <row r="364" spans="1:13" x14ac:dyDescent="0.2">
      <c r="A364" s="187"/>
      <c r="B364" s="188"/>
      <c r="C364" s="188"/>
      <c r="D364" s="189"/>
      <c r="E364" s="3" t="s">
        <v>14</v>
      </c>
      <c r="F364" s="96">
        <f t="shared" si="21"/>
        <v>613453.69999999995</v>
      </c>
      <c r="G364" s="96">
        <f t="shared" si="21"/>
        <v>83803.7</v>
      </c>
      <c r="H364" s="96">
        <f t="shared" si="21"/>
        <v>0</v>
      </c>
      <c r="I364" s="96">
        <f t="shared" si="21"/>
        <v>0</v>
      </c>
      <c r="J364" s="96">
        <f t="shared" si="21"/>
        <v>347850</v>
      </c>
      <c r="K364" s="96">
        <f t="shared" si="21"/>
        <v>181800</v>
      </c>
      <c r="L364" s="96">
        <f t="shared" si="21"/>
        <v>0</v>
      </c>
      <c r="M364" s="146"/>
    </row>
    <row r="365" spans="1:13" x14ac:dyDescent="0.2">
      <c r="A365" s="190"/>
      <c r="B365" s="191"/>
      <c r="C365" s="191"/>
      <c r="D365" s="192"/>
      <c r="E365" s="3" t="s">
        <v>15</v>
      </c>
      <c r="F365" s="96">
        <f t="shared" si="21"/>
        <v>0</v>
      </c>
      <c r="G365" s="96">
        <f t="shared" si="21"/>
        <v>0</v>
      </c>
      <c r="H365" s="96">
        <f t="shared" si="21"/>
        <v>0</v>
      </c>
      <c r="I365" s="96">
        <f t="shared" si="21"/>
        <v>0</v>
      </c>
      <c r="J365" s="96">
        <f t="shared" si="21"/>
        <v>0</v>
      </c>
      <c r="K365" s="96">
        <f t="shared" si="21"/>
        <v>0</v>
      </c>
      <c r="L365" s="96">
        <f t="shared" si="21"/>
        <v>0</v>
      </c>
      <c r="M365" s="146"/>
    </row>
    <row r="366" spans="1:13" x14ac:dyDescent="0.2">
      <c r="A366" s="82"/>
      <c r="B366" s="36"/>
      <c r="C366" s="2"/>
      <c r="D366" s="2"/>
      <c r="E366" s="37"/>
      <c r="F366" s="50"/>
      <c r="G366" s="51"/>
      <c r="H366" s="51"/>
      <c r="I366" s="51"/>
      <c r="J366" s="50"/>
      <c r="K366" s="50"/>
      <c r="L366" s="50"/>
      <c r="M366" s="38"/>
    </row>
    <row r="367" spans="1:13" ht="12.75" customHeight="1" x14ac:dyDescent="0.2">
      <c r="A367" s="130" t="s">
        <v>746</v>
      </c>
      <c r="B367" s="130"/>
      <c r="C367" s="130"/>
      <c r="D367" s="130"/>
      <c r="E367" s="130"/>
      <c r="F367" s="130"/>
      <c r="G367" s="130"/>
      <c r="H367" s="130"/>
      <c r="I367" s="130"/>
      <c r="J367" s="130"/>
      <c r="K367" s="130"/>
      <c r="L367" s="130"/>
      <c r="M367" s="130"/>
    </row>
    <row r="368" spans="1:13" s="87" customFormat="1" ht="12.75" customHeight="1" x14ac:dyDescent="0.2">
      <c r="A368" s="82"/>
      <c r="B368" s="80"/>
      <c r="C368" s="82"/>
      <c r="D368" s="82"/>
      <c r="E368" s="80"/>
      <c r="F368" s="80"/>
      <c r="G368" s="80"/>
      <c r="H368" s="80"/>
      <c r="I368" s="80"/>
      <c r="J368" s="80"/>
      <c r="K368" s="80"/>
      <c r="L368" s="80"/>
      <c r="M368" s="80"/>
    </row>
    <row r="369" spans="1:13" ht="28.5" customHeight="1" x14ac:dyDescent="0.2">
      <c r="A369" s="158" t="s">
        <v>747</v>
      </c>
      <c r="B369" s="145" t="s">
        <v>993</v>
      </c>
      <c r="C369" s="116" t="s">
        <v>214</v>
      </c>
      <c r="D369" s="116" t="s">
        <v>213</v>
      </c>
      <c r="E369" s="6" t="s">
        <v>11</v>
      </c>
      <c r="F369" s="25">
        <v>5208526.0999999996</v>
      </c>
      <c r="G369" s="33">
        <v>35000</v>
      </c>
      <c r="H369" s="33"/>
      <c r="I369" s="55"/>
      <c r="J369" s="55"/>
      <c r="K369" s="55"/>
      <c r="L369" s="55"/>
      <c r="M369" s="142" t="s">
        <v>638</v>
      </c>
    </row>
    <row r="370" spans="1:13" ht="23.25" customHeight="1" x14ac:dyDescent="0.2">
      <c r="A370" s="159"/>
      <c r="B370" s="145"/>
      <c r="C370" s="117"/>
      <c r="D370" s="117"/>
      <c r="E370" s="6" t="s">
        <v>12</v>
      </c>
      <c r="F370" s="33"/>
      <c r="G370" s="25"/>
      <c r="H370" s="25"/>
      <c r="I370" s="56"/>
      <c r="J370" s="55"/>
      <c r="K370" s="55"/>
      <c r="L370" s="55"/>
      <c r="M370" s="142"/>
    </row>
    <row r="371" spans="1:13" ht="27" customHeight="1" x14ac:dyDescent="0.2">
      <c r="A371" s="159"/>
      <c r="B371" s="145"/>
      <c r="C371" s="117"/>
      <c r="D371" s="117"/>
      <c r="E371" s="6" t="s">
        <v>13</v>
      </c>
      <c r="F371" s="25">
        <v>5208526.0999999996</v>
      </c>
      <c r="G371" s="33">
        <v>35000</v>
      </c>
      <c r="H371" s="25"/>
      <c r="I371" s="56"/>
      <c r="J371" s="55"/>
      <c r="K371" s="55"/>
      <c r="L371" s="55"/>
      <c r="M371" s="142"/>
    </row>
    <row r="372" spans="1:13" ht="24.75" customHeight="1" x14ac:dyDescent="0.2">
      <c r="A372" s="159"/>
      <c r="B372" s="145"/>
      <c r="C372" s="117"/>
      <c r="D372" s="117"/>
      <c r="E372" s="6" t="s">
        <v>14</v>
      </c>
      <c r="F372" s="35"/>
      <c r="G372" s="35"/>
      <c r="H372" s="35"/>
      <c r="I372" s="56"/>
      <c r="J372" s="55"/>
      <c r="K372" s="55"/>
      <c r="L372" s="55"/>
      <c r="M372" s="142"/>
    </row>
    <row r="373" spans="1:13" ht="15" x14ac:dyDescent="0.2">
      <c r="A373" s="160"/>
      <c r="B373" s="145"/>
      <c r="C373" s="118"/>
      <c r="D373" s="118"/>
      <c r="E373" s="6" t="s">
        <v>15</v>
      </c>
      <c r="F373" s="31"/>
      <c r="G373" s="56"/>
      <c r="H373" s="56"/>
      <c r="I373" s="56"/>
      <c r="J373" s="55"/>
      <c r="K373" s="55"/>
      <c r="L373" s="55"/>
      <c r="M373" s="142"/>
    </row>
    <row r="374" spans="1:13" x14ac:dyDescent="0.2">
      <c r="A374" s="158" t="s">
        <v>748</v>
      </c>
      <c r="B374" s="145" t="s">
        <v>215</v>
      </c>
      <c r="C374" s="116" t="s">
        <v>9</v>
      </c>
      <c r="D374" s="116" t="s">
        <v>213</v>
      </c>
      <c r="E374" s="6" t="s">
        <v>11</v>
      </c>
      <c r="F374" s="25">
        <v>1190</v>
      </c>
      <c r="G374" s="33">
        <v>1190</v>
      </c>
      <c r="H374" s="33"/>
      <c r="I374" s="55"/>
      <c r="J374" s="55"/>
      <c r="K374" s="55"/>
      <c r="L374" s="55"/>
      <c r="M374" s="142" t="s">
        <v>638</v>
      </c>
    </row>
    <row r="375" spans="1:13" x14ac:dyDescent="0.2">
      <c r="A375" s="159"/>
      <c r="B375" s="145"/>
      <c r="C375" s="117"/>
      <c r="D375" s="117"/>
      <c r="E375" s="6" t="s">
        <v>12</v>
      </c>
      <c r="F375" s="33"/>
      <c r="G375" s="25"/>
      <c r="H375" s="25"/>
      <c r="I375" s="56"/>
      <c r="J375" s="55"/>
      <c r="K375" s="55"/>
      <c r="L375" s="55"/>
      <c r="M375" s="142"/>
    </row>
    <row r="376" spans="1:13" ht="15" x14ac:dyDescent="0.2">
      <c r="A376" s="159"/>
      <c r="B376" s="145"/>
      <c r="C376" s="117"/>
      <c r="D376" s="117"/>
      <c r="E376" s="6" t="s">
        <v>13</v>
      </c>
      <c r="F376" s="31">
        <v>1190</v>
      </c>
      <c r="G376" s="31">
        <v>1190</v>
      </c>
      <c r="H376" s="25"/>
      <c r="I376" s="56"/>
      <c r="J376" s="55"/>
      <c r="K376" s="55"/>
      <c r="L376" s="55"/>
      <c r="M376" s="142"/>
    </row>
    <row r="377" spans="1:13" x14ac:dyDescent="0.2">
      <c r="A377" s="159"/>
      <c r="B377" s="145"/>
      <c r="C377" s="117"/>
      <c r="D377" s="117"/>
      <c r="E377" s="6" t="s">
        <v>14</v>
      </c>
      <c r="F377" s="35"/>
      <c r="G377" s="35"/>
      <c r="H377" s="35"/>
      <c r="I377" s="56"/>
      <c r="J377" s="55"/>
      <c r="K377" s="55"/>
      <c r="L377" s="55"/>
      <c r="M377" s="142"/>
    </row>
    <row r="378" spans="1:13" ht="15" x14ac:dyDescent="0.2">
      <c r="A378" s="160"/>
      <c r="B378" s="145"/>
      <c r="C378" s="118"/>
      <c r="D378" s="118"/>
      <c r="E378" s="6" t="s">
        <v>15</v>
      </c>
      <c r="F378" s="31"/>
      <c r="G378" s="56"/>
      <c r="H378" s="56"/>
      <c r="I378" s="56"/>
      <c r="J378" s="55"/>
      <c r="K378" s="55"/>
      <c r="L378" s="55"/>
      <c r="M378" s="142"/>
    </row>
    <row r="379" spans="1:13" x14ac:dyDescent="0.2">
      <c r="A379" s="158" t="s">
        <v>749</v>
      </c>
      <c r="B379" s="145" t="s">
        <v>634</v>
      </c>
      <c r="C379" s="116" t="s">
        <v>66</v>
      </c>
      <c r="D379" s="116" t="s">
        <v>635</v>
      </c>
      <c r="E379" s="6" t="s">
        <v>11</v>
      </c>
      <c r="F379" s="25">
        <v>6000</v>
      </c>
      <c r="G379" s="25">
        <v>6000</v>
      </c>
      <c r="H379" s="33"/>
      <c r="I379" s="55"/>
      <c r="J379" s="55"/>
      <c r="K379" s="55"/>
      <c r="L379" s="55"/>
      <c r="M379" s="142" t="s">
        <v>638</v>
      </c>
    </row>
    <row r="380" spans="1:13" x14ac:dyDescent="0.2">
      <c r="A380" s="159"/>
      <c r="B380" s="145"/>
      <c r="C380" s="117"/>
      <c r="D380" s="117"/>
      <c r="E380" s="6" t="s">
        <v>12</v>
      </c>
      <c r="F380" s="33"/>
      <c r="G380" s="25"/>
      <c r="H380" s="25"/>
      <c r="I380" s="56"/>
      <c r="J380" s="55"/>
      <c r="K380" s="55"/>
      <c r="L380" s="55"/>
      <c r="M380" s="142"/>
    </row>
    <row r="381" spans="1:13" ht="15" x14ac:dyDescent="0.2">
      <c r="A381" s="159"/>
      <c r="B381" s="145"/>
      <c r="C381" s="117"/>
      <c r="D381" s="117"/>
      <c r="E381" s="6" t="s">
        <v>13</v>
      </c>
      <c r="F381" s="31"/>
      <c r="G381" s="31"/>
      <c r="H381" s="25"/>
      <c r="I381" s="56"/>
      <c r="J381" s="55"/>
      <c r="K381" s="55"/>
      <c r="L381" s="55"/>
      <c r="M381" s="142"/>
    </row>
    <row r="382" spans="1:13" x14ac:dyDescent="0.2">
      <c r="A382" s="159"/>
      <c r="B382" s="145"/>
      <c r="C382" s="117"/>
      <c r="D382" s="117"/>
      <c r="E382" s="6" t="s">
        <v>14</v>
      </c>
      <c r="F382" s="35"/>
      <c r="G382" s="35"/>
      <c r="H382" s="35"/>
      <c r="I382" s="56"/>
      <c r="J382" s="55"/>
      <c r="K382" s="55"/>
      <c r="L382" s="55"/>
      <c r="M382" s="142"/>
    </row>
    <row r="383" spans="1:13" x14ac:dyDescent="0.2">
      <c r="A383" s="160"/>
      <c r="B383" s="145"/>
      <c r="C383" s="118"/>
      <c r="D383" s="118"/>
      <c r="E383" s="6" t="s">
        <v>15</v>
      </c>
      <c r="F383" s="25">
        <v>6000</v>
      </c>
      <c r="G383" s="25">
        <v>6000</v>
      </c>
      <c r="H383" s="56"/>
      <c r="I383" s="56"/>
      <c r="J383" s="55"/>
      <c r="K383" s="55"/>
      <c r="L383" s="55"/>
      <c r="M383" s="142"/>
    </row>
    <row r="384" spans="1:13" ht="24.75" customHeight="1" x14ac:dyDescent="0.2">
      <c r="A384" s="158" t="s">
        <v>750</v>
      </c>
      <c r="B384" s="145" t="s">
        <v>636</v>
      </c>
      <c r="C384" s="116" t="s">
        <v>58</v>
      </c>
      <c r="D384" s="116" t="s">
        <v>635</v>
      </c>
      <c r="E384" s="6" t="s">
        <v>11</v>
      </c>
      <c r="F384" s="31">
        <f>G384+H384</f>
        <v>570434.27964999992</v>
      </c>
      <c r="G384" s="25">
        <v>29860.84865</v>
      </c>
      <c r="H384" s="25">
        <v>540573.43099999998</v>
      </c>
      <c r="I384" s="55"/>
      <c r="J384" s="55"/>
      <c r="K384" s="55"/>
      <c r="L384" s="55"/>
      <c r="M384" s="142" t="s">
        <v>637</v>
      </c>
    </row>
    <row r="385" spans="1:13" ht="24.75" customHeight="1" x14ac:dyDescent="0.2">
      <c r="A385" s="159"/>
      <c r="B385" s="145"/>
      <c r="C385" s="117"/>
      <c r="D385" s="117"/>
      <c r="E385" s="6" t="s">
        <v>12</v>
      </c>
      <c r="F385" s="31">
        <f t="shared" ref="F385:F386" si="23">G385+H385</f>
        <v>0</v>
      </c>
      <c r="G385" s="25"/>
      <c r="H385" s="25"/>
      <c r="I385" s="56"/>
      <c r="J385" s="55"/>
      <c r="K385" s="55"/>
      <c r="L385" s="55"/>
      <c r="M385" s="142"/>
    </row>
    <row r="386" spans="1:13" ht="24.75" customHeight="1" x14ac:dyDescent="0.2">
      <c r="A386" s="159"/>
      <c r="B386" s="145"/>
      <c r="C386" s="117"/>
      <c r="D386" s="117"/>
      <c r="E386" s="6" t="s">
        <v>13</v>
      </c>
      <c r="F386" s="31">
        <f t="shared" si="23"/>
        <v>570434.27964999992</v>
      </c>
      <c r="G386" s="25">
        <v>29860.84865</v>
      </c>
      <c r="H386" s="25">
        <v>540573.43099999998</v>
      </c>
      <c r="I386" s="56"/>
      <c r="J386" s="55"/>
      <c r="K386" s="55"/>
      <c r="L386" s="55"/>
      <c r="M386" s="142"/>
    </row>
    <row r="387" spans="1:13" ht="24.75" customHeight="1" x14ac:dyDescent="0.2">
      <c r="A387" s="159"/>
      <c r="B387" s="145"/>
      <c r="C387" s="117"/>
      <c r="D387" s="117"/>
      <c r="E387" s="6" t="s">
        <v>14</v>
      </c>
      <c r="F387" s="35"/>
      <c r="G387" s="35"/>
      <c r="H387" s="35"/>
      <c r="I387" s="56"/>
      <c r="J387" s="55"/>
      <c r="K387" s="55"/>
      <c r="L387" s="55"/>
      <c r="M387" s="142"/>
    </row>
    <row r="388" spans="1:13" ht="24.75" customHeight="1" x14ac:dyDescent="0.2">
      <c r="A388" s="160"/>
      <c r="B388" s="145"/>
      <c r="C388" s="118"/>
      <c r="D388" s="118"/>
      <c r="E388" s="6" t="s">
        <v>15</v>
      </c>
      <c r="F388" s="31"/>
      <c r="G388" s="56"/>
      <c r="H388" s="56"/>
      <c r="I388" s="56"/>
      <c r="J388" s="55"/>
      <c r="K388" s="55"/>
      <c r="L388" s="55"/>
      <c r="M388" s="142"/>
    </row>
    <row r="389" spans="1:13" ht="20.25" customHeight="1" x14ac:dyDescent="0.2">
      <c r="A389" s="158" t="s">
        <v>751</v>
      </c>
      <c r="B389" s="145" t="s">
        <v>639</v>
      </c>
      <c r="C389" s="116" t="s">
        <v>9</v>
      </c>
      <c r="D389" s="116" t="s">
        <v>640</v>
      </c>
      <c r="E389" s="6" t="s">
        <v>11</v>
      </c>
      <c r="F389" s="33">
        <f>SUM(F390:F393)</f>
        <v>239700.1</v>
      </c>
      <c r="G389" s="33">
        <f>SUM(G390:G393)</f>
        <v>239700.1</v>
      </c>
      <c r="H389" s="33"/>
      <c r="I389" s="55"/>
      <c r="J389" s="55"/>
      <c r="K389" s="55"/>
      <c r="L389" s="55"/>
      <c r="M389" s="142" t="s">
        <v>641</v>
      </c>
    </row>
    <row r="390" spans="1:13" ht="20.25" customHeight="1" x14ac:dyDescent="0.2">
      <c r="A390" s="159"/>
      <c r="B390" s="145"/>
      <c r="C390" s="117"/>
      <c r="D390" s="117"/>
      <c r="E390" s="6" t="s">
        <v>12</v>
      </c>
      <c r="F390" s="33"/>
      <c r="G390" s="25"/>
      <c r="H390" s="25"/>
      <c r="I390" s="56"/>
      <c r="J390" s="55"/>
      <c r="K390" s="55"/>
      <c r="L390" s="55"/>
      <c r="M390" s="142"/>
    </row>
    <row r="391" spans="1:13" ht="20.25" customHeight="1" x14ac:dyDescent="0.2">
      <c r="A391" s="159"/>
      <c r="B391" s="145"/>
      <c r="C391" s="117"/>
      <c r="D391" s="117"/>
      <c r="E391" s="6" t="s">
        <v>13</v>
      </c>
      <c r="F391" s="33">
        <v>2464</v>
      </c>
      <c r="G391" s="33">
        <v>2464</v>
      </c>
      <c r="H391" s="25"/>
      <c r="I391" s="56"/>
      <c r="J391" s="55"/>
      <c r="K391" s="55"/>
      <c r="L391" s="55"/>
      <c r="M391" s="142"/>
    </row>
    <row r="392" spans="1:13" ht="20.25" customHeight="1" x14ac:dyDescent="0.2">
      <c r="A392" s="159"/>
      <c r="B392" s="145"/>
      <c r="C392" s="117"/>
      <c r="D392" s="117"/>
      <c r="E392" s="6" t="s">
        <v>14</v>
      </c>
      <c r="F392" s="35">
        <v>237236.1</v>
      </c>
      <c r="G392" s="35">
        <v>237236.1</v>
      </c>
      <c r="H392" s="35"/>
      <c r="I392" s="56"/>
      <c r="J392" s="55"/>
      <c r="K392" s="55"/>
      <c r="L392" s="55"/>
      <c r="M392" s="142"/>
    </row>
    <row r="393" spans="1:13" ht="20.25" customHeight="1" x14ac:dyDescent="0.2">
      <c r="A393" s="160"/>
      <c r="B393" s="145"/>
      <c r="C393" s="118"/>
      <c r="D393" s="118"/>
      <c r="E393" s="6" t="s">
        <v>15</v>
      </c>
      <c r="F393" s="31"/>
      <c r="G393" s="56"/>
      <c r="H393" s="56"/>
      <c r="I393" s="56"/>
      <c r="J393" s="55"/>
      <c r="K393" s="55"/>
      <c r="L393" s="55"/>
      <c r="M393" s="142"/>
    </row>
    <row r="394" spans="1:13" x14ac:dyDescent="0.2">
      <c r="A394" s="158" t="s">
        <v>752</v>
      </c>
      <c r="B394" s="145" t="s">
        <v>642</v>
      </c>
      <c r="C394" s="116" t="s">
        <v>66</v>
      </c>
      <c r="D394" s="116" t="s">
        <v>643</v>
      </c>
      <c r="E394" s="6" t="s">
        <v>11</v>
      </c>
      <c r="F394" s="25">
        <f>SUM(F395:F398)</f>
        <v>64005</v>
      </c>
      <c r="G394" s="25">
        <f>SUM(G395:G398)</f>
        <v>64005</v>
      </c>
      <c r="H394" s="33"/>
      <c r="I394" s="55"/>
      <c r="J394" s="55"/>
      <c r="K394" s="55"/>
      <c r="L394" s="55"/>
      <c r="M394" s="142" t="s">
        <v>957</v>
      </c>
    </row>
    <row r="395" spans="1:13" x14ac:dyDescent="0.2">
      <c r="A395" s="159"/>
      <c r="B395" s="145"/>
      <c r="C395" s="117"/>
      <c r="D395" s="117"/>
      <c r="E395" s="6" t="s">
        <v>12</v>
      </c>
      <c r="F395" s="33"/>
      <c r="G395" s="25"/>
      <c r="H395" s="25"/>
      <c r="I395" s="56"/>
      <c r="J395" s="55"/>
      <c r="K395" s="55"/>
      <c r="L395" s="55"/>
      <c r="M395" s="142"/>
    </row>
    <row r="396" spans="1:13" ht="15" x14ac:dyDescent="0.2">
      <c r="A396" s="159"/>
      <c r="B396" s="145"/>
      <c r="C396" s="117"/>
      <c r="D396" s="117"/>
      <c r="E396" s="6" t="s">
        <v>13</v>
      </c>
      <c r="F396" s="31">
        <f>18144+30861+15000</f>
        <v>64005</v>
      </c>
      <c r="G396" s="31">
        <f>18144+30861+15000</f>
        <v>64005</v>
      </c>
      <c r="H396" s="25"/>
      <c r="I396" s="56"/>
      <c r="J396" s="55"/>
      <c r="K396" s="55"/>
      <c r="L396" s="55"/>
      <c r="M396" s="142"/>
    </row>
    <row r="397" spans="1:13" x14ac:dyDescent="0.2">
      <c r="A397" s="159"/>
      <c r="B397" s="145"/>
      <c r="C397" s="117"/>
      <c r="D397" s="117"/>
      <c r="E397" s="6" t="s">
        <v>14</v>
      </c>
      <c r="F397" s="35"/>
      <c r="G397" s="35"/>
      <c r="H397" s="35"/>
      <c r="I397" s="56"/>
      <c r="J397" s="55"/>
      <c r="K397" s="55"/>
      <c r="L397" s="55"/>
      <c r="M397" s="142"/>
    </row>
    <row r="398" spans="1:13" x14ac:dyDescent="0.2">
      <c r="A398" s="160"/>
      <c r="B398" s="145"/>
      <c r="C398" s="118"/>
      <c r="D398" s="118"/>
      <c r="E398" s="6" t="s">
        <v>15</v>
      </c>
      <c r="F398" s="25"/>
      <c r="G398" s="25"/>
      <c r="H398" s="56"/>
      <c r="I398" s="56"/>
      <c r="J398" s="55"/>
      <c r="K398" s="55"/>
      <c r="L398" s="55"/>
      <c r="M398" s="142"/>
    </row>
    <row r="399" spans="1:13" ht="12.75" customHeight="1" x14ac:dyDescent="0.2">
      <c r="A399" s="184" t="s">
        <v>958</v>
      </c>
      <c r="B399" s="185"/>
      <c r="C399" s="185"/>
      <c r="D399" s="186"/>
      <c r="E399" s="3" t="s">
        <v>11</v>
      </c>
      <c r="F399" s="4">
        <f>F369+F374+F379+F384+F389+F394</f>
        <v>6089855.4796499992</v>
      </c>
      <c r="G399" s="4">
        <f t="shared" ref="G399:L399" si="24">G369+G374+G379+G384+G389+G394</f>
        <v>375755.94865000003</v>
      </c>
      <c r="H399" s="4">
        <f t="shared" si="24"/>
        <v>540573.43099999998</v>
      </c>
      <c r="I399" s="4">
        <f t="shared" si="24"/>
        <v>0</v>
      </c>
      <c r="J399" s="4">
        <f t="shared" si="24"/>
        <v>0</v>
      </c>
      <c r="K399" s="4">
        <f t="shared" si="24"/>
        <v>0</v>
      </c>
      <c r="L399" s="4">
        <f t="shared" si="24"/>
        <v>0</v>
      </c>
      <c r="M399" s="146"/>
    </row>
    <row r="400" spans="1:13" x14ac:dyDescent="0.2">
      <c r="A400" s="187"/>
      <c r="B400" s="188"/>
      <c r="C400" s="188"/>
      <c r="D400" s="189"/>
      <c r="E400" s="3" t="s">
        <v>12</v>
      </c>
      <c r="F400" s="4">
        <f t="shared" ref="F400:L403" si="25">F370+F375+F380+F385+F390+F395</f>
        <v>0</v>
      </c>
      <c r="G400" s="4">
        <f t="shared" si="25"/>
        <v>0</v>
      </c>
      <c r="H400" s="4">
        <f t="shared" si="25"/>
        <v>0</v>
      </c>
      <c r="I400" s="4">
        <f t="shared" si="25"/>
        <v>0</v>
      </c>
      <c r="J400" s="4">
        <f t="shared" si="25"/>
        <v>0</v>
      </c>
      <c r="K400" s="4">
        <f t="shared" si="25"/>
        <v>0</v>
      </c>
      <c r="L400" s="4">
        <f t="shared" si="25"/>
        <v>0</v>
      </c>
      <c r="M400" s="146"/>
    </row>
    <row r="401" spans="1:13" x14ac:dyDescent="0.2">
      <c r="A401" s="187"/>
      <c r="B401" s="188"/>
      <c r="C401" s="188"/>
      <c r="D401" s="189"/>
      <c r="E401" s="3" t="s">
        <v>13</v>
      </c>
      <c r="F401" s="4">
        <f t="shared" si="25"/>
        <v>5846619.3796499996</v>
      </c>
      <c r="G401" s="4">
        <f t="shared" si="25"/>
        <v>132519.84865</v>
      </c>
      <c r="H401" s="4">
        <f t="shared" si="25"/>
        <v>540573.43099999998</v>
      </c>
      <c r="I401" s="4">
        <f t="shared" si="25"/>
        <v>0</v>
      </c>
      <c r="J401" s="4">
        <f t="shared" si="25"/>
        <v>0</v>
      </c>
      <c r="K401" s="4">
        <f t="shared" si="25"/>
        <v>0</v>
      </c>
      <c r="L401" s="4">
        <f t="shared" ref="L401" si="26">L371+L376+L381+L386+L391+L396</f>
        <v>0</v>
      </c>
      <c r="M401" s="146"/>
    </row>
    <row r="402" spans="1:13" x14ac:dyDescent="0.2">
      <c r="A402" s="187"/>
      <c r="B402" s="188"/>
      <c r="C402" s="188"/>
      <c r="D402" s="189"/>
      <c r="E402" s="3" t="s">
        <v>14</v>
      </c>
      <c r="F402" s="4">
        <f t="shared" si="25"/>
        <v>237236.1</v>
      </c>
      <c r="G402" s="4">
        <f t="shared" si="25"/>
        <v>237236.1</v>
      </c>
      <c r="H402" s="4">
        <f t="shared" si="25"/>
        <v>0</v>
      </c>
      <c r="I402" s="4">
        <f t="shared" si="25"/>
        <v>0</v>
      </c>
      <c r="J402" s="4">
        <f t="shared" si="25"/>
        <v>0</v>
      </c>
      <c r="K402" s="4">
        <f t="shared" si="25"/>
        <v>0</v>
      </c>
      <c r="L402" s="4">
        <f t="shared" si="25"/>
        <v>0</v>
      </c>
      <c r="M402" s="146"/>
    </row>
    <row r="403" spans="1:13" x14ac:dyDescent="0.2">
      <c r="A403" s="190"/>
      <c r="B403" s="191"/>
      <c r="C403" s="191"/>
      <c r="D403" s="192"/>
      <c r="E403" s="3" t="s">
        <v>15</v>
      </c>
      <c r="F403" s="4">
        <f t="shared" si="25"/>
        <v>6000</v>
      </c>
      <c r="G403" s="4">
        <f t="shared" si="25"/>
        <v>6000</v>
      </c>
      <c r="H403" s="4">
        <f t="shared" si="25"/>
        <v>0</v>
      </c>
      <c r="I403" s="4">
        <f t="shared" si="25"/>
        <v>0</v>
      </c>
      <c r="J403" s="4">
        <f t="shared" si="25"/>
        <v>0</v>
      </c>
      <c r="K403" s="4">
        <f t="shared" si="25"/>
        <v>0</v>
      </c>
      <c r="L403" s="4">
        <f t="shared" si="25"/>
        <v>0</v>
      </c>
      <c r="M403" s="146"/>
    </row>
    <row r="404" spans="1:13" x14ac:dyDescent="0.2">
      <c r="A404" s="82"/>
      <c r="B404" s="36"/>
      <c r="C404" s="2"/>
      <c r="D404" s="2"/>
      <c r="E404" s="37"/>
      <c r="F404" s="50"/>
      <c r="G404" s="51"/>
      <c r="H404" s="51"/>
      <c r="I404" s="51"/>
      <c r="J404" s="50"/>
      <c r="K404" s="50"/>
      <c r="L404" s="50"/>
      <c r="M404" s="38"/>
    </row>
    <row r="405" spans="1:13" x14ac:dyDescent="0.2">
      <c r="A405" s="82"/>
      <c r="B405" s="36"/>
      <c r="C405" s="2"/>
      <c r="D405" s="2"/>
      <c r="E405" s="37"/>
      <c r="F405" s="50"/>
      <c r="G405" s="51"/>
      <c r="H405" s="51"/>
      <c r="I405" s="51"/>
      <c r="J405" s="50"/>
      <c r="K405" s="50"/>
      <c r="L405" s="50"/>
      <c r="M405" s="38"/>
    </row>
    <row r="406" spans="1:13" ht="12.75" customHeight="1" x14ac:dyDescent="0.2">
      <c r="A406" s="130" t="s">
        <v>753</v>
      </c>
      <c r="B406" s="130"/>
      <c r="C406" s="130"/>
      <c r="D406" s="130"/>
      <c r="E406" s="130"/>
      <c r="F406" s="130"/>
      <c r="G406" s="130"/>
      <c r="H406" s="130"/>
      <c r="I406" s="130"/>
      <c r="J406" s="130"/>
      <c r="K406" s="130"/>
      <c r="L406" s="130"/>
      <c r="M406" s="130"/>
    </row>
    <row r="407" spans="1:13" x14ac:dyDescent="0.2">
      <c r="A407" s="8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ht="23.25" customHeight="1" x14ac:dyDescent="0.2">
      <c r="A408" s="158" t="s">
        <v>516</v>
      </c>
      <c r="B408" s="164" t="s">
        <v>355</v>
      </c>
      <c r="C408" s="116" t="s">
        <v>66</v>
      </c>
      <c r="D408" s="116" t="s">
        <v>10</v>
      </c>
      <c r="E408" s="6" t="s">
        <v>11</v>
      </c>
      <c r="F408" s="24">
        <v>1600</v>
      </c>
      <c r="G408" s="24">
        <v>1600</v>
      </c>
      <c r="H408" s="24"/>
      <c r="I408" s="24"/>
      <c r="J408" s="25"/>
      <c r="K408" s="24"/>
      <c r="L408" s="24"/>
      <c r="M408" s="167" t="s">
        <v>357</v>
      </c>
    </row>
    <row r="409" spans="1:13" ht="23.25" customHeight="1" x14ac:dyDescent="0.2">
      <c r="A409" s="159"/>
      <c r="B409" s="165"/>
      <c r="C409" s="117"/>
      <c r="D409" s="117"/>
      <c r="E409" s="6" t="s">
        <v>12</v>
      </c>
      <c r="F409" s="24">
        <v>1600</v>
      </c>
      <c r="G409" s="24">
        <v>1600</v>
      </c>
      <c r="H409" s="25"/>
      <c r="I409" s="25"/>
      <c r="J409" s="24"/>
      <c r="K409" s="24"/>
      <c r="L409" s="24"/>
      <c r="M409" s="168"/>
    </row>
    <row r="410" spans="1:13" ht="23.25" customHeight="1" x14ac:dyDescent="0.2">
      <c r="A410" s="159"/>
      <c r="B410" s="165"/>
      <c r="C410" s="117"/>
      <c r="D410" s="117"/>
      <c r="E410" s="6" t="s">
        <v>13</v>
      </c>
      <c r="F410" s="24"/>
      <c r="G410" s="25"/>
      <c r="H410" s="25"/>
      <c r="I410" s="25"/>
      <c r="J410" s="24"/>
      <c r="K410" s="24"/>
      <c r="L410" s="24"/>
      <c r="M410" s="168"/>
    </row>
    <row r="411" spans="1:13" ht="23.25" customHeight="1" x14ac:dyDescent="0.2">
      <c r="A411" s="159"/>
      <c r="B411" s="165"/>
      <c r="C411" s="117"/>
      <c r="D411" s="117"/>
      <c r="E411" s="6" t="s">
        <v>14</v>
      </c>
      <c r="F411" s="24"/>
      <c r="G411" s="25"/>
      <c r="H411" s="25"/>
      <c r="I411" s="25"/>
      <c r="J411" s="24"/>
      <c r="K411" s="24"/>
      <c r="L411" s="24"/>
      <c r="M411" s="168"/>
    </row>
    <row r="412" spans="1:13" ht="23.25" customHeight="1" x14ac:dyDescent="0.2">
      <c r="A412" s="160"/>
      <c r="B412" s="166"/>
      <c r="C412" s="118"/>
      <c r="D412" s="118"/>
      <c r="E412" s="6" t="s">
        <v>15</v>
      </c>
      <c r="F412" s="24"/>
      <c r="G412" s="25"/>
      <c r="H412" s="25"/>
      <c r="I412" s="25"/>
      <c r="J412" s="24"/>
      <c r="K412" s="24"/>
      <c r="L412" s="24"/>
      <c r="M412" s="169"/>
    </row>
    <row r="413" spans="1:13" ht="24.75" customHeight="1" x14ac:dyDescent="0.2">
      <c r="A413" s="158" t="s">
        <v>517</v>
      </c>
      <c r="B413" s="164" t="s">
        <v>356</v>
      </c>
      <c r="C413" s="116" t="s">
        <v>100</v>
      </c>
      <c r="D413" s="116" t="s">
        <v>10</v>
      </c>
      <c r="E413" s="6" t="s">
        <v>11</v>
      </c>
      <c r="F413" s="25">
        <v>293.3</v>
      </c>
      <c r="G413" s="24"/>
      <c r="H413" s="24"/>
      <c r="I413" s="25">
        <v>293.3</v>
      </c>
      <c r="J413" s="25"/>
      <c r="K413" s="24"/>
      <c r="L413" s="24"/>
      <c r="M413" s="167" t="s">
        <v>357</v>
      </c>
    </row>
    <row r="414" spans="1:13" ht="24.75" customHeight="1" x14ac:dyDescent="0.2">
      <c r="A414" s="159"/>
      <c r="B414" s="165"/>
      <c r="C414" s="117"/>
      <c r="D414" s="117"/>
      <c r="E414" s="6" t="s">
        <v>12</v>
      </c>
      <c r="F414" s="25">
        <v>293.3</v>
      </c>
      <c r="G414" s="25"/>
      <c r="H414" s="25"/>
      <c r="I414" s="25">
        <v>293.3</v>
      </c>
      <c r="J414" s="24"/>
      <c r="K414" s="24"/>
      <c r="L414" s="24"/>
      <c r="M414" s="168"/>
    </row>
    <row r="415" spans="1:13" ht="24.75" customHeight="1" x14ac:dyDescent="0.2">
      <c r="A415" s="159"/>
      <c r="B415" s="165"/>
      <c r="C415" s="117"/>
      <c r="D415" s="117"/>
      <c r="E415" s="6" t="s">
        <v>13</v>
      </c>
      <c r="F415" s="24"/>
      <c r="G415" s="25"/>
      <c r="H415" s="25"/>
      <c r="I415" s="25"/>
      <c r="J415" s="24"/>
      <c r="K415" s="24"/>
      <c r="L415" s="24"/>
      <c r="M415" s="168"/>
    </row>
    <row r="416" spans="1:13" ht="24.75" customHeight="1" x14ac:dyDescent="0.2">
      <c r="A416" s="159"/>
      <c r="B416" s="165"/>
      <c r="C416" s="117"/>
      <c r="D416" s="117"/>
      <c r="E416" s="6" t="s">
        <v>14</v>
      </c>
      <c r="F416" s="24"/>
      <c r="G416" s="25"/>
      <c r="H416" s="25"/>
      <c r="I416" s="25"/>
      <c r="J416" s="24"/>
      <c r="K416" s="24"/>
      <c r="L416" s="24"/>
      <c r="M416" s="168"/>
    </row>
    <row r="417" spans="1:13" ht="24.75" customHeight="1" x14ac:dyDescent="0.2">
      <c r="A417" s="160"/>
      <c r="B417" s="166"/>
      <c r="C417" s="118"/>
      <c r="D417" s="118"/>
      <c r="E417" s="6" t="s">
        <v>15</v>
      </c>
      <c r="F417" s="24"/>
      <c r="G417" s="25"/>
      <c r="H417" s="25"/>
      <c r="I417" s="25"/>
      <c r="J417" s="24"/>
      <c r="K417" s="24"/>
      <c r="L417" s="24"/>
      <c r="M417" s="169"/>
    </row>
    <row r="418" spans="1:13" ht="22.5" customHeight="1" x14ac:dyDescent="0.2">
      <c r="A418" s="158" t="s">
        <v>518</v>
      </c>
      <c r="B418" s="145" t="s">
        <v>994</v>
      </c>
      <c r="C418" s="116" t="s">
        <v>174</v>
      </c>
      <c r="D418" s="116" t="s">
        <v>10</v>
      </c>
      <c r="E418" s="6" t="s">
        <v>11</v>
      </c>
      <c r="F418" s="25">
        <f>F419+F420</f>
        <v>51526</v>
      </c>
      <c r="G418" s="25"/>
      <c r="H418" s="25"/>
      <c r="I418" s="25"/>
      <c r="J418" s="25">
        <f t="shared" ref="J418" si="27">J419+J420</f>
        <v>51526</v>
      </c>
      <c r="K418" s="24"/>
      <c r="L418" s="24"/>
      <c r="M418" s="142" t="s">
        <v>357</v>
      </c>
    </row>
    <row r="419" spans="1:13" ht="22.5" customHeight="1" x14ac:dyDescent="0.2">
      <c r="A419" s="159"/>
      <c r="B419" s="145"/>
      <c r="C419" s="117"/>
      <c r="D419" s="117"/>
      <c r="E419" s="6" t="s">
        <v>12</v>
      </c>
      <c r="F419" s="24">
        <v>2577</v>
      </c>
      <c r="G419" s="25"/>
      <c r="H419" s="25"/>
      <c r="I419" s="25"/>
      <c r="J419" s="24">
        <v>2577</v>
      </c>
      <c r="K419" s="24"/>
      <c r="L419" s="24"/>
      <c r="M419" s="142"/>
    </row>
    <row r="420" spans="1:13" ht="22.5" customHeight="1" x14ac:dyDescent="0.2">
      <c r="A420" s="159"/>
      <c r="B420" s="145"/>
      <c r="C420" s="117"/>
      <c r="D420" s="117"/>
      <c r="E420" s="6" t="s">
        <v>13</v>
      </c>
      <c r="F420" s="24">
        <v>48949</v>
      </c>
      <c r="G420" s="25"/>
      <c r="H420" s="25"/>
      <c r="I420" s="25"/>
      <c r="J420" s="24">
        <v>48949</v>
      </c>
      <c r="K420" s="24"/>
      <c r="L420" s="24"/>
      <c r="M420" s="142"/>
    </row>
    <row r="421" spans="1:13" ht="22.5" customHeight="1" x14ac:dyDescent="0.2">
      <c r="A421" s="159"/>
      <c r="B421" s="145"/>
      <c r="C421" s="117"/>
      <c r="D421" s="117"/>
      <c r="E421" s="6" t="s">
        <v>14</v>
      </c>
      <c r="F421" s="24"/>
      <c r="G421" s="25"/>
      <c r="H421" s="25"/>
      <c r="I421" s="25"/>
      <c r="J421" s="24"/>
      <c r="K421" s="24"/>
      <c r="L421" s="24"/>
      <c r="M421" s="142"/>
    </row>
    <row r="422" spans="1:13" ht="22.5" customHeight="1" x14ac:dyDescent="0.2">
      <c r="A422" s="160"/>
      <c r="B422" s="145"/>
      <c r="C422" s="118"/>
      <c r="D422" s="118"/>
      <c r="E422" s="6" t="s">
        <v>15</v>
      </c>
      <c r="F422" s="24"/>
      <c r="G422" s="25"/>
      <c r="H422" s="25"/>
      <c r="I422" s="25"/>
      <c r="J422" s="24"/>
      <c r="K422" s="39"/>
      <c r="L422" s="24"/>
      <c r="M422" s="142"/>
    </row>
    <row r="423" spans="1:13" ht="18.75" customHeight="1" x14ac:dyDescent="0.2">
      <c r="A423" s="158" t="s">
        <v>519</v>
      </c>
      <c r="B423" s="145" t="s">
        <v>358</v>
      </c>
      <c r="C423" s="116" t="s">
        <v>45</v>
      </c>
      <c r="D423" s="116" t="s">
        <v>10</v>
      </c>
      <c r="E423" s="6" t="s">
        <v>11</v>
      </c>
      <c r="F423" s="24">
        <f>F424+F425</f>
        <v>134872.63</v>
      </c>
      <c r="G423" s="24"/>
      <c r="H423" s="24"/>
      <c r="I423" s="24"/>
      <c r="J423" s="25"/>
      <c r="K423" s="24">
        <f>K424+K425</f>
        <v>134872.63</v>
      </c>
      <c r="L423" s="24"/>
      <c r="M423" s="142" t="s">
        <v>357</v>
      </c>
    </row>
    <row r="424" spans="1:13" ht="18.75" customHeight="1" x14ac:dyDescent="0.2">
      <c r="A424" s="159"/>
      <c r="B424" s="145"/>
      <c r="C424" s="117"/>
      <c r="D424" s="117"/>
      <c r="E424" s="6" t="s">
        <v>12</v>
      </c>
      <c r="F424" s="24">
        <v>6743.63</v>
      </c>
      <c r="G424" s="25"/>
      <c r="H424" s="25"/>
      <c r="I424" s="25"/>
      <c r="J424" s="24"/>
      <c r="K424" s="24">
        <v>6743.63</v>
      </c>
      <c r="L424" s="24"/>
      <c r="M424" s="142"/>
    </row>
    <row r="425" spans="1:13" ht="18.75" customHeight="1" x14ac:dyDescent="0.2">
      <c r="A425" s="159"/>
      <c r="B425" s="145"/>
      <c r="C425" s="117"/>
      <c r="D425" s="117"/>
      <c r="E425" s="6" t="s">
        <v>13</v>
      </c>
      <c r="F425" s="24">
        <v>128129</v>
      </c>
      <c r="G425" s="25"/>
      <c r="H425" s="25"/>
      <c r="I425" s="25"/>
      <c r="J425" s="24"/>
      <c r="K425" s="24">
        <v>128129</v>
      </c>
      <c r="L425" s="24"/>
      <c r="M425" s="142"/>
    </row>
    <row r="426" spans="1:13" ht="18.75" customHeight="1" x14ac:dyDescent="0.2">
      <c r="A426" s="159"/>
      <c r="B426" s="145"/>
      <c r="C426" s="117"/>
      <c r="D426" s="117"/>
      <c r="E426" s="6" t="s">
        <v>14</v>
      </c>
      <c r="F426" s="24"/>
      <c r="G426" s="25"/>
      <c r="H426" s="25"/>
      <c r="I426" s="25"/>
      <c r="J426" s="24"/>
      <c r="K426" s="24"/>
      <c r="L426" s="24"/>
      <c r="M426" s="142"/>
    </row>
    <row r="427" spans="1:13" ht="18.75" customHeight="1" x14ac:dyDescent="0.2">
      <c r="A427" s="160"/>
      <c r="B427" s="145"/>
      <c r="C427" s="118"/>
      <c r="D427" s="118"/>
      <c r="E427" s="6" t="s">
        <v>15</v>
      </c>
      <c r="F427" s="24"/>
      <c r="G427" s="25"/>
      <c r="H427" s="25"/>
      <c r="I427" s="25"/>
      <c r="J427" s="24"/>
      <c r="K427" s="24"/>
      <c r="L427" s="24"/>
      <c r="M427" s="142"/>
    </row>
    <row r="428" spans="1:13" ht="24.75" customHeight="1" x14ac:dyDescent="0.2">
      <c r="A428" s="158" t="s">
        <v>520</v>
      </c>
      <c r="B428" s="171" t="s">
        <v>621</v>
      </c>
      <c r="C428" s="130" t="s">
        <v>108</v>
      </c>
      <c r="D428" s="130" t="s">
        <v>622</v>
      </c>
      <c r="E428" s="6" t="s">
        <v>11</v>
      </c>
      <c r="F428" s="24">
        <f>9181.2+11864+3487.2+9500+1721+1721</f>
        <v>37474.400000000001</v>
      </c>
      <c r="G428" s="24">
        <v>9500</v>
      </c>
      <c r="H428" s="24">
        <v>1721</v>
      </c>
      <c r="I428" s="24">
        <v>1721</v>
      </c>
      <c r="J428" s="25"/>
      <c r="K428" s="24"/>
      <c r="L428" s="24"/>
      <c r="M428" s="142" t="s">
        <v>357</v>
      </c>
    </row>
    <row r="429" spans="1:13" ht="24.75" customHeight="1" x14ac:dyDescent="0.2">
      <c r="A429" s="159"/>
      <c r="B429" s="172"/>
      <c r="C429" s="130"/>
      <c r="D429" s="130"/>
      <c r="E429" s="6" t="s">
        <v>12</v>
      </c>
      <c r="F429" s="24">
        <f>9181.2+11864+3487.2+9500+1721+1721</f>
        <v>37474.400000000001</v>
      </c>
      <c r="G429" s="24">
        <v>9500</v>
      </c>
      <c r="H429" s="24">
        <v>1721</v>
      </c>
      <c r="I429" s="24">
        <v>1721</v>
      </c>
      <c r="J429" s="24"/>
      <c r="K429" s="24"/>
      <c r="L429" s="24"/>
      <c r="M429" s="142"/>
    </row>
    <row r="430" spans="1:13" ht="24.75" customHeight="1" x14ac:dyDescent="0.2">
      <c r="A430" s="159"/>
      <c r="B430" s="172"/>
      <c r="C430" s="130"/>
      <c r="D430" s="130"/>
      <c r="E430" s="6" t="s">
        <v>13</v>
      </c>
      <c r="F430" s="24"/>
      <c r="G430" s="25"/>
      <c r="H430" s="25"/>
      <c r="I430" s="25"/>
      <c r="J430" s="24"/>
      <c r="K430" s="24"/>
      <c r="L430" s="24"/>
      <c r="M430" s="142"/>
    </row>
    <row r="431" spans="1:13" ht="24.75" customHeight="1" x14ac:dyDescent="0.2">
      <c r="A431" s="159"/>
      <c r="B431" s="172"/>
      <c r="C431" s="130"/>
      <c r="D431" s="130"/>
      <c r="E431" s="6" t="s">
        <v>14</v>
      </c>
      <c r="F431" s="24"/>
      <c r="G431" s="25"/>
      <c r="H431" s="25"/>
      <c r="I431" s="25"/>
      <c r="J431" s="24"/>
      <c r="K431" s="24"/>
      <c r="L431" s="24"/>
      <c r="M431" s="142"/>
    </row>
    <row r="432" spans="1:13" ht="24.75" customHeight="1" x14ac:dyDescent="0.2">
      <c r="A432" s="160"/>
      <c r="B432" s="173"/>
      <c r="C432" s="130"/>
      <c r="D432" s="130"/>
      <c r="E432" s="6" t="s">
        <v>15</v>
      </c>
      <c r="F432" s="24"/>
      <c r="G432" s="25"/>
      <c r="H432" s="25"/>
      <c r="I432" s="25"/>
      <c r="J432" s="24"/>
      <c r="K432" s="24"/>
      <c r="L432" s="24"/>
      <c r="M432" s="142"/>
    </row>
    <row r="433" spans="1:13" ht="34.5" customHeight="1" x14ac:dyDescent="0.2">
      <c r="A433" s="158" t="s">
        <v>521</v>
      </c>
      <c r="B433" s="145" t="s">
        <v>253</v>
      </c>
      <c r="C433" s="130" t="s">
        <v>43</v>
      </c>
      <c r="D433" s="130" t="s">
        <v>631</v>
      </c>
      <c r="E433" s="6" t="s">
        <v>11</v>
      </c>
      <c r="F433" s="25">
        <f>G433+H433+I433</f>
        <v>72503.700000000012</v>
      </c>
      <c r="G433" s="24">
        <v>2828</v>
      </c>
      <c r="H433" s="24">
        <v>24167.9</v>
      </c>
      <c r="I433" s="24">
        <v>45507.8</v>
      </c>
      <c r="J433" s="24"/>
      <c r="K433" s="25"/>
      <c r="L433" s="25"/>
      <c r="M433" s="142" t="s">
        <v>357</v>
      </c>
    </row>
    <row r="434" spans="1:13" ht="34.5" customHeight="1" x14ac:dyDescent="0.2">
      <c r="A434" s="159"/>
      <c r="B434" s="145"/>
      <c r="C434" s="130"/>
      <c r="D434" s="130"/>
      <c r="E434" s="6" t="s">
        <v>12</v>
      </c>
      <c r="F434" s="25"/>
      <c r="G434" s="25"/>
      <c r="H434" s="25"/>
      <c r="I434" s="25"/>
      <c r="J434" s="24"/>
      <c r="K434" s="24"/>
      <c r="L434" s="24"/>
      <c r="M434" s="142"/>
    </row>
    <row r="435" spans="1:13" ht="34.5" customHeight="1" x14ac:dyDescent="0.2">
      <c r="A435" s="159"/>
      <c r="B435" s="145"/>
      <c r="C435" s="130"/>
      <c r="D435" s="130"/>
      <c r="E435" s="6" t="s">
        <v>13</v>
      </c>
      <c r="F435" s="25">
        <f t="shared" ref="F435" si="28">G435+H435+I435</f>
        <v>72503.700000000012</v>
      </c>
      <c r="G435" s="24">
        <v>2828</v>
      </c>
      <c r="H435" s="24">
        <v>24167.9</v>
      </c>
      <c r="I435" s="24">
        <v>45507.8</v>
      </c>
      <c r="J435" s="24"/>
      <c r="K435" s="24"/>
      <c r="L435" s="24"/>
      <c r="M435" s="142"/>
    </row>
    <row r="436" spans="1:13" ht="34.5" customHeight="1" x14ac:dyDescent="0.2">
      <c r="A436" s="159"/>
      <c r="B436" s="145"/>
      <c r="C436" s="130"/>
      <c r="D436" s="130"/>
      <c r="E436" s="6" t="s">
        <v>14</v>
      </c>
      <c r="F436" s="25"/>
      <c r="G436" s="25"/>
      <c r="H436" s="25"/>
      <c r="I436" s="25"/>
      <c r="J436" s="24"/>
      <c r="K436" s="24"/>
      <c r="L436" s="24"/>
      <c r="M436" s="142"/>
    </row>
    <row r="437" spans="1:13" ht="34.5" customHeight="1" x14ac:dyDescent="0.2">
      <c r="A437" s="160"/>
      <c r="B437" s="145"/>
      <c r="C437" s="130"/>
      <c r="D437" s="130"/>
      <c r="E437" s="6" t="s">
        <v>15</v>
      </c>
      <c r="F437" s="24"/>
      <c r="G437" s="25"/>
      <c r="H437" s="25"/>
      <c r="I437" s="25"/>
      <c r="J437" s="24"/>
      <c r="K437" s="24"/>
      <c r="L437" s="24"/>
      <c r="M437" s="142"/>
    </row>
    <row r="438" spans="1:13" ht="36" customHeight="1" x14ac:dyDescent="0.2">
      <c r="A438" s="158" t="s">
        <v>522</v>
      </c>
      <c r="B438" s="145" t="s">
        <v>254</v>
      </c>
      <c r="C438" s="116" t="s">
        <v>44</v>
      </c>
      <c r="D438" s="130" t="s">
        <v>631</v>
      </c>
      <c r="E438" s="6" t="s">
        <v>11</v>
      </c>
      <c r="F438" s="25">
        <f>H438+I438</f>
        <v>136178.70000000001</v>
      </c>
      <c r="G438" s="24"/>
      <c r="H438" s="24">
        <v>45392.9</v>
      </c>
      <c r="I438" s="24">
        <v>90785.8</v>
      </c>
      <c r="J438" s="24"/>
      <c r="K438" s="25"/>
      <c r="L438" s="25"/>
      <c r="M438" s="142" t="s">
        <v>357</v>
      </c>
    </row>
    <row r="439" spans="1:13" ht="36" customHeight="1" x14ac:dyDescent="0.2">
      <c r="A439" s="159"/>
      <c r="B439" s="145"/>
      <c r="C439" s="117"/>
      <c r="D439" s="130"/>
      <c r="E439" s="6" t="s">
        <v>12</v>
      </c>
      <c r="F439" s="25"/>
      <c r="G439" s="25"/>
      <c r="H439" s="25"/>
      <c r="I439" s="25"/>
      <c r="J439" s="24"/>
      <c r="K439" s="24"/>
      <c r="L439" s="24"/>
      <c r="M439" s="142"/>
    </row>
    <row r="440" spans="1:13" ht="36" customHeight="1" x14ac:dyDescent="0.2">
      <c r="A440" s="159"/>
      <c r="B440" s="145"/>
      <c r="C440" s="117"/>
      <c r="D440" s="130"/>
      <c r="E440" s="6" t="s">
        <v>13</v>
      </c>
      <c r="F440" s="25">
        <f t="shared" ref="F440" si="29">H440+I440</f>
        <v>136178.70000000001</v>
      </c>
      <c r="G440" s="25"/>
      <c r="H440" s="24">
        <v>45392.9</v>
      </c>
      <c r="I440" s="24">
        <v>90785.8</v>
      </c>
      <c r="J440" s="24"/>
      <c r="K440" s="24"/>
      <c r="L440" s="24"/>
      <c r="M440" s="142"/>
    </row>
    <row r="441" spans="1:13" ht="36" customHeight="1" x14ac:dyDescent="0.2">
      <c r="A441" s="159"/>
      <c r="B441" s="145"/>
      <c r="C441" s="117"/>
      <c r="D441" s="130"/>
      <c r="E441" s="6" t="s">
        <v>14</v>
      </c>
      <c r="F441" s="24"/>
      <c r="G441" s="25"/>
      <c r="H441" s="25"/>
      <c r="I441" s="25"/>
      <c r="J441" s="24"/>
      <c r="K441" s="24"/>
      <c r="L441" s="24"/>
      <c r="M441" s="142"/>
    </row>
    <row r="442" spans="1:13" ht="36" customHeight="1" x14ac:dyDescent="0.2">
      <c r="A442" s="160"/>
      <c r="B442" s="145"/>
      <c r="C442" s="118"/>
      <c r="D442" s="130"/>
      <c r="E442" s="6" t="s">
        <v>15</v>
      </c>
      <c r="F442" s="24"/>
      <c r="G442" s="25"/>
      <c r="H442" s="25"/>
      <c r="I442" s="25"/>
      <c r="J442" s="24"/>
      <c r="K442" s="24"/>
      <c r="L442" s="24"/>
      <c r="M442" s="142"/>
    </row>
    <row r="443" spans="1:13" ht="31.5" customHeight="1" x14ac:dyDescent="0.2">
      <c r="A443" s="158" t="s">
        <v>523</v>
      </c>
      <c r="B443" s="145" t="s">
        <v>255</v>
      </c>
      <c r="C443" s="116" t="s">
        <v>43</v>
      </c>
      <c r="D443" s="130" t="s">
        <v>631</v>
      </c>
      <c r="E443" s="6" t="s">
        <v>11</v>
      </c>
      <c r="F443" s="25">
        <f>G443+H443+I443</f>
        <v>38848.199999999997</v>
      </c>
      <c r="G443" s="24">
        <v>2800</v>
      </c>
      <c r="H443" s="24">
        <v>12949.4</v>
      </c>
      <c r="I443" s="24">
        <v>23098.799999999999</v>
      </c>
      <c r="J443" s="24"/>
      <c r="K443" s="25"/>
      <c r="L443" s="25"/>
      <c r="M443" s="142" t="s">
        <v>357</v>
      </c>
    </row>
    <row r="444" spans="1:13" ht="31.5" customHeight="1" x14ac:dyDescent="0.2">
      <c r="A444" s="159"/>
      <c r="B444" s="145"/>
      <c r="C444" s="117"/>
      <c r="D444" s="130"/>
      <c r="E444" s="6" t="s">
        <v>12</v>
      </c>
      <c r="F444" s="25"/>
      <c r="G444" s="25"/>
      <c r="H444" s="25"/>
      <c r="I444" s="25"/>
      <c r="J444" s="24"/>
      <c r="K444" s="24"/>
      <c r="L444" s="24"/>
      <c r="M444" s="142"/>
    </row>
    <row r="445" spans="1:13" ht="31.5" customHeight="1" x14ac:dyDescent="0.2">
      <c r="A445" s="159"/>
      <c r="B445" s="145"/>
      <c r="C445" s="117"/>
      <c r="D445" s="130"/>
      <c r="E445" s="6" t="s">
        <v>13</v>
      </c>
      <c r="F445" s="25">
        <f t="shared" ref="F445" si="30">G445+H445+I445</f>
        <v>38848.199999999997</v>
      </c>
      <c r="G445" s="24">
        <v>2800</v>
      </c>
      <c r="H445" s="24">
        <v>12949.4</v>
      </c>
      <c r="I445" s="24">
        <v>23098.799999999999</v>
      </c>
      <c r="J445" s="24"/>
      <c r="K445" s="24"/>
      <c r="L445" s="24"/>
      <c r="M445" s="142"/>
    </row>
    <row r="446" spans="1:13" ht="31.5" customHeight="1" x14ac:dyDescent="0.2">
      <c r="A446" s="159"/>
      <c r="B446" s="145"/>
      <c r="C446" s="117"/>
      <c r="D446" s="130"/>
      <c r="E446" s="6" t="s">
        <v>14</v>
      </c>
      <c r="F446" s="24"/>
      <c r="G446" s="25"/>
      <c r="H446" s="25"/>
      <c r="I446" s="25"/>
      <c r="J446" s="24"/>
      <c r="K446" s="24"/>
      <c r="L446" s="24"/>
      <c r="M446" s="142"/>
    </row>
    <row r="447" spans="1:13" ht="31.5" customHeight="1" x14ac:dyDescent="0.2">
      <c r="A447" s="160"/>
      <c r="B447" s="145"/>
      <c r="C447" s="118"/>
      <c r="D447" s="130"/>
      <c r="E447" s="6" t="s">
        <v>15</v>
      </c>
      <c r="F447" s="24"/>
      <c r="G447" s="25"/>
      <c r="H447" s="25"/>
      <c r="I447" s="25"/>
      <c r="J447" s="24"/>
      <c r="K447" s="24"/>
      <c r="L447" s="24"/>
      <c r="M447" s="142"/>
    </row>
    <row r="448" spans="1:13" ht="39.75" customHeight="1" x14ac:dyDescent="0.2">
      <c r="A448" s="158" t="s">
        <v>524</v>
      </c>
      <c r="B448" s="145" t="s">
        <v>256</v>
      </c>
      <c r="C448" s="116" t="s">
        <v>44</v>
      </c>
      <c r="D448" s="130" t="s">
        <v>631</v>
      </c>
      <c r="E448" s="6" t="s">
        <v>11</v>
      </c>
      <c r="F448" s="25">
        <f>H448+I448</f>
        <v>24346.5</v>
      </c>
      <c r="G448" s="40"/>
      <c r="H448" s="24">
        <v>8115.5</v>
      </c>
      <c r="I448" s="24">
        <v>16231</v>
      </c>
      <c r="J448" s="24"/>
      <c r="K448" s="25"/>
      <c r="L448" s="25"/>
      <c r="M448" s="142" t="s">
        <v>357</v>
      </c>
    </row>
    <row r="449" spans="1:13" ht="39.75" customHeight="1" x14ac:dyDescent="0.2">
      <c r="A449" s="159"/>
      <c r="B449" s="145"/>
      <c r="C449" s="117"/>
      <c r="D449" s="130"/>
      <c r="E449" s="6" t="s">
        <v>12</v>
      </c>
      <c r="F449" s="25"/>
      <c r="G449" s="40"/>
      <c r="H449" s="25"/>
      <c r="I449" s="25"/>
      <c r="J449" s="24"/>
      <c r="K449" s="24"/>
      <c r="L449" s="24"/>
      <c r="M449" s="142"/>
    </row>
    <row r="450" spans="1:13" ht="39.75" customHeight="1" x14ac:dyDescent="0.2">
      <c r="A450" s="159"/>
      <c r="B450" s="145"/>
      <c r="C450" s="117"/>
      <c r="D450" s="130"/>
      <c r="E450" s="6" t="s">
        <v>13</v>
      </c>
      <c r="F450" s="25">
        <f>H450+I450</f>
        <v>24346.5</v>
      </c>
      <c r="G450" s="40"/>
      <c r="H450" s="24">
        <v>8115.5</v>
      </c>
      <c r="I450" s="24">
        <v>16231</v>
      </c>
      <c r="J450" s="24"/>
      <c r="K450" s="24"/>
      <c r="L450" s="24"/>
      <c r="M450" s="142"/>
    </row>
    <row r="451" spans="1:13" ht="39.75" customHeight="1" x14ac:dyDescent="0.2">
      <c r="A451" s="159"/>
      <c r="B451" s="145"/>
      <c r="C451" s="117"/>
      <c r="D451" s="130"/>
      <c r="E451" s="6" t="s">
        <v>14</v>
      </c>
      <c r="F451" s="24"/>
      <c r="G451" s="25"/>
      <c r="H451" s="25"/>
      <c r="I451" s="25"/>
      <c r="J451" s="24"/>
      <c r="K451" s="24"/>
      <c r="L451" s="24"/>
      <c r="M451" s="142"/>
    </row>
    <row r="452" spans="1:13" ht="39.75" customHeight="1" x14ac:dyDescent="0.2">
      <c r="A452" s="160"/>
      <c r="B452" s="145"/>
      <c r="C452" s="118"/>
      <c r="D452" s="130"/>
      <c r="E452" s="6" t="s">
        <v>15</v>
      </c>
      <c r="F452" s="24"/>
      <c r="G452" s="25"/>
      <c r="H452" s="25"/>
      <c r="I452" s="25"/>
      <c r="J452" s="24"/>
      <c r="K452" s="24"/>
      <c r="L452" s="24"/>
      <c r="M452" s="142"/>
    </row>
    <row r="453" spans="1:13" ht="33.75" customHeight="1" x14ac:dyDescent="0.2">
      <c r="A453" s="158" t="s">
        <v>525</v>
      </c>
      <c r="B453" s="145" t="s">
        <v>258</v>
      </c>
      <c r="C453" s="116" t="s">
        <v>44</v>
      </c>
      <c r="D453" s="130" t="s">
        <v>631</v>
      </c>
      <c r="E453" s="6" t="s">
        <v>11</v>
      </c>
      <c r="F453" s="40">
        <f>H453+I453</f>
        <v>75690.200000000012</v>
      </c>
      <c r="G453" s="40"/>
      <c r="H453" s="40">
        <v>22563.4</v>
      </c>
      <c r="I453" s="40">
        <v>53126.8</v>
      </c>
      <c r="J453" s="24"/>
      <c r="K453" s="25"/>
      <c r="L453" s="25"/>
      <c r="M453" s="142" t="s">
        <v>357</v>
      </c>
    </row>
    <row r="454" spans="1:13" ht="33.75" customHeight="1" x14ac:dyDescent="0.2">
      <c r="A454" s="159"/>
      <c r="B454" s="145"/>
      <c r="C454" s="117"/>
      <c r="D454" s="130"/>
      <c r="E454" s="6" t="s">
        <v>12</v>
      </c>
      <c r="F454" s="40"/>
      <c r="G454" s="40"/>
      <c r="H454" s="40"/>
      <c r="I454" s="40"/>
      <c r="J454" s="24"/>
      <c r="K454" s="24"/>
      <c r="L454" s="24"/>
      <c r="M454" s="142"/>
    </row>
    <row r="455" spans="1:13" ht="33.75" customHeight="1" x14ac:dyDescent="0.2">
      <c r="A455" s="159"/>
      <c r="B455" s="145"/>
      <c r="C455" s="117"/>
      <c r="D455" s="130"/>
      <c r="E455" s="6" t="s">
        <v>13</v>
      </c>
      <c r="F455" s="40">
        <f t="shared" ref="F455" si="31">H455+I455</f>
        <v>75690.200000000012</v>
      </c>
      <c r="G455" s="40"/>
      <c r="H455" s="40">
        <v>22563.4</v>
      </c>
      <c r="I455" s="40">
        <v>53126.8</v>
      </c>
      <c r="J455" s="24"/>
      <c r="K455" s="24"/>
      <c r="L455" s="24"/>
      <c r="M455" s="142"/>
    </row>
    <row r="456" spans="1:13" ht="33.75" customHeight="1" x14ac:dyDescent="0.2">
      <c r="A456" s="159"/>
      <c r="B456" s="145"/>
      <c r="C456" s="117"/>
      <c r="D456" s="130"/>
      <c r="E456" s="6" t="s">
        <v>14</v>
      </c>
      <c r="F456" s="24"/>
      <c r="G456" s="25"/>
      <c r="H456" s="25"/>
      <c r="I456" s="25"/>
      <c r="J456" s="24"/>
      <c r="K456" s="24"/>
      <c r="L456" s="24"/>
      <c r="M456" s="142"/>
    </row>
    <row r="457" spans="1:13" ht="33.75" customHeight="1" x14ac:dyDescent="0.2">
      <c r="A457" s="160"/>
      <c r="B457" s="145"/>
      <c r="C457" s="118"/>
      <c r="D457" s="130"/>
      <c r="E457" s="6" t="s">
        <v>15</v>
      </c>
      <c r="F457" s="24"/>
      <c r="G457" s="25"/>
      <c r="H457" s="25"/>
      <c r="I457" s="25"/>
      <c r="J457" s="24"/>
      <c r="K457" s="24"/>
      <c r="L457" s="24"/>
      <c r="M457" s="142"/>
    </row>
    <row r="458" spans="1:13" ht="37.5" customHeight="1" x14ac:dyDescent="0.2">
      <c r="A458" s="158" t="s">
        <v>526</v>
      </c>
      <c r="B458" s="145" t="s">
        <v>259</v>
      </c>
      <c r="C458" s="116" t="s">
        <v>44</v>
      </c>
      <c r="D458" s="130" t="s">
        <v>631</v>
      </c>
      <c r="E458" s="6" t="s">
        <v>11</v>
      </c>
      <c r="F458" s="25">
        <f>H458+I458</f>
        <v>108542.8</v>
      </c>
      <c r="G458" s="24"/>
      <c r="H458" s="24">
        <v>27135.7</v>
      </c>
      <c r="I458" s="24">
        <v>81407.100000000006</v>
      </c>
      <c r="J458" s="24"/>
      <c r="K458" s="25"/>
      <c r="L458" s="25"/>
      <c r="M458" s="142" t="s">
        <v>357</v>
      </c>
    </row>
    <row r="459" spans="1:13" ht="37.5" customHeight="1" x14ac:dyDescent="0.2">
      <c r="A459" s="159"/>
      <c r="B459" s="145"/>
      <c r="C459" s="117"/>
      <c r="D459" s="130"/>
      <c r="E459" s="6" t="s">
        <v>12</v>
      </c>
      <c r="F459" s="25"/>
      <c r="G459" s="25"/>
      <c r="H459" s="25"/>
      <c r="I459" s="25"/>
      <c r="J459" s="24"/>
      <c r="K459" s="24"/>
      <c r="L459" s="24"/>
      <c r="M459" s="142"/>
    </row>
    <row r="460" spans="1:13" ht="37.5" customHeight="1" x14ac:dyDescent="0.2">
      <c r="A460" s="159"/>
      <c r="B460" s="145"/>
      <c r="C460" s="117"/>
      <c r="D460" s="130"/>
      <c r="E460" s="6" t="s">
        <v>13</v>
      </c>
      <c r="F460" s="25">
        <f t="shared" ref="F460" si="32">H460+I460</f>
        <v>108542.8</v>
      </c>
      <c r="G460" s="25"/>
      <c r="H460" s="24">
        <v>27135.7</v>
      </c>
      <c r="I460" s="24">
        <v>81407.100000000006</v>
      </c>
      <c r="J460" s="24"/>
      <c r="K460" s="24"/>
      <c r="L460" s="24"/>
      <c r="M460" s="142"/>
    </row>
    <row r="461" spans="1:13" ht="37.5" customHeight="1" x14ac:dyDescent="0.2">
      <c r="A461" s="159"/>
      <c r="B461" s="145"/>
      <c r="C461" s="117"/>
      <c r="D461" s="130"/>
      <c r="E461" s="6" t="s">
        <v>14</v>
      </c>
      <c r="F461" s="24"/>
      <c r="G461" s="25"/>
      <c r="H461" s="25"/>
      <c r="I461" s="25"/>
      <c r="J461" s="24"/>
      <c r="K461" s="24"/>
      <c r="L461" s="24"/>
      <c r="M461" s="142"/>
    </row>
    <row r="462" spans="1:13" ht="37.5" customHeight="1" x14ac:dyDescent="0.2">
      <c r="A462" s="160"/>
      <c r="B462" s="145"/>
      <c r="C462" s="118"/>
      <c r="D462" s="130"/>
      <c r="E462" s="6" t="s">
        <v>15</v>
      </c>
      <c r="F462" s="24"/>
      <c r="G462" s="25"/>
      <c r="H462" s="25"/>
      <c r="I462" s="25"/>
      <c r="J462" s="24"/>
      <c r="K462" s="24"/>
      <c r="L462" s="24"/>
      <c r="M462" s="142"/>
    </row>
    <row r="463" spans="1:13" ht="27" customHeight="1" x14ac:dyDescent="0.2">
      <c r="A463" s="158" t="s">
        <v>527</v>
      </c>
      <c r="B463" s="145" t="s">
        <v>260</v>
      </c>
      <c r="C463" s="116" t="s">
        <v>43</v>
      </c>
      <c r="D463" s="130" t="s">
        <v>631</v>
      </c>
      <c r="E463" s="6" t="s">
        <v>11</v>
      </c>
      <c r="F463" s="25">
        <f>G463+H463+I463</f>
        <v>117183.20000000001</v>
      </c>
      <c r="G463" s="24">
        <v>18000</v>
      </c>
      <c r="H463" s="24">
        <v>49591.6</v>
      </c>
      <c r="I463" s="24">
        <v>49591.6</v>
      </c>
      <c r="J463" s="24"/>
      <c r="K463" s="25"/>
      <c r="L463" s="25"/>
      <c r="M463" s="142" t="s">
        <v>357</v>
      </c>
    </row>
    <row r="464" spans="1:13" ht="27" customHeight="1" x14ac:dyDescent="0.2">
      <c r="A464" s="159"/>
      <c r="B464" s="145"/>
      <c r="C464" s="117"/>
      <c r="D464" s="130"/>
      <c r="E464" s="6" t="s">
        <v>12</v>
      </c>
      <c r="F464" s="25"/>
      <c r="G464" s="25"/>
      <c r="H464" s="25"/>
      <c r="I464" s="25"/>
      <c r="J464" s="24"/>
      <c r="K464" s="24"/>
      <c r="L464" s="24"/>
      <c r="M464" s="142"/>
    </row>
    <row r="465" spans="1:13" ht="27" customHeight="1" x14ac:dyDescent="0.2">
      <c r="A465" s="159"/>
      <c r="B465" s="145"/>
      <c r="C465" s="117"/>
      <c r="D465" s="130"/>
      <c r="E465" s="6" t="s">
        <v>13</v>
      </c>
      <c r="F465" s="25">
        <f t="shared" ref="F465" si="33">G465+H465+I465</f>
        <v>117183.20000000001</v>
      </c>
      <c r="G465" s="24">
        <v>18000</v>
      </c>
      <c r="H465" s="24">
        <v>49591.6</v>
      </c>
      <c r="I465" s="24">
        <v>49591.6</v>
      </c>
      <c r="J465" s="24"/>
      <c r="K465" s="24"/>
      <c r="L465" s="24"/>
      <c r="M465" s="142"/>
    </row>
    <row r="466" spans="1:13" ht="27" customHeight="1" x14ac:dyDescent="0.2">
      <c r="A466" s="159"/>
      <c r="B466" s="145"/>
      <c r="C466" s="117"/>
      <c r="D466" s="130"/>
      <c r="E466" s="6" t="s">
        <v>14</v>
      </c>
      <c r="F466" s="24"/>
      <c r="G466" s="25"/>
      <c r="H466" s="25"/>
      <c r="I466" s="25"/>
      <c r="J466" s="24"/>
      <c r="K466" s="24"/>
      <c r="L466" s="24"/>
      <c r="M466" s="142"/>
    </row>
    <row r="467" spans="1:13" ht="27" customHeight="1" x14ac:dyDescent="0.2">
      <c r="A467" s="160"/>
      <c r="B467" s="145"/>
      <c r="C467" s="118"/>
      <c r="D467" s="130"/>
      <c r="E467" s="6" t="s">
        <v>15</v>
      </c>
      <c r="F467" s="24"/>
      <c r="G467" s="25"/>
      <c r="H467" s="25"/>
      <c r="I467" s="25"/>
      <c r="J467" s="24"/>
      <c r="K467" s="24"/>
      <c r="L467" s="24"/>
      <c r="M467" s="142"/>
    </row>
    <row r="468" spans="1:13" ht="33.75" customHeight="1" x14ac:dyDescent="0.2">
      <c r="A468" s="158" t="s">
        <v>528</v>
      </c>
      <c r="B468" s="145" t="s">
        <v>261</v>
      </c>
      <c r="C468" s="116" t="s">
        <v>64</v>
      </c>
      <c r="D468" s="130" t="s">
        <v>631</v>
      </c>
      <c r="E468" s="6" t="s">
        <v>11</v>
      </c>
      <c r="F468" s="24">
        <v>7569.7</v>
      </c>
      <c r="G468" s="24"/>
      <c r="H468" s="24">
        <v>7569.7</v>
      </c>
      <c r="I468" s="24"/>
      <c r="J468" s="24"/>
      <c r="K468" s="25"/>
      <c r="L468" s="25"/>
      <c r="M468" s="142" t="s">
        <v>357</v>
      </c>
    </row>
    <row r="469" spans="1:13" ht="33.75" customHeight="1" x14ac:dyDescent="0.2">
      <c r="A469" s="159"/>
      <c r="B469" s="145"/>
      <c r="C469" s="117"/>
      <c r="D469" s="130"/>
      <c r="E469" s="6" t="s">
        <v>12</v>
      </c>
      <c r="F469" s="24"/>
      <c r="G469" s="25"/>
      <c r="H469" s="25"/>
      <c r="I469" s="25"/>
      <c r="J469" s="24"/>
      <c r="K469" s="24"/>
      <c r="L469" s="24"/>
      <c r="M469" s="142"/>
    </row>
    <row r="470" spans="1:13" ht="33.75" customHeight="1" x14ac:dyDescent="0.2">
      <c r="A470" s="159"/>
      <c r="B470" s="145"/>
      <c r="C470" s="117"/>
      <c r="D470" s="130"/>
      <c r="E470" s="6" t="s">
        <v>13</v>
      </c>
      <c r="F470" s="24">
        <v>7569.7</v>
      </c>
      <c r="G470" s="25"/>
      <c r="H470" s="24">
        <v>7569.7</v>
      </c>
      <c r="I470" s="25"/>
      <c r="J470" s="24"/>
      <c r="K470" s="24"/>
      <c r="L470" s="24"/>
      <c r="M470" s="142"/>
    </row>
    <row r="471" spans="1:13" ht="33.75" customHeight="1" x14ac:dyDescent="0.2">
      <c r="A471" s="159"/>
      <c r="B471" s="145"/>
      <c r="C471" s="117"/>
      <c r="D471" s="130"/>
      <c r="E471" s="6" t="s">
        <v>14</v>
      </c>
      <c r="F471" s="24"/>
      <c r="G471" s="25"/>
      <c r="H471" s="25"/>
      <c r="I471" s="25"/>
      <c r="J471" s="24"/>
      <c r="K471" s="24"/>
      <c r="L471" s="24"/>
      <c r="M471" s="142"/>
    </row>
    <row r="472" spans="1:13" ht="33.75" customHeight="1" x14ac:dyDescent="0.2">
      <c r="A472" s="160"/>
      <c r="B472" s="145"/>
      <c r="C472" s="118"/>
      <c r="D472" s="130"/>
      <c r="E472" s="6" t="s">
        <v>15</v>
      </c>
      <c r="F472" s="24"/>
      <c r="G472" s="25"/>
      <c r="H472" s="25"/>
      <c r="I472" s="25"/>
      <c r="J472" s="24"/>
      <c r="K472" s="24"/>
      <c r="L472" s="24"/>
      <c r="M472" s="142"/>
    </row>
    <row r="473" spans="1:13" ht="26.25" customHeight="1" x14ac:dyDescent="0.2">
      <c r="A473" s="158" t="s">
        <v>529</v>
      </c>
      <c r="B473" s="145" t="s">
        <v>262</v>
      </c>
      <c r="C473" s="116" t="s">
        <v>64</v>
      </c>
      <c r="D473" s="130" t="s">
        <v>631</v>
      </c>
      <c r="E473" s="6" t="s">
        <v>11</v>
      </c>
      <c r="F473" s="24">
        <v>8000</v>
      </c>
      <c r="G473" s="24"/>
      <c r="H473" s="24">
        <v>8000</v>
      </c>
      <c r="I473" s="24"/>
      <c r="J473" s="24"/>
      <c r="K473" s="25"/>
      <c r="L473" s="25"/>
      <c r="M473" s="142" t="s">
        <v>357</v>
      </c>
    </row>
    <row r="474" spans="1:13" ht="26.25" customHeight="1" x14ac:dyDescent="0.2">
      <c r="A474" s="159"/>
      <c r="B474" s="145"/>
      <c r="C474" s="117"/>
      <c r="D474" s="130"/>
      <c r="E474" s="6" t="s">
        <v>12</v>
      </c>
      <c r="F474" s="24"/>
      <c r="G474" s="25"/>
      <c r="H474" s="25"/>
      <c r="I474" s="25"/>
      <c r="J474" s="24"/>
      <c r="K474" s="24"/>
      <c r="L474" s="24"/>
      <c r="M474" s="142"/>
    </row>
    <row r="475" spans="1:13" ht="26.25" customHeight="1" x14ac:dyDescent="0.2">
      <c r="A475" s="159"/>
      <c r="B475" s="145"/>
      <c r="C475" s="117"/>
      <c r="D475" s="130"/>
      <c r="E475" s="6" t="s">
        <v>13</v>
      </c>
      <c r="F475" s="24">
        <v>8000</v>
      </c>
      <c r="G475" s="25"/>
      <c r="H475" s="24">
        <v>8000</v>
      </c>
      <c r="I475" s="25"/>
      <c r="J475" s="24"/>
      <c r="K475" s="24"/>
      <c r="L475" s="24"/>
      <c r="M475" s="142"/>
    </row>
    <row r="476" spans="1:13" ht="26.25" customHeight="1" x14ac:dyDescent="0.2">
      <c r="A476" s="159"/>
      <c r="B476" s="145"/>
      <c r="C476" s="117"/>
      <c r="D476" s="130"/>
      <c r="E476" s="6" t="s">
        <v>14</v>
      </c>
      <c r="F476" s="24"/>
      <c r="G476" s="25"/>
      <c r="H476" s="25"/>
      <c r="I476" s="25"/>
      <c r="J476" s="24"/>
      <c r="K476" s="24"/>
      <c r="L476" s="24"/>
      <c r="M476" s="142"/>
    </row>
    <row r="477" spans="1:13" ht="26.25" customHeight="1" x14ac:dyDescent="0.2">
      <c r="A477" s="160"/>
      <c r="B477" s="145"/>
      <c r="C477" s="118"/>
      <c r="D477" s="130"/>
      <c r="E477" s="6" t="s">
        <v>15</v>
      </c>
      <c r="F477" s="24"/>
      <c r="G477" s="25"/>
      <c r="H477" s="25"/>
      <c r="I477" s="25"/>
      <c r="J477" s="24"/>
      <c r="K477" s="24"/>
      <c r="L477" s="24"/>
      <c r="M477" s="142"/>
    </row>
    <row r="478" spans="1:13" ht="27.75" customHeight="1" x14ac:dyDescent="0.2">
      <c r="A478" s="158" t="s">
        <v>530</v>
      </c>
      <c r="B478" s="145" t="s">
        <v>263</v>
      </c>
      <c r="C478" s="116" t="s">
        <v>100</v>
      </c>
      <c r="D478" s="130" t="s">
        <v>631</v>
      </c>
      <c r="E478" s="6" t="s">
        <v>11</v>
      </c>
      <c r="F478" s="24">
        <v>8000</v>
      </c>
      <c r="G478" s="24"/>
      <c r="H478" s="24"/>
      <c r="I478" s="24">
        <v>8000</v>
      </c>
      <c r="J478" s="24"/>
      <c r="K478" s="25"/>
      <c r="L478" s="25"/>
      <c r="M478" s="142" t="s">
        <v>357</v>
      </c>
    </row>
    <row r="479" spans="1:13" ht="27.75" customHeight="1" x14ac:dyDescent="0.2">
      <c r="A479" s="159"/>
      <c r="B479" s="145"/>
      <c r="C479" s="117"/>
      <c r="D479" s="130"/>
      <c r="E479" s="6" t="s">
        <v>12</v>
      </c>
      <c r="F479" s="24"/>
      <c r="G479" s="25"/>
      <c r="H479" s="25"/>
      <c r="I479" s="25"/>
      <c r="J479" s="24"/>
      <c r="K479" s="24"/>
      <c r="L479" s="24"/>
      <c r="M479" s="142"/>
    </row>
    <row r="480" spans="1:13" ht="27.75" customHeight="1" x14ac:dyDescent="0.2">
      <c r="A480" s="159"/>
      <c r="B480" s="145"/>
      <c r="C480" s="117"/>
      <c r="D480" s="130"/>
      <c r="E480" s="6" t="s">
        <v>13</v>
      </c>
      <c r="F480" s="24">
        <v>8000</v>
      </c>
      <c r="G480" s="25"/>
      <c r="H480" s="25"/>
      <c r="I480" s="24">
        <v>8000</v>
      </c>
      <c r="J480" s="24"/>
      <c r="K480" s="24"/>
      <c r="L480" s="24"/>
      <c r="M480" s="142"/>
    </row>
    <row r="481" spans="1:13" ht="27.75" customHeight="1" x14ac:dyDescent="0.2">
      <c r="A481" s="159"/>
      <c r="B481" s="145"/>
      <c r="C481" s="117"/>
      <c r="D481" s="130"/>
      <c r="E481" s="6" t="s">
        <v>14</v>
      </c>
      <c r="F481" s="24"/>
      <c r="G481" s="25"/>
      <c r="H481" s="25"/>
      <c r="I481" s="25"/>
      <c r="J481" s="24"/>
      <c r="K481" s="24"/>
      <c r="L481" s="24"/>
      <c r="M481" s="142"/>
    </row>
    <row r="482" spans="1:13" ht="27.75" customHeight="1" x14ac:dyDescent="0.2">
      <c r="A482" s="160"/>
      <c r="B482" s="145"/>
      <c r="C482" s="118"/>
      <c r="D482" s="130"/>
      <c r="E482" s="6" t="s">
        <v>15</v>
      </c>
      <c r="F482" s="24"/>
      <c r="G482" s="25"/>
      <c r="H482" s="25"/>
      <c r="I482" s="25"/>
      <c r="J482" s="24"/>
      <c r="K482" s="24"/>
      <c r="L482" s="24"/>
      <c r="M482" s="142"/>
    </row>
    <row r="483" spans="1:13" ht="30" customHeight="1" x14ac:dyDescent="0.2">
      <c r="A483" s="158" t="s">
        <v>531</v>
      </c>
      <c r="B483" s="145" t="s">
        <v>264</v>
      </c>
      <c r="C483" s="116" t="s">
        <v>66</v>
      </c>
      <c r="D483" s="130" t="s">
        <v>631</v>
      </c>
      <c r="E483" s="6" t="s">
        <v>11</v>
      </c>
      <c r="F483" s="24">
        <v>3258.2</v>
      </c>
      <c r="G483" s="24">
        <v>3258.2</v>
      </c>
      <c r="H483" s="24"/>
      <c r="I483" s="24"/>
      <c r="J483" s="24"/>
      <c r="K483" s="25"/>
      <c r="L483" s="25"/>
      <c r="M483" s="142" t="s">
        <v>357</v>
      </c>
    </row>
    <row r="484" spans="1:13" ht="30" customHeight="1" x14ac:dyDescent="0.2">
      <c r="A484" s="159"/>
      <c r="B484" s="145"/>
      <c r="C484" s="117"/>
      <c r="D484" s="130"/>
      <c r="E484" s="6" t="s">
        <v>12</v>
      </c>
      <c r="F484" s="24"/>
      <c r="G484" s="25"/>
      <c r="H484" s="25"/>
      <c r="I484" s="25"/>
      <c r="J484" s="24"/>
      <c r="K484" s="24"/>
      <c r="L484" s="24"/>
      <c r="M484" s="142"/>
    </row>
    <row r="485" spans="1:13" ht="30" customHeight="1" x14ac:dyDescent="0.2">
      <c r="A485" s="159"/>
      <c r="B485" s="145"/>
      <c r="C485" s="117"/>
      <c r="D485" s="130"/>
      <c r="E485" s="6" t="s">
        <v>13</v>
      </c>
      <c r="F485" s="24">
        <v>3258.2</v>
      </c>
      <c r="G485" s="24">
        <v>3258.2</v>
      </c>
      <c r="H485" s="25"/>
      <c r="I485" s="25"/>
      <c r="J485" s="24"/>
      <c r="K485" s="24"/>
      <c r="L485" s="24"/>
      <c r="M485" s="142"/>
    </row>
    <row r="486" spans="1:13" ht="30" customHeight="1" x14ac:dyDescent="0.2">
      <c r="A486" s="159"/>
      <c r="B486" s="145"/>
      <c r="C486" s="117"/>
      <c r="D486" s="130"/>
      <c r="E486" s="6" t="s">
        <v>14</v>
      </c>
      <c r="F486" s="24"/>
      <c r="G486" s="25"/>
      <c r="H486" s="25"/>
      <c r="I486" s="25"/>
      <c r="J486" s="24"/>
      <c r="K486" s="24"/>
      <c r="L486" s="24"/>
      <c r="M486" s="142"/>
    </row>
    <row r="487" spans="1:13" ht="30" customHeight="1" x14ac:dyDescent="0.2">
      <c r="A487" s="160"/>
      <c r="B487" s="145"/>
      <c r="C487" s="118"/>
      <c r="D487" s="130"/>
      <c r="E487" s="6" t="s">
        <v>15</v>
      </c>
      <c r="F487" s="24"/>
      <c r="G487" s="25"/>
      <c r="H487" s="25"/>
      <c r="I487" s="25"/>
      <c r="J487" s="24"/>
      <c r="K487" s="24"/>
      <c r="L487" s="24"/>
      <c r="M487" s="142"/>
    </row>
    <row r="488" spans="1:13" ht="12.75" customHeight="1" x14ac:dyDescent="0.2">
      <c r="A488" s="184" t="s">
        <v>359</v>
      </c>
      <c r="B488" s="185"/>
      <c r="C488" s="185"/>
      <c r="D488" s="186"/>
      <c r="E488" s="3" t="s">
        <v>11</v>
      </c>
      <c r="F488" s="41">
        <f>F408+F413+F418+F423+F428+F433+F438+F443+F448+F453+F458+F463+F468+F473+F478+F483</f>
        <v>825887.53</v>
      </c>
      <c r="G488" s="96">
        <f t="shared" ref="G488:L488" si="34">G408+G413+G418+G423+G428+G433+G438+G443+G448+G453+G458+G463+G468+G473+G478+G483</f>
        <v>37986.199999999997</v>
      </c>
      <c r="H488" s="96">
        <f t="shared" si="34"/>
        <v>207207.10000000003</v>
      </c>
      <c r="I488" s="96">
        <f t="shared" si="34"/>
        <v>369763.19999999995</v>
      </c>
      <c r="J488" s="96">
        <f t="shared" si="34"/>
        <v>51526</v>
      </c>
      <c r="K488" s="96">
        <f t="shared" si="34"/>
        <v>134872.63</v>
      </c>
      <c r="L488" s="96">
        <f t="shared" si="34"/>
        <v>0</v>
      </c>
      <c r="M488" s="213"/>
    </row>
    <row r="489" spans="1:13" x14ac:dyDescent="0.2">
      <c r="A489" s="187"/>
      <c r="B489" s="188"/>
      <c r="C489" s="188"/>
      <c r="D489" s="189"/>
      <c r="E489" s="3" t="s">
        <v>12</v>
      </c>
      <c r="F489" s="96">
        <f t="shared" ref="F489:L492" si="35">F409+F414+F419+F424+F429+F434+F439+F444+F449+F454+F459+F464+F469+F474+F479+F484</f>
        <v>48688.33</v>
      </c>
      <c r="G489" s="96">
        <f t="shared" si="35"/>
        <v>11100</v>
      </c>
      <c r="H489" s="96">
        <f t="shared" si="35"/>
        <v>1721</v>
      </c>
      <c r="I489" s="96">
        <f t="shared" si="35"/>
        <v>2014.3</v>
      </c>
      <c r="J489" s="96">
        <f t="shared" si="35"/>
        <v>2577</v>
      </c>
      <c r="K489" s="96">
        <f t="shared" si="35"/>
        <v>6743.63</v>
      </c>
      <c r="L489" s="96">
        <f t="shared" si="35"/>
        <v>0</v>
      </c>
      <c r="M489" s="214"/>
    </row>
    <row r="490" spans="1:13" x14ac:dyDescent="0.2">
      <c r="A490" s="187"/>
      <c r="B490" s="188"/>
      <c r="C490" s="188"/>
      <c r="D490" s="189"/>
      <c r="E490" s="3" t="s">
        <v>13</v>
      </c>
      <c r="F490" s="96">
        <f t="shared" si="35"/>
        <v>777199.2</v>
      </c>
      <c r="G490" s="96">
        <f t="shared" si="35"/>
        <v>26886.2</v>
      </c>
      <c r="H490" s="96">
        <f t="shared" si="35"/>
        <v>205486.10000000003</v>
      </c>
      <c r="I490" s="96">
        <f t="shared" si="35"/>
        <v>367748.9</v>
      </c>
      <c r="J490" s="96">
        <f t="shared" si="35"/>
        <v>48949</v>
      </c>
      <c r="K490" s="96">
        <f t="shared" si="35"/>
        <v>128129</v>
      </c>
      <c r="L490" s="96">
        <f t="shared" si="35"/>
        <v>0</v>
      </c>
      <c r="M490" s="214"/>
    </row>
    <row r="491" spans="1:13" x14ac:dyDescent="0.2">
      <c r="A491" s="187"/>
      <c r="B491" s="188"/>
      <c r="C491" s="188"/>
      <c r="D491" s="189"/>
      <c r="E491" s="3" t="s">
        <v>14</v>
      </c>
      <c r="F491" s="96">
        <f t="shared" si="35"/>
        <v>0</v>
      </c>
      <c r="G491" s="96">
        <f t="shared" si="35"/>
        <v>0</v>
      </c>
      <c r="H491" s="96">
        <f t="shared" si="35"/>
        <v>0</v>
      </c>
      <c r="I491" s="96">
        <f t="shared" si="35"/>
        <v>0</v>
      </c>
      <c r="J491" s="96">
        <f t="shared" si="35"/>
        <v>0</v>
      </c>
      <c r="K491" s="96">
        <f t="shared" si="35"/>
        <v>0</v>
      </c>
      <c r="L491" s="96">
        <f t="shared" si="35"/>
        <v>0</v>
      </c>
      <c r="M491" s="214"/>
    </row>
    <row r="492" spans="1:13" x14ac:dyDescent="0.2">
      <c r="A492" s="190"/>
      <c r="B492" s="191"/>
      <c r="C492" s="191"/>
      <c r="D492" s="192"/>
      <c r="E492" s="3" t="s">
        <v>15</v>
      </c>
      <c r="F492" s="96">
        <f t="shared" si="35"/>
        <v>0</v>
      </c>
      <c r="G492" s="96">
        <f t="shared" si="35"/>
        <v>0</v>
      </c>
      <c r="H492" s="96">
        <f t="shared" si="35"/>
        <v>0</v>
      </c>
      <c r="I492" s="96">
        <f t="shared" si="35"/>
        <v>0</v>
      </c>
      <c r="J492" s="96">
        <f t="shared" si="35"/>
        <v>0</v>
      </c>
      <c r="K492" s="96">
        <f t="shared" si="35"/>
        <v>0</v>
      </c>
      <c r="L492" s="96">
        <f t="shared" si="35"/>
        <v>0</v>
      </c>
      <c r="M492" s="215"/>
    </row>
    <row r="494" spans="1:13" x14ac:dyDescent="0.2">
      <c r="A494" s="174" t="s">
        <v>754</v>
      </c>
      <c r="B494" s="174"/>
      <c r="C494" s="174"/>
      <c r="D494" s="174"/>
      <c r="E494" s="174"/>
      <c r="F494" s="174"/>
      <c r="G494" s="174"/>
      <c r="H494" s="174"/>
      <c r="I494" s="174"/>
      <c r="J494" s="174"/>
      <c r="K494" s="174"/>
      <c r="L494" s="174"/>
      <c r="M494" s="174"/>
    </row>
    <row r="495" spans="1:13" ht="15.75" x14ac:dyDescent="0.2">
      <c r="A495" s="131" t="s">
        <v>755</v>
      </c>
      <c r="B495" s="132"/>
      <c r="C495" s="132"/>
      <c r="D495" s="132"/>
      <c r="E495" s="132"/>
      <c r="F495" s="132"/>
      <c r="G495" s="132"/>
      <c r="H495" s="132"/>
      <c r="I495" s="132"/>
      <c r="J495" s="132"/>
      <c r="K495" s="132"/>
      <c r="L495" s="132"/>
      <c r="M495" s="133"/>
    </row>
    <row r="497" spans="1:15" ht="38.25" customHeight="1" x14ac:dyDescent="0.2">
      <c r="A497" s="158" t="s">
        <v>756</v>
      </c>
      <c r="B497" s="145" t="s">
        <v>208</v>
      </c>
      <c r="C497" s="167" t="s">
        <v>209</v>
      </c>
      <c r="D497" s="116" t="s">
        <v>921</v>
      </c>
      <c r="E497" s="6" t="s">
        <v>11</v>
      </c>
      <c r="F497" s="25">
        <f>SUM(F498:F501)</f>
        <v>7762688.1200000001</v>
      </c>
      <c r="G497" s="33">
        <f>SUM(G499:G501)</f>
        <v>508088.45</v>
      </c>
      <c r="H497" s="33">
        <f t="shared" ref="H497:L497" si="36">SUM(H499:H501)</f>
        <v>478322.54</v>
      </c>
      <c r="I497" s="33">
        <f t="shared" si="36"/>
        <v>650047.81999999995</v>
      </c>
      <c r="J497" s="33">
        <f t="shared" si="36"/>
        <v>2293345.2800000003</v>
      </c>
      <c r="K497" s="33">
        <f t="shared" si="36"/>
        <v>1718591.5399999998</v>
      </c>
      <c r="L497" s="33">
        <f t="shared" si="36"/>
        <v>2114292.4899999998</v>
      </c>
      <c r="M497" s="142" t="s">
        <v>210</v>
      </c>
    </row>
    <row r="498" spans="1:15" ht="38.25" customHeight="1" x14ac:dyDescent="0.2">
      <c r="A498" s="159"/>
      <c r="B498" s="145"/>
      <c r="C498" s="168"/>
      <c r="D498" s="117"/>
      <c r="E498" s="6" t="s">
        <v>12</v>
      </c>
      <c r="F498" s="33"/>
      <c r="G498" s="25"/>
      <c r="H498" s="25"/>
      <c r="I498" s="25"/>
      <c r="J498" s="33"/>
      <c r="K498" s="33"/>
      <c r="L498" s="33"/>
      <c r="M498" s="142"/>
    </row>
    <row r="499" spans="1:15" ht="38.25" customHeight="1" x14ac:dyDescent="0.2">
      <c r="A499" s="159"/>
      <c r="B499" s="145"/>
      <c r="C499" s="168"/>
      <c r="D499" s="117"/>
      <c r="E499" s="6" t="s">
        <v>13</v>
      </c>
      <c r="F499" s="33">
        <f>SUM(G499:L499)</f>
        <v>167858.36</v>
      </c>
      <c r="G499" s="25">
        <v>21302.18</v>
      </c>
      <c r="H499" s="25">
        <v>13461.87</v>
      </c>
      <c r="I499" s="25">
        <v>12961.45</v>
      </c>
      <c r="J499" s="33">
        <v>43475.12</v>
      </c>
      <c r="K499" s="33">
        <v>34371.89</v>
      </c>
      <c r="L499" s="33">
        <v>42285.85</v>
      </c>
      <c r="M499" s="142"/>
      <c r="N499" s="19"/>
      <c r="O499" s="19"/>
    </row>
    <row r="500" spans="1:15" ht="38.25" customHeight="1" x14ac:dyDescent="0.2">
      <c r="A500" s="159"/>
      <c r="B500" s="145"/>
      <c r="C500" s="168"/>
      <c r="D500" s="117"/>
      <c r="E500" s="6" t="s">
        <v>14</v>
      </c>
      <c r="F500" s="33">
        <f t="shared" ref="F500:F501" si="37">SUM(G500:L500)</f>
        <v>7355650.7199999997</v>
      </c>
      <c r="G500" s="25">
        <v>486786.27</v>
      </c>
      <c r="H500" s="25">
        <v>464860.67</v>
      </c>
      <c r="I500" s="25">
        <v>517496.6</v>
      </c>
      <c r="J500" s="33">
        <v>2130280.89</v>
      </c>
      <c r="K500" s="33">
        <v>1684219.65</v>
      </c>
      <c r="L500" s="33">
        <v>2072006.64</v>
      </c>
      <c r="M500" s="142"/>
    </row>
    <row r="501" spans="1:15" ht="38.25" customHeight="1" x14ac:dyDescent="0.2">
      <c r="A501" s="160"/>
      <c r="B501" s="145"/>
      <c r="C501" s="169"/>
      <c r="D501" s="118"/>
      <c r="E501" s="6" t="s">
        <v>15</v>
      </c>
      <c r="F501" s="33">
        <f t="shared" si="37"/>
        <v>239179.04</v>
      </c>
      <c r="G501" s="25"/>
      <c r="H501" s="25"/>
      <c r="I501" s="62">
        <v>119589.77</v>
      </c>
      <c r="J501" s="72">
        <v>119589.27</v>
      </c>
      <c r="K501" s="33"/>
      <c r="L501" s="33"/>
      <c r="M501" s="142"/>
    </row>
    <row r="502" spans="1:15" ht="12.75" customHeight="1" x14ac:dyDescent="0.2">
      <c r="A502" s="158" t="s">
        <v>532</v>
      </c>
      <c r="B502" s="145" t="s">
        <v>211</v>
      </c>
      <c r="C502" s="116" t="s">
        <v>108</v>
      </c>
      <c r="D502" s="116" t="s">
        <v>249</v>
      </c>
      <c r="E502" s="6" t="s">
        <v>11</v>
      </c>
      <c r="F502" s="25">
        <v>499363.4</v>
      </c>
      <c r="G502" s="33">
        <v>229723.5</v>
      </c>
      <c r="H502" s="33">
        <v>54062.8</v>
      </c>
      <c r="I502" s="55"/>
      <c r="J502" s="55"/>
      <c r="K502" s="55"/>
      <c r="L502" s="55"/>
      <c r="M502" s="142" t="s">
        <v>414</v>
      </c>
    </row>
    <row r="503" spans="1:15" x14ac:dyDescent="0.2">
      <c r="A503" s="159"/>
      <c r="B503" s="145"/>
      <c r="C503" s="117"/>
      <c r="D503" s="117"/>
      <c r="E503" s="6" t="s">
        <v>12</v>
      </c>
      <c r="F503" s="33"/>
      <c r="G503" s="25"/>
      <c r="H503" s="25"/>
      <c r="I503" s="56"/>
      <c r="J503" s="55"/>
      <c r="K503" s="55"/>
      <c r="L503" s="55"/>
      <c r="M503" s="142"/>
    </row>
    <row r="504" spans="1:15" x14ac:dyDescent="0.2">
      <c r="A504" s="159"/>
      <c r="B504" s="145"/>
      <c r="C504" s="117"/>
      <c r="D504" s="117"/>
      <c r="E504" s="6" t="s">
        <v>13</v>
      </c>
      <c r="F504" s="33">
        <v>314197.09999999998</v>
      </c>
      <c r="G504" s="33">
        <v>229723.5</v>
      </c>
      <c r="H504" s="25">
        <v>54062.8</v>
      </c>
      <c r="I504" s="56"/>
      <c r="J504" s="55"/>
      <c r="K504" s="55"/>
      <c r="L504" s="55"/>
      <c r="M504" s="142"/>
    </row>
    <row r="505" spans="1:15" x14ac:dyDescent="0.2">
      <c r="A505" s="159"/>
      <c r="B505" s="145"/>
      <c r="C505" s="117"/>
      <c r="D505" s="117"/>
      <c r="E505" s="6" t="s">
        <v>14</v>
      </c>
      <c r="F505" s="35"/>
      <c r="G505" s="35"/>
      <c r="H505" s="35"/>
      <c r="I505" s="56"/>
      <c r="J505" s="55"/>
      <c r="K505" s="55"/>
      <c r="L505" s="55"/>
      <c r="M505" s="142"/>
    </row>
    <row r="506" spans="1:15" ht="15" x14ac:dyDescent="0.2">
      <c r="A506" s="160"/>
      <c r="B506" s="145"/>
      <c r="C506" s="118"/>
      <c r="D506" s="118"/>
      <c r="E506" s="6" t="s">
        <v>15</v>
      </c>
      <c r="F506" s="31">
        <v>185166.3</v>
      </c>
      <c r="G506" s="56"/>
      <c r="H506" s="56"/>
      <c r="I506" s="56"/>
      <c r="J506" s="55"/>
      <c r="K506" s="55"/>
      <c r="L506" s="55"/>
      <c r="M506" s="142"/>
    </row>
    <row r="507" spans="1:15" x14ac:dyDescent="0.2">
      <c r="A507" s="158" t="s">
        <v>533</v>
      </c>
      <c r="B507" s="145" t="s">
        <v>231</v>
      </c>
      <c r="C507" s="116" t="s">
        <v>233</v>
      </c>
      <c r="D507" s="116" t="s">
        <v>232</v>
      </c>
      <c r="E507" s="6" t="s">
        <v>11</v>
      </c>
      <c r="F507" s="25">
        <f>49.717*757</f>
        <v>37635.769</v>
      </c>
      <c r="G507" s="25">
        <f>49.717*757</f>
        <v>37635.769</v>
      </c>
      <c r="H507" s="33"/>
      <c r="I507" s="55"/>
      <c r="J507" s="55"/>
      <c r="K507" s="55"/>
      <c r="L507" s="55"/>
      <c r="M507" s="142" t="s">
        <v>463</v>
      </c>
    </row>
    <row r="508" spans="1:15" x14ac:dyDescent="0.2">
      <c r="A508" s="159"/>
      <c r="B508" s="145"/>
      <c r="C508" s="117"/>
      <c r="D508" s="117"/>
      <c r="E508" s="6" t="s">
        <v>12</v>
      </c>
      <c r="F508" s="33"/>
      <c r="G508" s="33"/>
      <c r="H508" s="25"/>
      <c r="I508" s="56"/>
      <c r="J508" s="55"/>
      <c r="K508" s="55"/>
      <c r="L508" s="55"/>
      <c r="M508" s="142"/>
    </row>
    <row r="509" spans="1:15" ht="15" x14ac:dyDescent="0.2">
      <c r="A509" s="159"/>
      <c r="B509" s="145"/>
      <c r="C509" s="117"/>
      <c r="D509" s="117"/>
      <c r="E509" s="6" t="s">
        <v>13</v>
      </c>
      <c r="F509" s="32"/>
      <c r="G509" s="32"/>
      <c r="H509" s="25"/>
      <c r="I509" s="56"/>
      <c r="J509" s="55"/>
      <c r="K509" s="55"/>
      <c r="L509" s="55"/>
      <c r="M509" s="142"/>
    </row>
    <row r="510" spans="1:15" x14ac:dyDescent="0.2">
      <c r="A510" s="159"/>
      <c r="B510" s="145"/>
      <c r="C510" s="117"/>
      <c r="D510" s="117"/>
      <c r="E510" s="6" t="s">
        <v>14</v>
      </c>
      <c r="F510" s="30"/>
      <c r="G510" s="30"/>
      <c r="H510" s="30"/>
      <c r="I510" s="56"/>
      <c r="J510" s="55"/>
      <c r="K510" s="55"/>
      <c r="L510" s="55"/>
      <c r="M510" s="142"/>
    </row>
    <row r="511" spans="1:15" x14ac:dyDescent="0.2">
      <c r="A511" s="160"/>
      <c r="B511" s="145"/>
      <c r="C511" s="118"/>
      <c r="D511" s="118"/>
      <c r="E511" s="6" t="s">
        <v>15</v>
      </c>
      <c r="F511" s="25">
        <f>49.717*757</f>
        <v>37635.769</v>
      </c>
      <c r="G511" s="25">
        <f>49.717*757</f>
        <v>37635.769</v>
      </c>
      <c r="H511" s="56"/>
      <c r="I511" s="56"/>
      <c r="J511" s="55"/>
      <c r="K511" s="55"/>
      <c r="L511" s="55"/>
      <c r="M511" s="142"/>
    </row>
    <row r="512" spans="1:15" ht="18.75" customHeight="1" x14ac:dyDescent="0.2">
      <c r="A512" s="158" t="s">
        <v>534</v>
      </c>
      <c r="B512" s="145" t="s">
        <v>234</v>
      </c>
      <c r="C512" s="116" t="s">
        <v>233</v>
      </c>
      <c r="D512" s="116" t="s">
        <v>235</v>
      </c>
      <c r="E512" s="6" t="s">
        <v>11</v>
      </c>
      <c r="F512" s="25">
        <f>49.717*1034.61</f>
        <v>51437.705369999996</v>
      </c>
      <c r="G512" s="25">
        <f>49.717*1034.61</f>
        <v>51437.705369999996</v>
      </c>
      <c r="H512" s="33"/>
      <c r="I512" s="55"/>
      <c r="J512" s="55"/>
      <c r="K512" s="55"/>
      <c r="L512" s="55"/>
      <c r="M512" s="142" t="s">
        <v>462</v>
      </c>
    </row>
    <row r="513" spans="1:13" ht="18.75" customHeight="1" x14ac:dyDescent="0.2">
      <c r="A513" s="159"/>
      <c r="B513" s="145"/>
      <c r="C513" s="117"/>
      <c r="D513" s="117"/>
      <c r="E513" s="6" t="s">
        <v>12</v>
      </c>
      <c r="F513" s="33"/>
      <c r="G513" s="33"/>
      <c r="H513" s="25"/>
      <c r="I513" s="56"/>
      <c r="J513" s="55"/>
      <c r="K513" s="55"/>
      <c r="L513" s="55"/>
      <c r="M513" s="142"/>
    </row>
    <row r="514" spans="1:13" ht="18.75" customHeight="1" x14ac:dyDescent="0.2">
      <c r="A514" s="159"/>
      <c r="B514" s="145"/>
      <c r="C514" s="117"/>
      <c r="D514" s="117"/>
      <c r="E514" s="6" t="s">
        <v>13</v>
      </c>
      <c r="F514" s="32"/>
      <c r="G514" s="32"/>
      <c r="H514" s="25"/>
      <c r="I514" s="56"/>
      <c r="J514" s="55"/>
      <c r="K514" s="55"/>
      <c r="L514" s="55"/>
      <c r="M514" s="142"/>
    </row>
    <row r="515" spans="1:13" ht="18.75" customHeight="1" x14ac:dyDescent="0.2">
      <c r="A515" s="159"/>
      <c r="B515" s="145"/>
      <c r="C515" s="117"/>
      <c r="D515" s="117"/>
      <c r="E515" s="6" t="s">
        <v>14</v>
      </c>
      <c r="F515" s="30"/>
      <c r="G515" s="30"/>
      <c r="H515" s="30"/>
      <c r="I515" s="56"/>
      <c r="J515" s="55"/>
      <c r="K515" s="55"/>
      <c r="L515" s="55"/>
      <c r="M515" s="142"/>
    </row>
    <row r="516" spans="1:13" ht="18.75" customHeight="1" x14ac:dyDescent="0.2">
      <c r="A516" s="160"/>
      <c r="B516" s="145"/>
      <c r="C516" s="118"/>
      <c r="D516" s="118"/>
      <c r="E516" s="6" t="s">
        <v>15</v>
      </c>
      <c r="F516" s="25">
        <f>49.717*1034.61</f>
        <v>51437.705369999996</v>
      </c>
      <c r="G516" s="25">
        <f>49.717*1034.61</f>
        <v>51437.705369999996</v>
      </c>
      <c r="H516" s="56"/>
      <c r="I516" s="56"/>
      <c r="J516" s="55"/>
      <c r="K516" s="55"/>
      <c r="L516" s="55"/>
      <c r="M516" s="142"/>
    </row>
    <row r="517" spans="1:13" ht="18" customHeight="1" x14ac:dyDescent="0.2">
      <c r="A517" s="158" t="s">
        <v>535</v>
      </c>
      <c r="B517" s="145" t="s">
        <v>959</v>
      </c>
      <c r="C517" s="116" t="s">
        <v>233</v>
      </c>
      <c r="D517" s="116" t="s">
        <v>237</v>
      </c>
      <c r="E517" s="6" t="s">
        <v>11</v>
      </c>
      <c r="F517" s="25">
        <f>49.717*1659.19</f>
        <v>82489.949229999998</v>
      </c>
      <c r="G517" s="25">
        <f>49.717*1659.19</f>
        <v>82489.949229999998</v>
      </c>
      <c r="H517" s="33"/>
      <c r="I517" s="55"/>
      <c r="J517" s="55"/>
      <c r="K517" s="55"/>
      <c r="L517" s="55"/>
      <c r="M517" s="142" t="s">
        <v>461</v>
      </c>
    </row>
    <row r="518" spans="1:13" ht="18" customHeight="1" x14ac:dyDescent="0.2">
      <c r="A518" s="159"/>
      <c r="B518" s="145"/>
      <c r="C518" s="117"/>
      <c r="D518" s="117"/>
      <c r="E518" s="6" t="s">
        <v>12</v>
      </c>
      <c r="F518" s="33"/>
      <c r="G518" s="33"/>
      <c r="H518" s="25"/>
      <c r="I518" s="56"/>
      <c r="J518" s="55"/>
      <c r="K518" s="55"/>
      <c r="L518" s="55"/>
      <c r="M518" s="142"/>
    </row>
    <row r="519" spans="1:13" ht="18" customHeight="1" x14ac:dyDescent="0.2">
      <c r="A519" s="159"/>
      <c r="B519" s="145"/>
      <c r="C519" s="117"/>
      <c r="D519" s="117"/>
      <c r="E519" s="6" t="s">
        <v>13</v>
      </c>
      <c r="F519" s="32"/>
      <c r="G519" s="32"/>
      <c r="H519" s="25"/>
      <c r="I519" s="56"/>
      <c r="J519" s="55"/>
      <c r="K519" s="55"/>
      <c r="L519" s="55"/>
      <c r="M519" s="142"/>
    </row>
    <row r="520" spans="1:13" ht="18" customHeight="1" x14ac:dyDescent="0.2">
      <c r="A520" s="159"/>
      <c r="B520" s="145"/>
      <c r="C520" s="117"/>
      <c r="D520" s="117"/>
      <c r="E520" s="6" t="s">
        <v>14</v>
      </c>
      <c r="F520" s="30"/>
      <c r="G520" s="30"/>
      <c r="H520" s="30"/>
      <c r="I520" s="56"/>
      <c r="J520" s="55"/>
      <c r="K520" s="55"/>
      <c r="L520" s="55"/>
      <c r="M520" s="142"/>
    </row>
    <row r="521" spans="1:13" ht="18" customHeight="1" x14ac:dyDescent="0.2">
      <c r="A521" s="160"/>
      <c r="B521" s="145"/>
      <c r="C521" s="118"/>
      <c r="D521" s="118"/>
      <c r="E521" s="6" t="s">
        <v>15</v>
      </c>
      <c r="F521" s="25">
        <f>49.717*1659.19</f>
        <v>82489.949229999998</v>
      </c>
      <c r="G521" s="25">
        <f>49.717*1659.19</f>
        <v>82489.949229999998</v>
      </c>
      <c r="H521" s="56"/>
      <c r="I521" s="56"/>
      <c r="J521" s="55"/>
      <c r="K521" s="55"/>
      <c r="L521" s="55"/>
      <c r="M521" s="142"/>
    </row>
    <row r="522" spans="1:13" ht="26.25" customHeight="1" x14ac:dyDescent="0.2">
      <c r="A522" s="158" t="s">
        <v>536</v>
      </c>
      <c r="B522" s="145" t="s">
        <v>238</v>
      </c>
      <c r="C522" s="116" t="s">
        <v>146</v>
      </c>
      <c r="D522" s="116" t="s">
        <v>239</v>
      </c>
      <c r="E522" s="6" t="s">
        <v>11</v>
      </c>
      <c r="F522" s="25">
        <f>49.717*4718.513</f>
        <v>234590.31082099999</v>
      </c>
      <c r="G522" s="25">
        <f>49.717*4718.513</f>
        <v>234590.31082099999</v>
      </c>
      <c r="H522" s="33"/>
      <c r="I522" s="55"/>
      <c r="J522" s="55"/>
      <c r="K522" s="55"/>
      <c r="L522" s="55"/>
      <c r="M522" s="142" t="s">
        <v>460</v>
      </c>
    </row>
    <row r="523" spans="1:13" ht="26.25" customHeight="1" x14ac:dyDescent="0.2">
      <c r="A523" s="159"/>
      <c r="B523" s="145"/>
      <c r="C523" s="117"/>
      <c r="D523" s="117"/>
      <c r="E523" s="6" t="s">
        <v>12</v>
      </c>
      <c r="F523" s="33"/>
      <c r="G523" s="33"/>
      <c r="H523" s="25"/>
      <c r="I523" s="56"/>
      <c r="J523" s="55"/>
      <c r="K523" s="55"/>
      <c r="L523" s="55"/>
      <c r="M523" s="142"/>
    </row>
    <row r="524" spans="1:13" ht="26.25" customHeight="1" x14ac:dyDescent="0.2">
      <c r="A524" s="159"/>
      <c r="B524" s="145"/>
      <c r="C524" s="117"/>
      <c r="D524" s="117"/>
      <c r="E524" s="6" t="s">
        <v>13</v>
      </c>
      <c r="F524" s="32"/>
      <c r="G524" s="32"/>
      <c r="H524" s="25"/>
      <c r="I524" s="56"/>
      <c r="J524" s="55"/>
      <c r="K524" s="55"/>
      <c r="L524" s="55"/>
      <c r="M524" s="142"/>
    </row>
    <row r="525" spans="1:13" ht="26.25" customHeight="1" x14ac:dyDescent="0.2">
      <c r="A525" s="159"/>
      <c r="B525" s="145"/>
      <c r="C525" s="117"/>
      <c r="D525" s="117"/>
      <c r="E525" s="6" t="s">
        <v>14</v>
      </c>
      <c r="F525" s="30"/>
      <c r="G525" s="30"/>
      <c r="H525" s="30"/>
      <c r="I525" s="56"/>
      <c r="J525" s="55"/>
      <c r="K525" s="55"/>
      <c r="L525" s="55"/>
      <c r="M525" s="142"/>
    </row>
    <row r="526" spans="1:13" ht="26.25" customHeight="1" x14ac:dyDescent="0.2">
      <c r="A526" s="160"/>
      <c r="B526" s="145"/>
      <c r="C526" s="118"/>
      <c r="D526" s="118"/>
      <c r="E526" s="6" t="s">
        <v>15</v>
      </c>
      <c r="F526" s="25">
        <f>49.717*4718.513</f>
        <v>234590.31082099999</v>
      </c>
      <c r="G526" s="25">
        <f>49.717*4718.513</f>
        <v>234590.31082099999</v>
      </c>
      <c r="H526" s="56"/>
      <c r="I526" s="56"/>
      <c r="J526" s="55"/>
      <c r="K526" s="55"/>
      <c r="L526" s="55"/>
      <c r="M526" s="142"/>
    </row>
    <row r="527" spans="1:13" ht="18.75" customHeight="1" x14ac:dyDescent="0.2">
      <c r="A527" s="158" t="s">
        <v>537</v>
      </c>
      <c r="B527" s="145" t="s">
        <v>240</v>
      </c>
      <c r="C527" s="116" t="s">
        <v>146</v>
      </c>
      <c r="D527" s="116" t="s">
        <v>243</v>
      </c>
      <c r="E527" s="6" t="s">
        <v>11</v>
      </c>
      <c r="F527" s="25">
        <f>49.717*7573.31</f>
        <v>376522.25326999999</v>
      </c>
      <c r="G527" s="25">
        <f>49.717*7573.31</f>
        <v>376522.25326999999</v>
      </c>
      <c r="H527" s="33"/>
      <c r="I527" s="55"/>
      <c r="J527" s="55"/>
      <c r="K527" s="55"/>
      <c r="L527" s="55"/>
      <c r="M527" s="142" t="s">
        <v>459</v>
      </c>
    </row>
    <row r="528" spans="1:13" ht="18.75" customHeight="1" x14ac:dyDescent="0.2">
      <c r="A528" s="159"/>
      <c r="B528" s="145"/>
      <c r="C528" s="117"/>
      <c r="D528" s="117"/>
      <c r="E528" s="6" t="s">
        <v>12</v>
      </c>
      <c r="F528" s="33"/>
      <c r="G528" s="25"/>
      <c r="H528" s="25"/>
      <c r="I528" s="56"/>
      <c r="J528" s="55"/>
      <c r="K528" s="55"/>
      <c r="L528" s="55"/>
      <c r="M528" s="142"/>
    </row>
    <row r="529" spans="1:13" ht="18.75" customHeight="1" x14ac:dyDescent="0.2">
      <c r="A529" s="159"/>
      <c r="B529" s="145"/>
      <c r="C529" s="117"/>
      <c r="D529" s="117"/>
      <c r="E529" s="6" t="s">
        <v>13</v>
      </c>
      <c r="F529" s="32"/>
      <c r="G529" s="32"/>
      <c r="H529" s="25"/>
      <c r="I529" s="56"/>
      <c r="J529" s="55"/>
      <c r="K529" s="55"/>
      <c r="L529" s="55"/>
      <c r="M529" s="142"/>
    </row>
    <row r="530" spans="1:13" ht="18.75" customHeight="1" x14ac:dyDescent="0.2">
      <c r="A530" s="159"/>
      <c r="B530" s="145"/>
      <c r="C530" s="117"/>
      <c r="D530" s="117"/>
      <c r="E530" s="6" t="s">
        <v>14</v>
      </c>
      <c r="F530" s="30"/>
      <c r="G530" s="30"/>
      <c r="H530" s="30"/>
      <c r="I530" s="56"/>
      <c r="J530" s="55"/>
      <c r="K530" s="55"/>
      <c r="L530" s="55"/>
      <c r="M530" s="142"/>
    </row>
    <row r="531" spans="1:13" ht="18.75" customHeight="1" x14ac:dyDescent="0.2">
      <c r="A531" s="160"/>
      <c r="B531" s="145"/>
      <c r="C531" s="118"/>
      <c r="D531" s="118"/>
      <c r="E531" s="6" t="s">
        <v>15</v>
      </c>
      <c r="F531" s="25">
        <f>49.717*7573.31</f>
        <v>376522.25326999999</v>
      </c>
      <c r="G531" s="25">
        <f>49.717*7573.31</f>
        <v>376522.25326999999</v>
      </c>
      <c r="H531" s="56"/>
      <c r="I531" s="56"/>
      <c r="J531" s="55"/>
      <c r="K531" s="55"/>
      <c r="L531" s="55"/>
      <c r="M531" s="142"/>
    </row>
    <row r="532" spans="1:13" ht="25.5" customHeight="1" x14ac:dyDescent="0.2">
      <c r="A532" s="158" t="s">
        <v>538</v>
      </c>
      <c r="B532" s="145" t="s">
        <v>241</v>
      </c>
      <c r="C532" s="116" t="s">
        <v>146</v>
      </c>
      <c r="D532" s="116" t="s">
        <v>242</v>
      </c>
      <c r="E532" s="6" t="s">
        <v>11</v>
      </c>
      <c r="F532" s="25">
        <f>49.717*6535.2</f>
        <v>324910.53839999996</v>
      </c>
      <c r="G532" s="25">
        <f>49.717*6535.2</f>
        <v>324910.53839999996</v>
      </c>
      <c r="H532" s="33"/>
      <c r="I532" s="55"/>
      <c r="J532" s="55"/>
      <c r="K532" s="55"/>
      <c r="L532" s="55"/>
      <c r="M532" s="142" t="s">
        <v>458</v>
      </c>
    </row>
    <row r="533" spans="1:13" ht="25.5" customHeight="1" x14ac:dyDescent="0.2">
      <c r="A533" s="159"/>
      <c r="B533" s="145"/>
      <c r="C533" s="117"/>
      <c r="D533" s="117"/>
      <c r="E533" s="6" t="s">
        <v>12</v>
      </c>
      <c r="F533" s="33"/>
      <c r="G533" s="25"/>
      <c r="H533" s="25"/>
      <c r="I533" s="56"/>
      <c r="J533" s="55"/>
      <c r="K533" s="55"/>
      <c r="L533" s="55"/>
      <c r="M533" s="142"/>
    </row>
    <row r="534" spans="1:13" ht="25.5" customHeight="1" x14ac:dyDescent="0.2">
      <c r="A534" s="159"/>
      <c r="B534" s="145"/>
      <c r="C534" s="117"/>
      <c r="D534" s="117"/>
      <c r="E534" s="6" t="s">
        <v>13</v>
      </c>
      <c r="F534" s="32"/>
      <c r="G534" s="32"/>
      <c r="H534" s="25"/>
      <c r="I534" s="56"/>
      <c r="J534" s="55"/>
      <c r="K534" s="55"/>
      <c r="L534" s="55"/>
      <c r="M534" s="142"/>
    </row>
    <row r="535" spans="1:13" ht="25.5" customHeight="1" x14ac:dyDescent="0.2">
      <c r="A535" s="159"/>
      <c r="B535" s="145"/>
      <c r="C535" s="117"/>
      <c r="D535" s="117"/>
      <c r="E535" s="6" t="s">
        <v>14</v>
      </c>
      <c r="F535" s="30"/>
      <c r="G535" s="30"/>
      <c r="H535" s="30"/>
      <c r="I535" s="56"/>
      <c r="J535" s="55"/>
      <c r="K535" s="55"/>
      <c r="L535" s="55"/>
      <c r="M535" s="142"/>
    </row>
    <row r="536" spans="1:13" ht="25.5" customHeight="1" x14ac:dyDescent="0.2">
      <c r="A536" s="160"/>
      <c r="B536" s="145"/>
      <c r="C536" s="118"/>
      <c r="D536" s="118"/>
      <c r="E536" s="6" t="s">
        <v>15</v>
      </c>
      <c r="F536" s="25">
        <f>49.717*6535.2</f>
        <v>324910.53839999996</v>
      </c>
      <c r="G536" s="25">
        <f>49.717*6535.2</f>
        <v>324910.53839999996</v>
      </c>
      <c r="H536" s="56"/>
      <c r="I536" s="56"/>
      <c r="J536" s="55"/>
      <c r="K536" s="55"/>
      <c r="L536" s="55"/>
      <c r="M536" s="142"/>
    </row>
    <row r="537" spans="1:13" ht="21.75" customHeight="1" x14ac:dyDescent="0.2">
      <c r="A537" s="158" t="s">
        <v>539</v>
      </c>
      <c r="B537" s="145" t="s">
        <v>244</v>
      </c>
      <c r="C537" s="116" t="s">
        <v>146</v>
      </c>
      <c r="D537" s="116" t="s">
        <v>245</v>
      </c>
      <c r="E537" s="6" t="s">
        <v>11</v>
      </c>
      <c r="F537" s="25">
        <f>49.717*2222.32</f>
        <v>110487.08344</v>
      </c>
      <c r="G537" s="25">
        <f>49.717*2222.32</f>
        <v>110487.08344</v>
      </c>
      <c r="H537" s="33"/>
      <c r="I537" s="55"/>
      <c r="J537" s="55"/>
      <c r="K537" s="55"/>
      <c r="L537" s="55"/>
      <c r="M537" s="142" t="s">
        <v>457</v>
      </c>
    </row>
    <row r="538" spans="1:13" ht="21.75" customHeight="1" x14ac:dyDescent="0.2">
      <c r="A538" s="159"/>
      <c r="B538" s="145"/>
      <c r="C538" s="117"/>
      <c r="D538" s="117"/>
      <c r="E538" s="6" t="s">
        <v>12</v>
      </c>
      <c r="F538" s="33"/>
      <c r="G538" s="25"/>
      <c r="H538" s="25"/>
      <c r="I538" s="56"/>
      <c r="J538" s="55"/>
      <c r="K538" s="55"/>
      <c r="L538" s="55"/>
      <c r="M538" s="142"/>
    </row>
    <row r="539" spans="1:13" ht="21.75" customHeight="1" x14ac:dyDescent="0.2">
      <c r="A539" s="159"/>
      <c r="B539" s="145"/>
      <c r="C539" s="117"/>
      <c r="D539" s="117"/>
      <c r="E539" s="6" t="s">
        <v>13</v>
      </c>
      <c r="F539" s="32"/>
      <c r="G539" s="32"/>
      <c r="H539" s="25"/>
      <c r="I539" s="56"/>
      <c r="J539" s="55"/>
      <c r="K539" s="55"/>
      <c r="L539" s="55"/>
      <c r="M539" s="142"/>
    </row>
    <row r="540" spans="1:13" ht="21.75" customHeight="1" x14ac:dyDescent="0.2">
      <c r="A540" s="159"/>
      <c r="B540" s="145"/>
      <c r="C540" s="117"/>
      <c r="D540" s="117"/>
      <c r="E540" s="6" t="s">
        <v>14</v>
      </c>
      <c r="F540" s="30"/>
      <c r="G540" s="30"/>
      <c r="H540" s="30"/>
      <c r="I540" s="56"/>
      <c r="J540" s="55"/>
      <c r="K540" s="55"/>
      <c r="L540" s="55"/>
      <c r="M540" s="142"/>
    </row>
    <row r="541" spans="1:13" ht="21.75" customHeight="1" x14ac:dyDescent="0.2">
      <c r="A541" s="160"/>
      <c r="B541" s="145"/>
      <c r="C541" s="118"/>
      <c r="D541" s="118"/>
      <c r="E541" s="6" t="s">
        <v>15</v>
      </c>
      <c r="F541" s="25">
        <f>49.717*2222.32</f>
        <v>110487.08344</v>
      </c>
      <c r="G541" s="25">
        <f>49.717*2222.32</f>
        <v>110487.08344</v>
      </c>
      <c r="H541" s="56"/>
      <c r="I541" s="56"/>
      <c r="J541" s="55"/>
      <c r="K541" s="55"/>
      <c r="L541" s="55"/>
      <c r="M541" s="142"/>
    </row>
    <row r="542" spans="1:13" ht="26.25" customHeight="1" x14ac:dyDescent="0.2">
      <c r="A542" s="158" t="s">
        <v>540</v>
      </c>
      <c r="B542" s="145" t="s">
        <v>246</v>
      </c>
      <c r="C542" s="116" t="s">
        <v>146</v>
      </c>
      <c r="D542" s="116" t="s">
        <v>245</v>
      </c>
      <c r="E542" s="6" t="s">
        <v>11</v>
      </c>
      <c r="F542" s="25">
        <f>49.717*1687.52</f>
        <v>83898.43183999999</v>
      </c>
      <c r="G542" s="25">
        <f>49.717*1687.52</f>
        <v>83898.43183999999</v>
      </c>
      <c r="H542" s="33"/>
      <c r="I542" s="55"/>
      <c r="J542" s="55"/>
      <c r="K542" s="55"/>
      <c r="L542" s="55"/>
      <c r="M542" s="142" t="s">
        <v>456</v>
      </c>
    </row>
    <row r="543" spans="1:13" x14ac:dyDescent="0.2">
      <c r="A543" s="159"/>
      <c r="B543" s="145"/>
      <c r="C543" s="117"/>
      <c r="D543" s="117"/>
      <c r="E543" s="6" t="s">
        <v>12</v>
      </c>
      <c r="F543" s="33"/>
      <c r="G543" s="25"/>
      <c r="H543" s="25"/>
      <c r="I543" s="56"/>
      <c r="J543" s="55"/>
      <c r="K543" s="55"/>
      <c r="L543" s="55"/>
      <c r="M543" s="142"/>
    </row>
    <row r="544" spans="1:13" ht="15" x14ac:dyDescent="0.2">
      <c r="A544" s="159"/>
      <c r="B544" s="145"/>
      <c r="C544" s="117"/>
      <c r="D544" s="117"/>
      <c r="E544" s="6" t="s">
        <v>13</v>
      </c>
      <c r="F544" s="32"/>
      <c r="G544" s="32"/>
      <c r="H544" s="25"/>
      <c r="I544" s="56"/>
      <c r="J544" s="55"/>
      <c r="K544" s="55"/>
      <c r="L544" s="55"/>
      <c r="M544" s="142"/>
    </row>
    <row r="545" spans="1:13" x14ac:dyDescent="0.2">
      <c r="A545" s="159"/>
      <c r="B545" s="145"/>
      <c r="C545" s="117"/>
      <c r="D545" s="117"/>
      <c r="E545" s="6" t="s">
        <v>14</v>
      </c>
      <c r="F545" s="30"/>
      <c r="G545" s="30"/>
      <c r="H545" s="30"/>
      <c r="I545" s="56"/>
      <c r="J545" s="55"/>
      <c r="K545" s="55"/>
      <c r="L545" s="55"/>
      <c r="M545" s="142"/>
    </row>
    <row r="546" spans="1:13" x14ac:dyDescent="0.2">
      <c r="A546" s="160"/>
      <c r="B546" s="145"/>
      <c r="C546" s="118"/>
      <c r="D546" s="118"/>
      <c r="E546" s="6" t="s">
        <v>15</v>
      </c>
      <c r="F546" s="25">
        <f>49.717*1687.52</f>
        <v>83898.43183999999</v>
      </c>
      <c r="G546" s="25">
        <f>49.717*1687.52</f>
        <v>83898.43183999999</v>
      </c>
      <c r="H546" s="56"/>
      <c r="I546" s="56"/>
      <c r="J546" s="55"/>
      <c r="K546" s="55"/>
      <c r="L546" s="55"/>
      <c r="M546" s="142"/>
    </row>
    <row r="547" spans="1:13" ht="18.75" customHeight="1" x14ac:dyDescent="0.2">
      <c r="A547" s="158" t="s">
        <v>541</v>
      </c>
      <c r="B547" s="145" t="s">
        <v>265</v>
      </c>
      <c r="C547" s="116" t="s">
        <v>146</v>
      </c>
      <c r="D547" s="116" t="s">
        <v>245</v>
      </c>
      <c r="E547" s="86" t="s">
        <v>11</v>
      </c>
      <c r="F547" s="89">
        <f>49.717*2903.4</f>
        <v>144348.33780000001</v>
      </c>
      <c r="G547" s="89">
        <f>49.717*2903.4</f>
        <v>144348.33780000001</v>
      </c>
      <c r="H547" s="33"/>
      <c r="I547" s="55"/>
      <c r="J547" s="55"/>
      <c r="K547" s="55"/>
      <c r="L547" s="55"/>
      <c r="M547" s="142" t="s">
        <v>455</v>
      </c>
    </row>
    <row r="548" spans="1:13" ht="18.75" customHeight="1" x14ac:dyDescent="0.2">
      <c r="A548" s="159"/>
      <c r="B548" s="145"/>
      <c r="C548" s="117"/>
      <c r="D548" s="117"/>
      <c r="E548" s="86" t="s">
        <v>12</v>
      </c>
      <c r="F548" s="33"/>
      <c r="G548" s="89"/>
      <c r="H548" s="89"/>
      <c r="I548" s="56"/>
      <c r="J548" s="55"/>
      <c r="K548" s="55"/>
      <c r="L548" s="55"/>
      <c r="M548" s="142"/>
    </row>
    <row r="549" spans="1:13" ht="18.75" customHeight="1" x14ac:dyDescent="0.2">
      <c r="A549" s="159"/>
      <c r="B549" s="145"/>
      <c r="C549" s="117"/>
      <c r="D549" s="117"/>
      <c r="E549" s="86" t="s">
        <v>13</v>
      </c>
      <c r="F549" s="31"/>
      <c r="G549" s="31"/>
      <c r="H549" s="89"/>
      <c r="I549" s="56"/>
      <c r="J549" s="55"/>
      <c r="K549" s="55"/>
      <c r="L549" s="55"/>
      <c r="M549" s="142"/>
    </row>
    <row r="550" spans="1:13" ht="18.75" customHeight="1" x14ac:dyDescent="0.2">
      <c r="A550" s="159"/>
      <c r="B550" s="145"/>
      <c r="C550" s="117"/>
      <c r="D550" s="117"/>
      <c r="E550" s="86" t="s">
        <v>14</v>
      </c>
      <c r="F550" s="91"/>
      <c r="G550" s="91"/>
      <c r="H550" s="91"/>
      <c r="I550" s="56"/>
      <c r="J550" s="55"/>
      <c r="K550" s="55"/>
      <c r="L550" s="55"/>
      <c r="M550" s="142"/>
    </row>
    <row r="551" spans="1:13" ht="18.75" customHeight="1" x14ac:dyDescent="0.2">
      <c r="A551" s="160"/>
      <c r="B551" s="145"/>
      <c r="C551" s="118"/>
      <c r="D551" s="118"/>
      <c r="E551" s="86" t="s">
        <v>15</v>
      </c>
      <c r="F551" s="89">
        <f>49.717*2903.4</f>
        <v>144348.33780000001</v>
      </c>
      <c r="G551" s="89">
        <f>49.717*2903.4</f>
        <v>144348.33780000001</v>
      </c>
      <c r="H551" s="56"/>
      <c r="I551" s="56"/>
      <c r="J551" s="55"/>
      <c r="K551" s="55"/>
      <c r="L551" s="55"/>
      <c r="M551" s="142"/>
    </row>
    <row r="552" spans="1:13" x14ac:dyDescent="0.2">
      <c r="A552" s="158" t="s">
        <v>542</v>
      </c>
      <c r="B552" s="145" t="s">
        <v>266</v>
      </c>
      <c r="C552" s="116" t="s">
        <v>146</v>
      </c>
      <c r="D552" s="116" t="s">
        <v>267</v>
      </c>
      <c r="E552" s="6" t="s">
        <v>11</v>
      </c>
      <c r="F552" s="25">
        <f>49.717*2835.13</f>
        <v>140954.15820999999</v>
      </c>
      <c r="G552" s="25">
        <f>49.717*2835.13</f>
        <v>140954.15820999999</v>
      </c>
      <c r="H552" s="33"/>
      <c r="I552" s="55"/>
      <c r="J552" s="55"/>
      <c r="K552" s="55"/>
      <c r="L552" s="55"/>
      <c r="M552" s="142" t="s">
        <v>454</v>
      </c>
    </row>
    <row r="553" spans="1:13" x14ac:dyDescent="0.2">
      <c r="A553" s="159"/>
      <c r="B553" s="145"/>
      <c r="C553" s="117"/>
      <c r="D553" s="117"/>
      <c r="E553" s="6" t="s">
        <v>12</v>
      </c>
      <c r="F553" s="33"/>
      <c r="G553" s="25"/>
      <c r="H553" s="25"/>
      <c r="I553" s="56"/>
      <c r="J553" s="55"/>
      <c r="K553" s="55"/>
      <c r="L553" s="55"/>
      <c r="M553" s="142"/>
    </row>
    <row r="554" spans="1:13" ht="18.75" customHeight="1" x14ac:dyDescent="0.2">
      <c r="A554" s="159"/>
      <c r="B554" s="145"/>
      <c r="C554" s="117"/>
      <c r="D554" s="117"/>
      <c r="E554" s="6" t="s">
        <v>13</v>
      </c>
      <c r="F554" s="32"/>
      <c r="G554" s="32"/>
      <c r="H554" s="25"/>
      <c r="I554" s="56"/>
      <c r="J554" s="55"/>
      <c r="K554" s="55"/>
      <c r="L554" s="55"/>
      <c r="M554" s="142"/>
    </row>
    <row r="555" spans="1:13" ht="18.75" customHeight="1" x14ac:dyDescent="0.2">
      <c r="A555" s="159"/>
      <c r="B555" s="145"/>
      <c r="C555" s="117"/>
      <c r="D555" s="117"/>
      <c r="E555" s="6" t="s">
        <v>14</v>
      </c>
      <c r="F555" s="30"/>
      <c r="G555" s="30"/>
      <c r="H555" s="30"/>
      <c r="I555" s="56"/>
      <c r="J555" s="55"/>
      <c r="K555" s="55"/>
      <c r="L555" s="55"/>
      <c r="M555" s="142"/>
    </row>
    <row r="556" spans="1:13" ht="18.75" customHeight="1" x14ac:dyDescent="0.2">
      <c r="A556" s="160"/>
      <c r="B556" s="145"/>
      <c r="C556" s="118"/>
      <c r="D556" s="118"/>
      <c r="E556" s="6" t="s">
        <v>15</v>
      </c>
      <c r="F556" s="25">
        <f>49.717*2835.13</f>
        <v>140954.15820999999</v>
      </c>
      <c r="G556" s="25">
        <f>49.717*2835.13</f>
        <v>140954.15820999999</v>
      </c>
      <c r="H556" s="56"/>
      <c r="I556" s="56"/>
      <c r="J556" s="55"/>
      <c r="K556" s="55"/>
      <c r="L556" s="55"/>
      <c r="M556" s="142"/>
    </row>
    <row r="557" spans="1:13" x14ac:dyDescent="0.2">
      <c r="A557" s="158" t="s">
        <v>543</v>
      </c>
      <c r="B557" s="145" t="s">
        <v>268</v>
      </c>
      <c r="C557" s="116" t="s">
        <v>41</v>
      </c>
      <c r="D557" s="116" t="s">
        <v>269</v>
      </c>
      <c r="E557" s="6" t="s">
        <v>11</v>
      </c>
      <c r="F557" s="25">
        <f>49.717*4141.16</f>
        <v>205886.05171999999</v>
      </c>
      <c r="G557" s="25">
        <f>49.717*4141.16</f>
        <v>205886.05171999999</v>
      </c>
      <c r="H557" s="33"/>
      <c r="I557" s="55"/>
      <c r="J557" s="55"/>
      <c r="K557" s="55"/>
      <c r="L557" s="55"/>
      <c r="M557" s="142" t="s">
        <v>453</v>
      </c>
    </row>
    <row r="558" spans="1:13" x14ac:dyDescent="0.2">
      <c r="A558" s="159"/>
      <c r="B558" s="145"/>
      <c r="C558" s="117"/>
      <c r="D558" s="117"/>
      <c r="E558" s="6" t="s">
        <v>12</v>
      </c>
      <c r="F558" s="33"/>
      <c r="G558" s="25"/>
      <c r="H558" s="25"/>
      <c r="I558" s="56"/>
      <c r="J558" s="55"/>
      <c r="K558" s="55"/>
      <c r="L558" s="55"/>
      <c r="M558" s="142"/>
    </row>
    <row r="559" spans="1:13" ht="26.25" customHeight="1" x14ac:dyDescent="0.2">
      <c r="A559" s="159"/>
      <c r="B559" s="145"/>
      <c r="C559" s="117"/>
      <c r="D559" s="117"/>
      <c r="E559" s="6" t="s">
        <v>13</v>
      </c>
      <c r="F559" s="32"/>
      <c r="G559" s="32"/>
      <c r="H559" s="25"/>
      <c r="I559" s="56"/>
      <c r="J559" s="55"/>
      <c r="K559" s="55"/>
      <c r="L559" s="55"/>
      <c r="M559" s="142"/>
    </row>
    <row r="560" spans="1:13" ht="25.5" customHeight="1" x14ac:dyDescent="0.2">
      <c r="A560" s="159"/>
      <c r="B560" s="145"/>
      <c r="C560" s="117"/>
      <c r="D560" s="117"/>
      <c r="E560" s="6" t="s">
        <v>14</v>
      </c>
      <c r="F560" s="30"/>
      <c r="G560" s="30"/>
      <c r="H560" s="30"/>
      <c r="I560" s="56"/>
      <c r="J560" s="55"/>
      <c r="K560" s="55"/>
      <c r="L560" s="55"/>
      <c r="M560" s="142"/>
    </row>
    <row r="561" spans="1:13" x14ac:dyDescent="0.2">
      <c r="A561" s="160"/>
      <c r="B561" s="145"/>
      <c r="C561" s="118"/>
      <c r="D561" s="118"/>
      <c r="E561" s="6" t="s">
        <v>15</v>
      </c>
      <c r="F561" s="25">
        <f>49.717*4141.16</f>
        <v>205886.05171999999</v>
      </c>
      <c r="G561" s="25">
        <f>49.717*4141.16</f>
        <v>205886.05171999999</v>
      </c>
      <c r="H561" s="56"/>
      <c r="I561" s="56"/>
      <c r="J561" s="55"/>
      <c r="K561" s="55"/>
      <c r="L561" s="55"/>
      <c r="M561" s="142"/>
    </row>
    <row r="562" spans="1:13" ht="36.75" customHeight="1" x14ac:dyDescent="0.2">
      <c r="A562" s="158" t="s">
        <v>544</v>
      </c>
      <c r="B562" s="145" t="s">
        <v>270</v>
      </c>
      <c r="C562" s="116" t="s">
        <v>41</v>
      </c>
      <c r="D562" s="116" t="s">
        <v>271</v>
      </c>
      <c r="E562" s="6" t="s">
        <v>11</v>
      </c>
      <c r="F562" s="25">
        <f>49.717*2168.62</f>
        <v>107817.28053999999</v>
      </c>
      <c r="G562" s="25">
        <f>49.717*2168.62</f>
        <v>107817.28053999999</v>
      </c>
      <c r="H562" s="33"/>
      <c r="I562" s="55"/>
      <c r="J562" s="55"/>
      <c r="K562" s="55"/>
      <c r="L562" s="55"/>
      <c r="M562" s="142" t="s">
        <v>452</v>
      </c>
    </row>
    <row r="563" spans="1:13" ht="36.75" customHeight="1" x14ac:dyDescent="0.2">
      <c r="A563" s="159"/>
      <c r="B563" s="145"/>
      <c r="C563" s="117"/>
      <c r="D563" s="117"/>
      <c r="E563" s="6" t="s">
        <v>12</v>
      </c>
      <c r="F563" s="33"/>
      <c r="G563" s="25"/>
      <c r="H563" s="25"/>
      <c r="I563" s="56"/>
      <c r="J563" s="55"/>
      <c r="K563" s="55"/>
      <c r="L563" s="55"/>
      <c r="M563" s="142"/>
    </row>
    <row r="564" spans="1:13" ht="36.75" customHeight="1" x14ac:dyDescent="0.2">
      <c r="A564" s="159"/>
      <c r="B564" s="145"/>
      <c r="C564" s="117"/>
      <c r="D564" s="117"/>
      <c r="E564" s="6" t="s">
        <v>13</v>
      </c>
      <c r="F564" s="32"/>
      <c r="G564" s="32"/>
      <c r="H564" s="25"/>
      <c r="I564" s="56"/>
      <c r="J564" s="55"/>
      <c r="K564" s="55"/>
      <c r="L564" s="55"/>
      <c r="M564" s="142"/>
    </row>
    <row r="565" spans="1:13" ht="36.75" customHeight="1" x14ac:dyDescent="0.2">
      <c r="A565" s="159"/>
      <c r="B565" s="145"/>
      <c r="C565" s="117"/>
      <c r="D565" s="117"/>
      <c r="E565" s="6" t="s">
        <v>14</v>
      </c>
      <c r="F565" s="30"/>
      <c r="G565" s="30"/>
      <c r="H565" s="30"/>
      <c r="I565" s="56"/>
      <c r="J565" s="55"/>
      <c r="K565" s="55"/>
      <c r="L565" s="55"/>
      <c r="M565" s="142"/>
    </row>
    <row r="566" spans="1:13" ht="36.75" customHeight="1" x14ac:dyDescent="0.2">
      <c r="A566" s="160"/>
      <c r="B566" s="145"/>
      <c r="C566" s="118"/>
      <c r="D566" s="118"/>
      <c r="E566" s="6" t="s">
        <v>15</v>
      </c>
      <c r="F566" s="25">
        <f>49.717*2168.62</f>
        <v>107817.28053999999</v>
      </c>
      <c r="G566" s="25">
        <f>49.717*2168.62</f>
        <v>107817.28053999999</v>
      </c>
      <c r="H566" s="56"/>
      <c r="I566" s="56"/>
      <c r="J566" s="55"/>
      <c r="K566" s="55"/>
      <c r="L566" s="55"/>
      <c r="M566" s="142"/>
    </row>
    <row r="567" spans="1:13" ht="21.75" customHeight="1" x14ac:dyDescent="0.2">
      <c r="A567" s="158" t="s">
        <v>545</v>
      </c>
      <c r="B567" s="145" t="s">
        <v>272</v>
      </c>
      <c r="C567" s="116" t="s">
        <v>41</v>
      </c>
      <c r="D567" s="116" t="s">
        <v>273</v>
      </c>
      <c r="E567" s="6" t="s">
        <v>11</v>
      </c>
      <c r="F567" s="25">
        <f>49.717*3535.6</f>
        <v>175779.4252</v>
      </c>
      <c r="G567" s="25">
        <f>49.717*3535.6</f>
        <v>175779.4252</v>
      </c>
      <c r="H567" s="33"/>
      <c r="I567" s="55"/>
      <c r="J567" s="55"/>
      <c r="K567" s="55"/>
      <c r="L567" s="55"/>
      <c r="M567" s="142" t="s">
        <v>451</v>
      </c>
    </row>
    <row r="568" spans="1:13" ht="21.75" customHeight="1" x14ac:dyDescent="0.2">
      <c r="A568" s="159"/>
      <c r="B568" s="145"/>
      <c r="C568" s="117"/>
      <c r="D568" s="117"/>
      <c r="E568" s="6" t="s">
        <v>12</v>
      </c>
      <c r="F568" s="33"/>
      <c r="G568" s="25"/>
      <c r="H568" s="25"/>
      <c r="I568" s="56"/>
      <c r="J568" s="55"/>
      <c r="K568" s="55"/>
      <c r="L568" s="55"/>
      <c r="M568" s="142"/>
    </row>
    <row r="569" spans="1:13" ht="21.75" customHeight="1" x14ac:dyDescent="0.2">
      <c r="A569" s="159"/>
      <c r="B569" s="145"/>
      <c r="C569" s="117"/>
      <c r="D569" s="117"/>
      <c r="E569" s="6" t="s">
        <v>13</v>
      </c>
      <c r="F569" s="32"/>
      <c r="G569" s="32"/>
      <c r="H569" s="25"/>
      <c r="I569" s="56"/>
      <c r="J569" s="55"/>
      <c r="K569" s="55"/>
      <c r="L569" s="55"/>
      <c r="M569" s="142"/>
    </row>
    <row r="570" spans="1:13" ht="21.75" customHeight="1" x14ac:dyDescent="0.2">
      <c r="A570" s="159"/>
      <c r="B570" s="145"/>
      <c r="C570" s="117"/>
      <c r="D570" s="117"/>
      <c r="E570" s="6" t="s">
        <v>14</v>
      </c>
      <c r="F570" s="30"/>
      <c r="G570" s="30"/>
      <c r="H570" s="30"/>
      <c r="I570" s="56"/>
      <c r="J570" s="55"/>
      <c r="K570" s="55"/>
      <c r="L570" s="55"/>
      <c r="M570" s="142"/>
    </row>
    <row r="571" spans="1:13" ht="21.75" customHeight="1" x14ac:dyDescent="0.2">
      <c r="A571" s="160"/>
      <c r="B571" s="145"/>
      <c r="C571" s="118"/>
      <c r="D571" s="118"/>
      <c r="E571" s="6" t="s">
        <v>15</v>
      </c>
      <c r="F571" s="25">
        <f>49.717*3535.6</f>
        <v>175779.4252</v>
      </c>
      <c r="G571" s="25">
        <f>49.717*3535.6</f>
        <v>175779.4252</v>
      </c>
      <c r="H571" s="56"/>
      <c r="I571" s="56"/>
      <c r="J571" s="55"/>
      <c r="K571" s="55"/>
      <c r="L571" s="55"/>
      <c r="M571" s="142"/>
    </row>
    <row r="572" spans="1:13" ht="18" customHeight="1" x14ac:dyDescent="0.2">
      <c r="A572" s="158" t="s">
        <v>546</v>
      </c>
      <c r="B572" s="164" t="s">
        <v>279</v>
      </c>
      <c r="C572" s="116" t="s">
        <v>41</v>
      </c>
      <c r="D572" s="116" t="s">
        <v>280</v>
      </c>
      <c r="E572" s="6" t="s">
        <v>11</v>
      </c>
      <c r="F572" s="25">
        <f>49.717*2209</f>
        <v>109824.853</v>
      </c>
      <c r="G572" s="25">
        <f>49.717*2209</f>
        <v>109824.853</v>
      </c>
      <c r="H572" s="33"/>
      <c r="I572" s="55"/>
      <c r="J572" s="55"/>
      <c r="K572" s="55"/>
      <c r="L572" s="55"/>
      <c r="M572" s="167" t="s">
        <v>449</v>
      </c>
    </row>
    <row r="573" spans="1:13" ht="18" customHeight="1" x14ac:dyDescent="0.2">
      <c r="A573" s="159"/>
      <c r="B573" s="165"/>
      <c r="C573" s="117"/>
      <c r="D573" s="117"/>
      <c r="E573" s="6" t="s">
        <v>12</v>
      </c>
      <c r="F573" s="33"/>
      <c r="G573" s="25"/>
      <c r="H573" s="25"/>
      <c r="I573" s="56"/>
      <c r="J573" s="55"/>
      <c r="K573" s="55"/>
      <c r="L573" s="55"/>
      <c r="M573" s="168"/>
    </row>
    <row r="574" spans="1:13" ht="18" customHeight="1" x14ac:dyDescent="0.2">
      <c r="A574" s="159"/>
      <c r="B574" s="165"/>
      <c r="C574" s="117"/>
      <c r="D574" s="117"/>
      <c r="E574" s="6" t="s">
        <v>13</v>
      </c>
      <c r="F574" s="32"/>
      <c r="G574" s="32"/>
      <c r="H574" s="25"/>
      <c r="I574" s="56"/>
      <c r="J574" s="55"/>
      <c r="K574" s="55"/>
      <c r="L574" s="55"/>
      <c r="M574" s="168"/>
    </row>
    <row r="575" spans="1:13" ht="18" customHeight="1" x14ac:dyDescent="0.2">
      <c r="A575" s="159"/>
      <c r="B575" s="165"/>
      <c r="C575" s="117"/>
      <c r="D575" s="117"/>
      <c r="E575" s="6" t="s">
        <v>14</v>
      </c>
      <c r="F575" s="30"/>
      <c r="G575" s="30"/>
      <c r="H575" s="30"/>
      <c r="I575" s="56"/>
      <c r="J575" s="55"/>
      <c r="K575" s="55"/>
      <c r="L575" s="55"/>
      <c r="M575" s="168"/>
    </row>
    <row r="576" spans="1:13" ht="18" customHeight="1" x14ac:dyDescent="0.2">
      <c r="A576" s="160"/>
      <c r="B576" s="166"/>
      <c r="C576" s="118"/>
      <c r="D576" s="118"/>
      <c r="E576" s="6" t="s">
        <v>15</v>
      </c>
      <c r="F576" s="25">
        <f>49.717*2209</f>
        <v>109824.853</v>
      </c>
      <c r="G576" s="25">
        <f>49.717*2209</f>
        <v>109824.853</v>
      </c>
      <c r="H576" s="56"/>
      <c r="I576" s="56"/>
      <c r="J576" s="55"/>
      <c r="K576" s="55"/>
      <c r="L576" s="55"/>
      <c r="M576" s="169"/>
    </row>
    <row r="577" spans="1:13" ht="15.75" customHeight="1" x14ac:dyDescent="0.2">
      <c r="A577" s="158" t="s">
        <v>547</v>
      </c>
      <c r="B577" s="145" t="s">
        <v>274</v>
      </c>
      <c r="C577" s="116" t="s">
        <v>41</v>
      </c>
      <c r="D577" s="116" t="s">
        <v>275</v>
      </c>
      <c r="E577" s="6" t="s">
        <v>11</v>
      </c>
      <c r="F577" s="25">
        <f>49.717*1614</f>
        <v>80243.237999999998</v>
      </c>
      <c r="G577" s="25">
        <f>49.717*1614</f>
        <v>80243.237999999998</v>
      </c>
      <c r="H577" s="33"/>
      <c r="I577" s="55"/>
      <c r="J577" s="55"/>
      <c r="K577" s="55"/>
      <c r="L577" s="55"/>
      <c r="M577" s="142" t="s">
        <v>450</v>
      </c>
    </row>
    <row r="578" spans="1:13" ht="15.75" customHeight="1" x14ac:dyDescent="0.2">
      <c r="A578" s="159"/>
      <c r="B578" s="145"/>
      <c r="C578" s="117"/>
      <c r="D578" s="117"/>
      <c r="E578" s="6" t="s">
        <v>12</v>
      </c>
      <c r="F578" s="33"/>
      <c r="G578" s="25"/>
      <c r="H578" s="25"/>
      <c r="I578" s="56"/>
      <c r="J578" s="55"/>
      <c r="K578" s="55"/>
      <c r="L578" s="55"/>
      <c r="M578" s="142"/>
    </row>
    <row r="579" spans="1:13" ht="15.75" customHeight="1" x14ac:dyDescent="0.2">
      <c r="A579" s="159"/>
      <c r="B579" s="145"/>
      <c r="C579" s="117"/>
      <c r="D579" s="117"/>
      <c r="E579" s="6" t="s">
        <v>13</v>
      </c>
      <c r="F579" s="32"/>
      <c r="G579" s="32"/>
      <c r="H579" s="25"/>
      <c r="I579" s="56"/>
      <c r="J579" s="55"/>
      <c r="K579" s="55"/>
      <c r="L579" s="55"/>
      <c r="M579" s="142"/>
    </row>
    <row r="580" spans="1:13" ht="15.75" customHeight="1" x14ac:dyDescent="0.2">
      <c r="A580" s="159"/>
      <c r="B580" s="145"/>
      <c r="C580" s="117"/>
      <c r="D580" s="117"/>
      <c r="E580" s="6" t="s">
        <v>14</v>
      </c>
      <c r="F580" s="30"/>
      <c r="G580" s="30"/>
      <c r="H580" s="30"/>
      <c r="I580" s="56"/>
      <c r="J580" s="55"/>
      <c r="K580" s="55"/>
      <c r="L580" s="55"/>
      <c r="M580" s="142"/>
    </row>
    <row r="581" spans="1:13" ht="15.75" customHeight="1" x14ac:dyDescent="0.2">
      <c r="A581" s="160"/>
      <c r="B581" s="145"/>
      <c r="C581" s="118"/>
      <c r="D581" s="118"/>
      <c r="E581" s="6" t="s">
        <v>15</v>
      </c>
      <c r="F581" s="25">
        <f>49.717*1614</f>
        <v>80243.237999999998</v>
      </c>
      <c r="G581" s="25">
        <f>49.717*1614</f>
        <v>80243.237999999998</v>
      </c>
      <c r="H581" s="56"/>
      <c r="I581" s="56"/>
      <c r="J581" s="55"/>
      <c r="K581" s="55"/>
      <c r="L581" s="55"/>
      <c r="M581" s="142"/>
    </row>
    <row r="582" spans="1:13" ht="18.75" customHeight="1" x14ac:dyDescent="0.2">
      <c r="A582" s="158" t="s">
        <v>548</v>
      </c>
      <c r="B582" s="164" t="s">
        <v>276</v>
      </c>
      <c r="C582" s="116" t="s">
        <v>41</v>
      </c>
      <c r="D582" s="116" t="s">
        <v>275</v>
      </c>
      <c r="E582" s="6" t="s">
        <v>11</v>
      </c>
      <c r="F582" s="25">
        <f>49.717*1426</f>
        <v>70896.441999999995</v>
      </c>
      <c r="G582" s="25">
        <f>49.717*1426</f>
        <v>70896.441999999995</v>
      </c>
      <c r="H582" s="33"/>
      <c r="I582" s="55"/>
      <c r="J582" s="55"/>
      <c r="K582" s="55"/>
      <c r="L582" s="55"/>
      <c r="M582" s="167" t="s">
        <v>448</v>
      </c>
    </row>
    <row r="583" spans="1:13" ht="22.5" customHeight="1" x14ac:dyDescent="0.2">
      <c r="A583" s="159"/>
      <c r="B583" s="165"/>
      <c r="C583" s="117"/>
      <c r="D583" s="117"/>
      <c r="E583" s="6" t="s">
        <v>12</v>
      </c>
      <c r="F583" s="33"/>
      <c r="G583" s="25"/>
      <c r="H583" s="25"/>
      <c r="I583" s="56"/>
      <c r="J583" s="55"/>
      <c r="K583" s="55"/>
      <c r="L583" s="55"/>
      <c r="M583" s="168"/>
    </row>
    <row r="584" spans="1:13" ht="22.5" customHeight="1" x14ac:dyDescent="0.2">
      <c r="A584" s="159"/>
      <c r="B584" s="165"/>
      <c r="C584" s="117"/>
      <c r="D584" s="117"/>
      <c r="E584" s="6" t="s">
        <v>13</v>
      </c>
      <c r="F584" s="32"/>
      <c r="G584" s="32"/>
      <c r="H584" s="25"/>
      <c r="I584" s="56"/>
      <c r="J584" s="55"/>
      <c r="K584" s="55"/>
      <c r="L584" s="55"/>
      <c r="M584" s="168"/>
    </row>
    <row r="585" spans="1:13" ht="22.5" customHeight="1" x14ac:dyDescent="0.2">
      <c r="A585" s="159"/>
      <c r="B585" s="165"/>
      <c r="C585" s="117"/>
      <c r="D585" s="117"/>
      <c r="E585" s="6" t="s">
        <v>14</v>
      </c>
      <c r="F585" s="30"/>
      <c r="G585" s="30"/>
      <c r="H585" s="30"/>
      <c r="I585" s="56"/>
      <c r="J585" s="55"/>
      <c r="K585" s="55"/>
      <c r="L585" s="55"/>
      <c r="M585" s="168"/>
    </row>
    <row r="586" spans="1:13" ht="22.5" customHeight="1" x14ac:dyDescent="0.2">
      <c r="A586" s="160"/>
      <c r="B586" s="166"/>
      <c r="C586" s="118"/>
      <c r="D586" s="118"/>
      <c r="E586" s="6" t="s">
        <v>15</v>
      </c>
      <c r="F586" s="25">
        <f>49.717*1426</f>
        <v>70896.441999999995</v>
      </c>
      <c r="G586" s="25">
        <f>49.717*1426</f>
        <v>70896.441999999995</v>
      </c>
      <c r="H586" s="56"/>
      <c r="I586" s="56"/>
      <c r="J586" s="55"/>
      <c r="K586" s="55"/>
      <c r="L586" s="55"/>
      <c r="M586" s="169"/>
    </row>
    <row r="587" spans="1:13" ht="17.25" customHeight="1" x14ac:dyDescent="0.2">
      <c r="A587" s="158" t="s">
        <v>549</v>
      </c>
      <c r="B587" s="164" t="s">
        <v>277</v>
      </c>
      <c r="C587" s="116" t="s">
        <v>41</v>
      </c>
      <c r="D587" s="116" t="s">
        <v>278</v>
      </c>
      <c r="E587" s="6" t="s">
        <v>11</v>
      </c>
      <c r="F587" s="25">
        <f>49.717*4849.5</f>
        <v>241102.59149999998</v>
      </c>
      <c r="G587" s="25">
        <f>49.717*4849.5</f>
        <v>241102.59149999998</v>
      </c>
      <c r="H587" s="33"/>
      <c r="I587" s="55"/>
      <c r="J587" s="55"/>
      <c r="K587" s="55"/>
      <c r="L587" s="55"/>
      <c r="M587" s="167" t="s">
        <v>447</v>
      </c>
    </row>
    <row r="588" spans="1:13" ht="17.25" customHeight="1" x14ac:dyDescent="0.2">
      <c r="A588" s="159"/>
      <c r="B588" s="165"/>
      <c r="C588" s="117"/>
      <c r="D588" s="117"/>
      <c r="E588" s="6" t="s">
        <v>12</v>
      </c>
      <c r="F588" s="33"/>
      <c r="G588" s="25"/>
      <c r="H588" s="25"/>
      <c r="I588" s="56"/>
      <c r="J588" s="55"/>
      <c r="K588" s="55"/>
      <c r="L588" s="55"/>
      <c r="M588" s="168"/>
    </row>
    <row r="589" spans="1:13" ht="17.25" customHeight="1" x14ac:dyDescent="0.2">
      <c r="A589" s="159"/>
      <c r="B589" s="165"/>
      <c r="C589" s="117"/>
      <c r="D589" s="117"/>
      <c r="E589" s="6" t="s">
        <v>13</v>
      </c>
      <c r="F589" s="32"/>
      <c r="G589" s="32"/>
      <c r="H589" s="25"/>
      <c r="I589" s="56"/>
      <c r="J589" s="55"/>
      <c r="K589" s="55"/>
      <c r="L589" s="55"/>
      <c r="M589" s="168"/>
    </row>
    <row r="590" spans="1:13" ht="17.25" customHeight="1" x14ac:dyDescent="0.2">
      <c r="A590" s="159"/>
      <c r="B590" s="165"/>
      <c r="C590" s="117"/>
      <c r="D590" s="117"/>
      <c r="E590" s="6" t="s">
        <v>14</v>
      </c>
      <c r="F590" s="30"/>
      <c r="G590" s="30"/>
      <c r="H590" s="30"/>
      <c r="I590" s="56"/>
      <c r="J590" s="55"/>
      <c r="K590" s="55"/>
      <c r="L590" s="55"/>
      <c r="M590" s="168"/>
    </row>
    <row r="591" spans="1:13" ht="17.25" customHeight="1" x14ac:dyDescent="0.2">
      <c r="A591" s="160"/>
      <c r="B591" s="166"/>
      <c r="C591" s="118"/>
      <c r="D591" s="118"/>
      <c r="E591" s="6" t="s">
        <v>15</v>
      </c>
      <c r="F591" s="25">
        <f>49.717*4849.5</f>
        <v>241102.59149999998</v>
      </c>
      <c r="G591" s="25">
        <f>49.717*4849.5</f>
        <v>241102.59149999998</v>
      </c>
      <c r="H591" s="56"/>
      <c r="I591" s="56"/>
      <c r="J591" s="55"/>
      <c r="K591" s="55"/>
      <c r="L591" s="55"/>
      <c r="M591" s="169"/>
    </row>
    <row r="592" spans="1:13" x14ac:dyDescent="0.2">
      <c r="A592" s="158" t="s">
        <v>550</v>
      </c>
      <c r="B592" s="164" t="s">
        <v>1000</v>
      </c>
      <c r="C592" s="116" t="s">
        <v>41</v>
      </c>
      <c r="D592" s="116" t="s">
        <v>281</v>
      </c>
      <c r="E592" s="6" t="s">
        <v>11</v>
      </c>
      <c r="F592" s="25">
        <f>49.717*6354.51</f>
        <v>315927.17366999999</v>
      </c>
      <c r="G592" s="25">
        <f>49.717*6354.51</f>
        <v>315927.17366999999</v>
      </c>
      <c r="H592" s="33"/>
      <c r="I592" s="55"/>
      <c r="J592" s="55"/>
      <c r="K592" s="55"/>
      <c r="L592" s="55"/>
      <c r="M592" s="167" t="s">
        <v>446</v>
      </c>
    </row>
    <row r="593" spans="1:13" x14ac:dyDescent="0.2">
      <c r="A593" s="159"/>
      <c r="B593" s="165"/>
      <c r="C593" s="117"/>
      <c r="D593" s="117"/>
      <c r="E593" s="6" t="s">
        <v>12</v>
      </c>
      <c r="F593" s="33"/>
      <c r="G593" s="25"/>
      <c r="H593" s="25"/>
      <c r="I593" s="56"/>
      <c r="J593" s="55"/>
      <c r="K593" s="55"/>
      <c r="L593" s="55"/>
      <c r="M593" s="168"/>
    </row>
    <row r="594" spans="1:13" ht="15" x14ac:dyDescent="0.2">
      <c r="A594" s="159"/>
      <c r="B594" s="165"/>
      <c r="C594" s="117"/>
      <c r="D594" s="117"/>
      <c r="E594" s="6" t="s">
        <v>13</v>
      </c>
      <c r="F594" s="32"/>
      <c r="G594" s="32"/>
      <c r="H594" s="25"/>
      <c r="I594" s="56"/>
      <c r="J594" s="55"/>
      <c r="K594" s="55"/>
      <c r="L594" s="55"/>
      <c r="M594" s="168"/>
    </row>
    <row r="595" spans="1:13" x14ac:dyDescent="0.2">
      <c r="A595" s="159"/>
      <c r="B595" s="165"/>
      <c r="C595" s="117"/>
      <c r="D595" s="117"/>
      <c r="E595" s="6" t="s">
        <v>14</v>
      </c>
      <c r="F595" s="30"/>
      <c r="G595" s="30"/>
      <c r="H595" s="30"/>
      <c r="I595" s="56"/>
      <c r="J595" s="55"/>
      <c r="K595" s="55"/>
      <c r="L595" s="55"/>
      <c r="M595" s="168"/>
    </row>
    <row r="596" spans="1:13" x14ac:dyDescent="0.2">
      <c r="A596" s="160"/>
      <c r="B596" s="166"/>
      <c r="C596" s="118"/>
      <c r="D596" s="118"/>
      <c r="E596" s="6" t="s">
        <v>15</v>
      </c>
      <c r="F596" s="25">
        <f>49.717*6354.51</f>
        <v>315927.17366999999</v>
      </c>
      <c r="G596" s="25">
        <f>49.717*6354.51</f>
        <v>315927.17366999999</v>
      </c>
      <c r="H596" s="56"/>
      <c r="I596" s="56"/>
      <c r="J596" s="55"/>
      <c r="K596" s="55"/>
      <c r="L596" s="55"/>
      <c r="M596" s="169"/>
    </row>
    <row r="597" spans="1:13" x14ac:dyDescent="0.2">
      <c r="A597" s="158" t="s">
        <v>551</v>
      </c>
      <c r="B597" s="145" t="s">
        <v>282</v>
      </c>
      <c r="C597" s="116" t="s">
        <v>41</v>
      </c>
      <c r="D597" s="116" t="s">
        <v>283</v>
      </c>
      <c r="E597" s="6" t="s">
        <v>11</v>
      </c>
      <c r="F597" s="25">
        <f>49.717*2900.51</f>
        <v>144204.65567000001</v>
      </c>
      <c r="G597" s="25">
        <f>49.717*2900.51</f>
        <v>144204.65567000001</v>
      </c>
      <c r="H597" s="33"/>
      <c r="I597" s="55"/>
      <c r="J597" s="55"/>
      <c r="K597" s="55"/>
      <c r="L597" s="55"/>
      <c r="M597" s="142" t="s">
        <v>445</v>
      </c>
    </row>
    <row r="598" spans="1:13" x14ac:dyDescent="0.2">
      <c r="A598" s="159"/>
      <c r="B598" s="145"/>
      <c r="C598" s="117"/>
      <c r="D598" s="117"/>
      <c r="E598" s="6" t="s">
        <v>12</v>
      </c>
      <c r="F598" s="33"/>
      <c r="G598" s="25"/>
      <c r="H598" s="25"/>
      <c r="I598" s="56"/>
      <c r="J598" s="55"/>
      <c r="K598" s="55"/>
      <c r="L598" s="55"/>
      <c r="M598" s="142"/>
    </row>
    <row r="599" spans="1:13" ht="15" x14ac:dyDescent="0.2">
      <c r="A599" s="159"/>
      <c r="B599" s="145"/>
      <c r="C599" s="117"/>
      <c r="D599" s="117"/>
      <c r="E599" s="6" t="s">
        <v>13</v>
      </c>
      <c r="F599" s="32"/>
      <c r="G599" s="32"/>
      <c r="H599" s="25"/>
      <c r="I599" s="56"/>
      <c r="J599" s="55"/>
      <c r="K599" s="55"/>
      <c r="L599" s="55"/>
      <c r="M599" s="142"/>
    </row>
    <row r="600" spans="1:13" x14ac:dyDescent="0.2">
      <c r="A600" s="159"/>
      <c r="B600" s="145"/>
      <c r="C600" s="117"/>
      <c r="D600" s="117"/>
      <c r="E600" s="6" t="s">
        <v>14</v>
      </c>
      <c r="F600" s="30"/>
      <c r="G600" s="30"/>
      <c r="H600" s="30"/>
      <c r="I600" s="56"/>
      <c r="J600" s="55"/>
      <c r="K600" s="55"/>
      <c r="L600" s="55"/>
      <c r="M600" s="142"/>
    </row>
    <row r="601" spans="1:13" x14ac:dyDescent="0.2">
      <c r="A601" s="160"/>
      <c r="B601" s="145"/>
      <c r="C601" s="118"/>
      <c r="D601" s="118"/>
      <c r="E601" s="6" t="s">
        <v>15</v>
      </c>
      <c r="F601" s="25">
        <f>49.717*2900.51</f>
        <v>144204.65567000001</v>
      </c>
      <c r="G601" s="25">
        <f>49.717*2900.51</f>
        <v>144204.65567000001</v>
      </c>
      <c r="H601" s="56"/>
      <c r="I601" s="56"/>
      <c r="J601" s="55"/>
      <c r="K601" s="55"/>
      <c r="L601" s="55"/>
      <c r="M601" s="142"/>
    </row>
    <row r="602" spans="1:13" x14ac:dyDescent="0.2">
      <c r="A602" s="158" t="s">
        <v>552</v>
      </c>
      <c r="B602" s="145" t="s">
        <v>284</v>
      </c>
      <c r="C602" s="116" t="s">
        <v>41</v>
      </c>
      <c r="D602" s="116" t="s">
        <v>283</v>
      </c>
      <c r="E602" s="6" t="s">
        <v>11</v>
      </c>
      <c r="F602" s="25">
        <f>49.717*6173</f>
        <v>306903.04099999997</v>
      </c>
      <c r="G602" s="25">
        <f>49.717*6173</f>
        <v>306903.04099999997</v>
      </c>
      <c r="H602" s="33"/>
      <c r="I602" s="55"/>
      <c r="J602" s="55"/>
      <c r="K602" s="55"/>
      <c r="L602" s="55"/>
      <c r="M602" s="142" t="s">
        <v>444</v>
      </c>
    </row>
    <row r="603" spans="1:13" x14ac:dyDescent="0.2">
      <c r="A603" s="159"/>
      <c r="B603" s="145"/>
      <c r="C603" s="117"/>
      <c r="D603" s="117"/>
      <c r="E603" s="6" t="s">
        <v>12</v>
      </c>
      <c r="F603" s="33"/>
      <c r="G603" s="25"/>
      <c r="H603" s="25"/>
      <c r="I603" s="56"/>
      <c r="J603" s="55"/>
      <c r="K603" s="55"/>
      <c r="L603" s="55"/>
      <c r="M603" s="142"/>
    </row>
    <row r="604" spans="1:13" ht="15" x14ac:dyDescent="0.2">
      <c r="A604" s="159"/>
      <c r="B604" s="145"/>
      <c r="C604" s="117"/>
      <c r="D604" s="117"/>
      <c r="E604" s="6" t="s">
        <v>13</v>
      </c>
      <c r="F604" s="32"/>
      <c r="G604" s="32"/>
      <c r="H604" s="25"/>
      <c r="I604" s="56"/>
      <c r="J604" s="55"/>
      <c r="K604" s="55"/>
      <c r="L604" s="55"/>
      <c r="M604" s="142"/>
    </row>
    <row r="605" spans="1:13" x14ac:dyDescent="0.2">
      <c r="A605" s="159"/>
      <c r="B605" s="145"/>
      <c r="C605" s="117"/>
      <c r="D605" s="117"/>
      <c r="E605" s="6" t="s">
        <v>14</v>
      </c>
      <c r="F605" s="30"/>
      <c r="G605" s="30"/>
      <c r="H605" s="30"/>
      <c r="I605" s="56"/>
      <c r="J605" s="55"/>
      <c r="K605" s="55"/>
      <c r="L605" s="55"/>
      <c r="M605" s="142"/>
    </row>
    <row r="606" spans="1:13" x14ac:dyDescent="0.2">
      <c r="A606" s="160"/>
      <c r="B606" s="145"/>
      <c r="C606" s="118"/>
      <c r="D606" s="118"/>
      <c r="E606" s="6" t="s">
        <v>15</v>
      </c>
      <c r="F606" s="25">
        <f>49.717*6173</f>
        <v>306903.04099999997</v>
      </c>
      <c r="G606" s="25">
        <f>49.717*6173</f>
        <v>306903.04099999997</v>
      </c>
      <c r="H606" s="56"/>
      <c r="I606" s="56"/>
      <c r="J606" s="55"/>
      <c r="K606" s="55"/>
      <c r="L606" s="55"/>
      <c r="M606" s="142"/>
    </row>
    <row r="607" spans="1:13" x14ac:dyDescent="0.2">
      <c r="A607" s="158" t="s">
        <v>553</v>
      </c>
      <c r="B607" s="145" t="s">
        <v>285</v>
      </c>
      <c r="C607" s="116" t="s">
        <v>32</v>
      </c>
      <c r="D607" s="116" t="s">
        <v>286</v>
      </c>
      <c r="E607" s="6" t="s">
        <v>11</v>
      </c>
      <c r="F607" s="25">
        <f>49.717*7878.77</f>
        <v>391708.80809000001</v>
      </c>
      <c r="G607" s="25">
        <f>49.717*7878.77</f>
        <v>391708.80809000001</v>
      </c>
      <c r="H607" s="33"/>
      <c r="I607" s="55"/>
      <c r="J607" s="55"/>
      <c r="K607" s="55"/>
      <c r="L607" s="55"/>
      <c r="M607" s="142" t="s">
        <v>443</v>
      </c>
    </row>
    <row r="608" spans="1:13" x14ac:dyDescent="0.2">
      <c r="A608" s="159"/>
      <c r="B608" s="145"/>
      <c r="C608" s="117"/>
      <c r="D608" s="117"/>
      <c r="E608" s="6" t="s">
        <v>12</v>
      </c>
      <c r="F608" s="33"/>
      <c r="G608" s="25"/>
      <c r="H608" s="25"/>
      <c r="I608" s="56"/>
      <c r="J608" s="55"/>
      <c r="K608" s="55"/>
      <c r="L608" s="55"/>
      <c r="M608" s="142"/>
    </row>
    <row r="609" spans="1:13" ht="15" x14ac:dyDescent="0.2">
      <c r="A609" s="159"/>
      <c r="B609" s="145"/>
      <c r="C609" s="117"/>
      <c r="D609" s="117"/>
      <c r="E609" s="6" t="s">
        <v>13</v>
      </c>
      <c r="F609" s="32"/>
      <c r="G609" s="32"/>
      <c r="H609" s="25"/>
      <c r="I609" s="56"/>
      <c r="J609" s="55"/>
      <c r="K609" s="55"/>
      <c r="L609" s="55"/>
      <c r="M609" s="142"/>
    </row>
    <row r="610" spans="1:13" x14ac:dyDescent="0.2">
      <c r="A610" s="159"/>
      <c r="B610" s="145"/>
      <c r="C610" s="117"/>
      <c r="D610" s="117"/>
      <c r="E610" s="6" t="s">
        <v>14</v>
      </c>
      <c r="F610" s="30"/>
      <c r="G610" s="30"/>
      <c r="H610" s="30"/>
      <c r="I610" s="56"/>
      <c r="J610" s="55"/>
      <c r="K610" s="55"/>
      <c r="L610" s="55"/>
      <c r="M610" s="142"/>
    </row>
    <row r="611" spans="1:13" x14ac:dyDescent="0.2">
      <c r="A611" s="160"/>
      <c r="B611" s="145"/>
      <c r="C611" s="118"/>
      <c r="D611" s="118"/>
      <c r="E611" s="6" t="s">
        <v>15</v>
      </c>
      <c r="F611" s="25">
        <f>49.717*7878.77</f>
        <v>391708.80809000001</v>
      </c>
      <c r="G611" s="25">
        <f>49.717*7878.77</f>
        <v>391708.80809000001</v>
      </c>
      <c r="H611" s="56"/>
      <c r="I611" s="56"/>
      <c r="J611" s="55"/>
      <c r="K611" s="55"/>
      <c r="L611" s="55"/>
      <c r="M611" s="142"/>
    </row>
    <row r="612" spans="1:13" x14ac:dyDescent="0.2">
      <c r="A612" s="158" t="s">
        <v>554</v>
      </c>
      <c r="B612" s="145" t="s">
        <v>287</v>
      </c>
      <c r="C612" s="116" t="s">
        <v>41</v>
      </c>
      <c r="D612" s="116" t="s">
        <v>288</v>
      </c>
      <c r="E612" s="6" t="s">
        <v>11</v>
      </c>
      <c r="F612" s="25">
        <f>49.717*6461.1</f>
        <v>321226.50870000001</v>
      </c>
      <c r="G612" s="25">
        <f>49.717*6461.1</f>
        <v>321226.50870000001</v>
      </c>
      <c r="H612" s="33"/>
      <c r="I612" s="55"/>
      <c r="J612" s="55"/>
      <c r="K612" s="55"/>
      <c r="L612" s="55"/>
      <c r="M612" s="142" t="s">
        <v>442</v>
      </c>
    </row>
    <row r="613" spans="1:13" x14ac:dyDescent="0.2">
      <c r="A613" s="159"/>
      <c r="B613" s="145"/>
      <c r="C613" s="117"/>
      <c r="D613" s="117"/>
      <c r="E613" s="6" t="s">
        <v>12</v>
      </c>
      <c r="F613" s="33"/>
      <c r="G613" s="25"/>
      <c r="H613" s="25"/>
      <c r="I613" s="56"/>
      <c r="J613" s="55"/>
      <c r="K613" s="55"/>
      <c r="L613" s="55"/>
      <c r="M613" s="142"/>
    </row>
    <row r="614" spans="1:13" ht="15" x14ac:dyDescent="0.2">
      <c r="A614" s="159"/>
      <c r="B614" s="145"/>
      <c r="C614" s="117"/>
      <c r="D614" s="117"/>
      <c r="E614" s="6" t="s">
        <v>13</v>
      </c>
      <c r="F614" s="32"/>
      <c r="G614" s="32"/>
      <c r="H614" s="25"/>
      <c r="I614" s="56"/>
      <c r="J614" s="55"/>
      <c r="K614" s="55"/>
      <c r="L614" s="55"/>
      <c r="M614" s="142"/>
    </row>
    <row r="615" spans="1:13" x14ac:dyDescent="0.2">
      <c r="A615" s="159"/>
      <c r="B615" s="145"/>
      <c r="C615" s="117"/>
      <c r="D615" s="117"/>
      <c r="E615" s="6" t="s">
        <v>14</v>
      </c>
      <c r="F615" s="30"/>
      <c r="G615" s="30"/>
      <c r="H615" s="30"/>
      <c r="I615" s="56"/>
      <c r="J615" s="55"/>
      <c r="K615" s="55"/>
      <c r="L615" s="55"/>
      <c r="M615" s="142"/>
    </row>
    <row r="616" spans="1:13" x14ac:dyDescent="0.2">
      <c r="A616" s="160"/>
      <c r="B616" s="145"/>
      <c r="C616" s="118"/>
      <c r="D616" s="118"/>
      <c r="E616" s="6" t="s">
        <v>15</v>
      </c>
      <c r="F616" s="25">
        <f>49.717*6461.1</f>
        <v>321226.50870000001</v>
      </c>
      <c r="G616" s="25">
        <f>49.717*6461.1</f>
        <v>321226.50870000001</v>
      </c>
      <c r="H616" s="56"/>
      <c r="I616" s="56"/>
      <c r="J616" s="55"/>
      <c r="K616" s="55"/>
      <c r="L616" s="55"/>
      <c r="M616" s="142"/>
    </row>
    <row r="617" spans="1:13" x14ac:dyDescent="0.2">
      <c r="A617" s="158" t="s">
        <v>555</v>
      </c>
      <c r="B617" s="145" t="s">
        <v>289</v>
      </c>
      <c r="C617" s="116" t="s">
        <v>146</v>
      </c>
      <c r="D617" s="116" t="s">
        <v>290</v>
      </c>
      <c r="E617" s="6" t="s">
        <v>11</v>
      </c>
      <c r="F617" s="25">
        <f>49.717*2135.39</f>
        <v>106165.18462999999</v>
      </c>
      <c r="G617" s="25">
        <f>49.717*2135.39</f>
        <v>106165.18462999999</v>
      </c>
      <c r="H617" s="33"/>
      <c r="I617" s="55"/>
      <c r="J617" s="55"/>
      <c r="K617" s="55"/>
      <c r="L617" s="55"/>
      <c r="M617" s="142" t="s">
        <v>441</v>
      </c>
    </row>
    <row r="618" spans="1:13" x14ac:dyDescent="0.2">
      <c r="A618" s="159"/>
      <c r="B618" s="145"/>
      <c r="C618" s="117"/>
      <c r="D618" s="117"/>
      <c r="E618" s="6" t="s">
        <v>12</v>
      </c>
      <c r="F618" s="33"/>
      <c r="G618" s="25"/>
      <c r="H618" s="25"/>
      <c r="I618" s="56"/>
      <c r="J618" s="55"/>
      <c r="K618" s="55"/>
      <c r="L618" s="55"/>
      <c r="M618" s="142"/>
    </row>
    <row r="619" spans="1:13" ht="15" x14ac:dyDescent="0.2">
      <c r="A619" s="159"/>
      <c r="B619" s="145"/>
      <c r="C619" s="117"/>
      <c r="D619" s="117"/>
      <c r="E619" s="6" t="s">
        <v>13</v>
      </c>
      <c r="F619" s="32"/>
      <c r="G619" s="32"/>
      <c r="H619" s="25"/>
      <c r="I619" s="56"/>
      <c r="J619" s="55"/>
      <c r="K619" s="55"/>
      <c r="L619" s="55"/>
      <c r="M619" s="142"/>
    </row>
    <row r="620" spans="1:13" x14ac:dyDescent="0.2">
      <c r="A620" s="159"/>
      <c r="B620" s="145"/>
      <c r="C620" s="117"/>
      <c r="D620" s="117"/>
      <c r="E620" s="6" t="s">
        <v>14</v>
      </c>
      <c r="F620" s="30"/>
      <c r="G620" s="30"/>
      <c r="H620" s="30"/>
      <c r="I620" s="56"/>
      <c r="J620" s="55"/>
      <c r="K620" s="55"/>
      <c r="L620" s="55"/>
      <c r="M620" s="142"/>
    </row>
    <row r="621" spans="1:13" ht="23.25" customHeight="1" x14ac:dyDescent="0.2">
      <c r="A621" s="160"/>
      <c r="B621" s="145"/>
      <c r="C621" s="118"/>
      <c r="D621" s="118"/>
      <c r="E621" s="6" t="s">
        <v>15</v>
      </c>
      <c r="F621" s="25">
        <f>49.717*2135.39</f>
        <v>106165.18462999999</v>
      </c>
      <c r="G621" s="25">
        <f>49.717*2135.39</f>
        <v>106165.18462999999</v>
      </c>
      <c r="H621" s="56"/>
      <c r="I621" s="56"/>
      <c r="J621" s="55"/>
      <c r="K621" s="55"/>
      <c r="L621" s="55"/>
      <c r="M621" s="142"/>
    </row>
    <row r="622" spans="1:13" x14ac:dyDescent="0.2">
      <c r="A622" s="158" t="s">
        <v>556</v>
      </c>
      <c r="B622" s="145" t="s">
        <v>291</v>
      </c>
      <c r="C622" s="116" t="s">
        <v>9</v>
      </c>
      <c r="D622" s="116" t="s">
        <v>292</v>
      </c>
      <c r="E622" s="6" t="s">
        <v>11</v>
      </c>
      <c r="F622" s="25">
        <f>49.717*7417.44</f>
        <v>368772.86447999999</v>
      </c>
      <c r="G622" s="25">
        <f>49.717*7417.44</f>
        <v>368772.86447999999</v>
      </c>
      <c r="H622" s="33"/>
      <c r="I622" s="55"/>
      <c r="J622" s="55"/>
      <c r="K622" s="55"/>
      <c r="L622" s="55"/>
      <c r="M622" s="142" t="s">
        <v>440</v>
      </c>
    </row>
    <row r="623" spans="1:13" ht="37.5" customHeight="1" x14ac:dyDescent="0.2">
      <c r="A623" s="159"/>
      <c r="B623" s="145"/>
      <c r="C623" s="117"/>
      <c r="D623" s="117"/>
      <c r="E623" s="6" t="s">
        <v>12</v>
      </c>
      <c r="F623" s="33"/>
      <c r="G623" s="25"/>
      <c r="H623" s="25"/>
      <c r="I623" s="56"/>
      <c r="J623" s="55"/>
      <c r="K623" s="55"/>
      <c r="L623" s="55"/>
      <c r="M623" s="142"/>
    </row>
    <row r="624" spans="1:13" ht="37.5" customHeight="1" x14ac:dyDescent="0.2">
      <c r="A624" s="159"/>
      <c r="B624" s="145"/>
      <c r="C624" s="117"/>
      <c r="D624" s="117"/>
      <c r="E624" s="6" t="s">
        <v>13</v>
      </c>
      <c r="F624" s="32"/>
      <c r="G624" s="32"/>
      <c r="H624" s="25"/>
      <c r="I624" s="56"/>
      <c r="J624" s="55"/>
      <c r="K624" s="55"/>
      <c r="L624" s="55"/>
      <c r="M624" s="142"/>
    </row>
    <row r="625" spans="1:13" ht="37.5" customHeight="1" x14ac:dyDescent="0.2">
      <c r="A625" s="159"/>
      <c r="B625" s="145"/>
      <c r="C625" s="117"/>
      <c r="D625" s="117"/>
      <c r="E625" s="6" t="s">
        <v>14</v>
      </c>
      <c r="F625" s="30"/>
      <c r="G625" s="30"/>
      <c r="H625" s="30"/>
      <c r="I625" s="56"/>
      <c r="J625" s="55"/>
      <c r="K625" s="55"/>
      <c r="L625" s="55"/>
      <c r="M625" s="142"/>
    </row>
    <row r="626" spans="1:13" ht="37.5" customHeight="1" x14ac:dyDescent="0.2">
      <c r="A626" s="160"/>
      <c r="B626" s="145"/>
      <c r="C626" s="118"/>
      <c r="D626" s="118"/>
      <c r="E626" s="6" t="s">
        <v>15</v>
      </c>
      <c r="F626" s="25">
        <f>49.717*7417.44</f>
        <v>368772.86447999999</v>
      </c>
      <c r="G626" s="25">
        <f>49.717*7417.44</f>
        <v>368772.86447999999</v>
      </c>
      <c r="H626" s="56"/>
      <c r="I626" s="56"/>
      <c r="J626" s="55"/>
      <c r="K626" s="55"/>
      <c r="L626" s="55"/>
      <c r="M626" s="142"/>
    </row>
    <row r="627" spans="1:13" x14ac:dyDescent="0.2">
      <c r="A627" s="158" t="s">
        <v>557</v>
      </c>
      <c r="B627" s="145" t="s">
        <v>293</v>
      </c>
      <c r="C627" s="116" t="s">
        <v>9</v>
      </c>
      <c r="D627" s="116" t="s">
        <v>271</v>
      </c>
      <c r="E627" s="6" t="s">
        <v>11</v>
      </c>
      <c r="F627" s="25">
        <f>49.717*2329.5</f>
        <v>115815.7515</v>
      </c>
      <c r="G627" s="25">
        <f>49.717*2329.5</f>
        <v>115815.7515</v>
      </c>
      <c r="H627" s="33"/>
      <c r="I627" s="55"/>
      <c r="J627" s="55"/>
      <c r="K627" s="55"/>
      <c r="L627" s="55"/>
      <c r="M627" s="142" t="s">
        <v>439</v>
      </c>
    </row>
    <row r="628" spans="1:13" ht="24" customHeight="1" x14ac:dyDescent="0.2">
      <c r="A628" s="159"/>
      <c r="B628" s="145"/>
      <c r="C628" s="117"/>
      <c r="D628" s="117"/>
      <c r="E628" s="6" t="s">
        <v>12</v>
      </c>
      <c r="F628" s="33"/>
      <c r="G628" s="25"/>
      <c r="H628" s="25"/>
      <c r="I628" s="56"/>
      <c r="J628" s="55"/>
      <c r="K628" s="55"/>
      <c r="L628" s="55"/>
      <c r="M628" s="142"/>
    </row>
    <row r="629" spans="1:13" ht="24" customHeight="1" x14ac:dyDescent="0.2">
      <c r="A629" s="159"/>
      <c r="B629" s="145"/>
      <c r="C629" s="117"/>
      <c r="D629" s="117"/>
      <c r="E629" s="6" t="s">
        <v>13</v>
      </c>
      <c r="F629" s="32"/>
      <c r="G629" s="32"/>
      <c r="H629" s="25"/>
      <c r="I629" s="56"/>
      <c r="J629" s="55"/>
      <c r="K629" s="55"/>
      <c r="L629" s="55"/>
      <c r="M629" s="142"/>
    </row>
    <row r="630" spans="1:13" ht="24" customHeight="1" x14ac:dyDescent="0.2">
      <c r="A630" s="159"/>
      <c r="B630" s="145"/>
      <c r="C630" s="117"/>
      <c r="D630" s="117"/>
      <c r="E630" s="6" t="s">
        <v>14</v>
      </c>
      <c r="F630" s="30"/>
      <c r="G630" s="30"/>
      <c r="H630" s="30"/>
      <c r="I630" s="56"/>
      <c r="J630" s="55"/>
      <c r="K630" s="55"/>
      <c r="L630" s="55"/>
      <c r="M630" s="142"/>
    </row>
    <row r="631" spans="1:13" ht="24" customHeight="1" x14ac:dyDescent="0.2">
      <c r="A631" s="160"/>
      <c r="B631" s="145"/>
      <c r="C631" s="118"/>
      <c r="D631" s="118"/>
      <c r="E631" s="6" t="s">
        <v>15</v>
      </c>
      <c r="F631" s="25">
        <f>49.717*2329.5</f>
        <v>115815.7515</v>
      </c>
      <c r="G631" s="25">
        <f>49.717*2329.5</f>
        <v>115815.7515</v>
      </c>
      <c r="H631" s="56"/>
      <c r="I631" s="56"/>
      <c r="J631" s="55"/>
      <c r="K631" s="55"/>
      <c r="L631" s="55"/>
      <c r="M631" s="142"/>
    </row>
    <row r="632" spans="1:13" ht="14.25" customHeight="1" x14ac:dyDescent="0.2">
      <c r="A632" s="158" t="s">
        <v>558</v>
      </c>
      <c r="B632" s="145" t="s">
        <v>632</v>
      </c>
      <c r="C632" s="116" t="s">
        <v>9</v>
      </c>
      <c r="D632" s="116" t="s">
        <v>294</v>
      </c>
      <c r="E632" s="6" t="s">
        <v>11</v>
      </c>
      <c r="F632" s="25">
        <f>49.717*1050.1</f>
        <v>52207.821699999993</v>
      </c>
      <c r="G632" s="25">
        <f>49.717*1050.1</f>
        <v>52207.821699999993</v>
      </c>
      <c r="H632" s="33"/>
      <c r="I632" s="55"/>
      <c r="J632" s="55"/>
      <c r="K632" s="55"/>
      <c r="L632" s="55"/>
      <c r="M632" s="142" t="s">
        <v>438</v>
      </c>
    </row>
    <row r="633" spans="1:13" ht="14.25" customHeight="1" x14ac:dyDescent="0.2">
      <c r="A633" s="159"/>
      <c r="B633" s="145"/>
      <c r="C633" s="117"/>
      <c r="D633" s="117"/>
      <c r="E633" s="6" t="s">
        <v>12</v>
      </c>
      <c r="F633" s="33"/>
      <c r="G633" s="25"/>
      <c r="H633" s="25"/>
      <c r="I633" s="56"/>
      <c r="J633" s="55"/>
      <c r="K633" s="55"/>
      <c r="L633" s="55"/>
      <c r="M633" s="142"/>
    </row>
    <row r="634" spans="1:13" ht="14.25" customHeight="1" x14ac:dyDescent="0.2">
      <c r="A634" s="159"/>
      <c r="B634" s="145"/>
      <c r="C634" s="117"/>
      <c r="D634" s="117"/>
      <c r="E634" s="6" t="s">
        <v>13</v>
      </c>
      <c r="F634" s="32"/>
      <c r="G634" s="32"/>
      <c r="H634" s="25"/>
      <c r="I634" s="56"/>
      <c r="J634" s="55"/>
      <c r="K634" s="55"/>
      <c r="L634" s="55"/>
      <c r="M634" s="142"/>
    </row>
    <row r="635" spans="1:13" ht="14.25" customHeight="1" x14ac:dyDescent="0.2">
      <c r="A635" s="159"/>
      <c r="B635" s="145"/>
      <c r="C635" s="117"/>
      <c r="D635" s="117"/>
      <c r="E635" s="6" t="s">
        <v>14</v>
      </c>
      <c r="F635" s="30"/>
      <c r="G635" s="30"/>
      <c r="H635" s="30"/>
      <c r="I635" s="56"/>
      <c r="J635" s="55"/>
      <c r="K635" s="55"/>
      <c r="L635" s="55"/>
      <c r="M635" s="142"/>
    </row>
    <row r="636" spans="1:13" ht="14.25" customHeight="1" x14ac:dyDescent="0.2">
      <c r="A636" s="160"/>
      <c r="B636" s="145"/>
      <c r="C636" s="118"/>
      <c r="D636" s="118"/>
      <c r="E636" s="6" t="s">
        <v>15</v>
      </c>
      <c r="F636" s="25">
        <f>49.717*1050.1</f>
        <v>52207.821699999993</v>
      </c>
      <c r="G636" s="25">
        <f>49.717*1050.1</f>
        <v>52207.821699999993</v>
      </c>
      <c r="H636" s="56"/>
      <c r="I636" s="56"/>
      <c r="J636" s="55"/>
      <c r="K636" s="55"/>
      <c r="L636" s="55"/>
      <c r="M636" s="142"/>
    </row>
    <row r="637" spans="1:13" x14ac:dyDescent="0.2">
      <c r="A637" s="158" t="s">
        <v>559</v>
      </c>
      <c r="B637" s="145" t="s">
        <v>633</v>
      </c>
      <c r="C637" s="116" t="s">
        <v>9</v>
      </c>
      <c r="D637" s="116" t="s">
        <v>295</v>
      </c>
      <c r="E637" s="6" t="s">
        <v>11</v>
      </c>
      <c r="F637" s="25">
        <f>49.717*8397.37</f>
        <v>417492.04429000005</v>
      </c>
      <c r="G637" s="25">
        <f>49.717*8397.37</f>
        <v>417492.04429000005</v>
      </c>
      <c r="H637" s="33"/>
      <c r="I637" s="55"/>
      <c r="J637" s="55"/>
      <c r="K637" s="55"/>
      <c r="L637" s="55"/>
      <c r="M637" s="142" t="s">
        <v>437</v>
      </c>
    </row>
    <row r="638" spans="1:13" x14ac:dyDescent="0.2">
      <c r="A638" s="159"/>
      <c r="B638" s="145"/>
      <c r="C638" s="117"/>
      <c r="D638" s="117"/>
      <c r="E638" s="6" t="s">
        <v>12</v>
      </c>
      <c r="F638" s="33"/>
      <c r="G638" s="25"/>
      <c r="H638" s="25"/>
      <c r="I638" s="56"/>
      <c r="J638" s="55"/>
      <c r="K638" s="55"/>
      <c r="L638" s="55"/>
      <c r="M638" s="142"/>
    </row>
    <row r="639" spans="1:13" ht="15" x14ac:dyDescent="0.2">
      <c r="A639" s="159"/>
      <c r="B639" s="145"/>
      <c r="C639" s="117"/>
      <c r="D639" s="117"/>
      <c r="E639" s="6" t="s">
        <v>13</v>
      </c>
      <c r="F639" s="32"/>
      <c r="G639" s="32"/>
      <c r="H639" s="25"/>
      <c r="I639" s="56"/>
      <c r="J639" s="55"/>
      <c r="K639" s="55"/>
      <c r="L639" s="55"/>
      <c r="M639" s="142"/>
    </row>
    <row r="640" spans="1:13" x14ac:dyDescent="0.2">
      <c r="A640" s="159"/>
      <c r="B640" s="145"/>
      <c r="C640" s="117"/>
      <c r="D640" s="117"/>
      <c r="E640" s="6" t="s">
        <v>14</v>
      </c>
      <c r="F640" s="30"/>
      <c r="G640" s="30"/>
      <c r="H640" s="30"/>
      <c r="I640" s="56"/>
      <c r="J640" s="55"/>
      <c r="K640" s="55"/>
      <c r="L640" s="55"/>
      <c r="M640" s="142"/>
    </row>
    <row r="641" spans="1:13" x14ac:dyDescent="0.2">
      <c r="A641" s="160"/>
      <c r="B641" s="145"/>
      <c r="C641" s="118"/>
      <c r="D641" s="118"/>
      <c r="E641" s="6" t="s">
        <v>15</v>
      </c>
      <c r="F641" s="25">
        <f>49.717*8397.37</f>
        <v>417492.04429000005</v>
      </c>
      <c r="G641" s="25">
        <f>49.717*8397.37</f>
        <v>417492.04429000005</v>
      </c>
      <c r="H641" s="56"/>
      <c r="I641" s="56"/>
      <c r="J641" s="55"/>
      <c r="K641" s="55"/>
      <c r="L641" s="55"/>
      <c r="M641" s="142"/>
    </row>
    <row r="642" spans="1:13" x14ac:dyDescent="0.2">
      <c r="A642" s="158" t="s">
        <v>560</v>
      </c>
      <c r="B642" s="145" t="s">
        <v>296</v>
      </c>
      <c r="C642" s="116" t="s">
        <v>9</v>
      </c>
      <c r="D642" s="116" t="s">
        <v>297</v>
      </c>
      <c r="E642" s="6" t="s">
        <v>11</v>
      </c>
      <c r="F642" s="25">
        <f>49.717*3596</f>
        <v>178782.33199999999</v>
      </c>
      <c r="G642" s="25">
        <f>49.717*3596</f>
        <v>178782.33199999999</v>
      </c>
      <c r="H642" s="33"/>
      <c r="I642" s="55"/>
      <c r="J642" s="55"/>
      <c r="K642" s="55"/>
      <c r="L642" s="55"/>
      <c r="M642" s="142" t="s">
        <v>436</v>
      </c>
    </row>
    <row r="643" spans="1:13" x14ac:dyDescent="0.2">
      <c r="A643" s="159"/>
      <c r="B643" s="145"/>
      <c r="C643" s="117"/>
      <c r="D643" s="117"/>
      <c r="E643" s="6" t="s">
        <v>12</v>
      </c>
      <c r="F643" s="33"/>
      <c r="G643" s="25"/>
      <c r="H643" s="25"/>
      <c r="I643" s="56"/>
      <c r="J643" s="55"/>
      <c r="K643" s="55"/>
      <c r="L643" s="55"/>
      <c r="M643" s="142"/>
    </row>
    <row r="644" spans="1:13" ht="15" x14ac:dyDescent="0.2">
      <c r="A644" s="159"/>
      <c r="B644" s="145"/>
      <c r="C644" s="117"/>
      <c r="D644" s="117"/>
      <c r="E644" s="6" t="s">
        <v>13</v>
      </c>
      <c r="F644" s="32"/>
      <c r="G644" s="32"/>
      <c r="H644" s="25"/>
      <c r="I644" s="56"/>
      <c r="J644" s="55"/>
      <c r="K644" s="55"/>
      <c r="L644" s="55"/>
      <c r="M644" s="142"/>
    </row>
    <row r="645" spans="1:13" x14ac:dyDescent="0.2">
      <c r="A645" s="159"/>
      <c r="B645" s="145"/>
      <c r="C645" s="117"/>
      <c r="D645" s="117"/>
      <c r="E645" s="6" t="s">
        <v>14</v>
      </c>
      <c r="F645" s="30"/>
      <c r="G645" s="30"/>
      <c r="H645" s="30"/>
      <c r="I645" s="56"/>
      <c r="J645" s="55"/>
      <c r="K645" s="55"/>
      <c r="L645" s="55"/>
      <c r="M645" s="142"/>
    </row>
    <row r="646" spans="1:13" x14ac:dyDescent="0.2">
      <c r="A646" s="160"/>
      <c r="B646" s="145"/>
      <c r="C646" s="118"/>
      <c r="D646" s="118"/>
      <c r="E646" s="6" t="s">
        <v>15</v>
      </c>
      <c r="F646" s="25">
        <f>49.717*3596</f>
        <v>178782.33199999999</v>
      </c>
      <c r="G646" s="25">
        <f>49.717*3596</f>
        <v>178782.33199999999</v>
      </c>
      <c r="H646" s="56"/>
      <c r="I646" s="56"/>
      <c r="J646" s="55"/>
      <c r="K646" s="55"/>
      <c r="L646" s="55"/>
      <c r="M646" s="142"/>
    </row>
    <row r="647" spans="1:13" ht="27.75" customHeight="1" x14ac:dyDescent="0.2">
      <c r="A647" s="158" t="s">
        <v>561</v>
      </c>
      <c r="B647" s="145" t="s">
        <v>298</v>
      </c>
      <c r="C647" s="116" t="s">
        <v>9</v>
      </c>
      <c r="D647" s="116" t="s">
        <v>299</v>
      </c>
      <c r="E647" s="6" t="s">
        <v>11</v>
      </c>
      <c r="F647" s="25">
        <f>49.717*7056.8</f>
        <v>350842.92560000002</v>
      </c>
      <c r="G647" s="25">
        <f>49.717*7056.8</f>
        <v>350842.92560000002</v>
      </c>
      <c r="H647" s="33"/>
      <c r="I647" s="55"/>
      <c r="J647" s="55"/>
      <c r="K647" s="55"/>
      <c r="L647" s="55"/>
      <c r="M647" s="142" t="s">
        <v>435</v>
      </c>
    </row>
    <row r="648" spans="1:13" ht="27.75" customHeight="1" x14ac:dyDescent="0.2">
      <c r="A648" s="159"/>
      <c r="B648" s="145"/>
      <c r="C648" s="117"/>
      <c r="D648" s="117"/>
      <c r="E648" s="6" t="s">
        <v>12</v>
      </c>
      <c r="F648" s="33"/>
      <c r="G648" s="25"/>
      <c r="H648" s="25"/>
      <c r="I648" s="56"/>
      <c r="J648" s="55"/>
      <c r="K648" s="55"/>
      <c r="L648" s="55"/>
      <c r="M648" s="142"/>
    </row>
    <row r="649" spans="1:13" ht="27.75" customHeight="1" x14ac:dyDescent="0.2">
      <c r="A649" s="159"/>
      <c r="B649" s="145"/>
      <c r="C649" s="117"/>
      <c r="D649" s="117"/>
      <c r="E649" s="6" t="s">
        <v>13</v>
      </c>
      <c r="F649" s="32"/>
      <c r="G649" s="32"/>
      <c r="H649" s="25"/>
      <c r="I649" s="56"/>
      <c r="J649" s="55"/>
      <c r="K649" s="55"/>
      <c r="L649" s="55"/>
      <c r="M649" s="142"/>
    </row>
    <row r="650" spans="1:13" ht="27.75" customHeight="1" x14ac:dyDescent="0.2">
      <c r="A650" s="159"/>
      <c r="B650" s="145"/>
      <c r="C650" s="117"/>
      <c r="D650" s="117"/>
      <c r="E650" s="6" t="s">
        <v>14</v>
      </c>
      <c r="F650" s="30"/>
      <c r="G650" s="30"/>
      <c r="H650" s="30"/>
      <c r="I650" s="56"/>
      <c r="J650" s="55"/>
      <c r="K650" s="55"/>
      <c r="L650" s="55"/>
      <c r="M650" s="142"/>
    </row>
    <row r="651" spans="1:13" ht="27.75" customHeight="1" x14ac:dyDescent="0.2">
      <c r="A651" s="160"/>
      <c r="B651" s="145"/>
      <c r="C651" s="118"/>
      <c r="D651" s="118"/>
      <c r="E651" s="6" t="s">
        <v>15</v>
      </c>
      <c r="F651" s="25">
        <f>49.717*7056.8</f>
        <v>350842.92560000002</v>
      </c>
      <c r="G651" s="25">
        <f>49.717*7056.8</f>
        <v>350842.92560000002</v>
      </c>
      <c r="H651" s="56"/>
      <c r="I651" s="56"/>
      <c r="J651" s="55"/>
      <c r="K651" s="55"/>
      <c r="L651" s="55"/>
      <c r="M651" s="142"/>
    </row>
    <row r="652" spans="1:13" x14ac:dyDescent="0.2">
      <c r="A652" s="158" t="s">
        <v>562</v>
      </c>
      <c r="B652" s="145" t="s">
        <v>300</v>
      </c>
      <c r="C652" s="116" t="s">
        <v>9</v>
      </c>
      <c r="D652" s="116" t="s">
        <v>301</v>
      </c>
      <c r="E652" s="6" t="s">
        <v>11</v>
      </c>
      <c r="F652" s="25">
        <f>49.717*8727.27</f>
        <v>433893.68258999998</v>
      </c>
      <c r="G652" s="25">
        <f>49.717*8727.27</f>
        <v>433893.68258999998</v>
      </c>
      <c r="H652" s="33"/>
      <c r="I652" s="55"/>
      <c r="J652" s="55"/>
      <c r="K652" s="55"/>
      <c r="L652" s="55"/>
      <c r="M652" s="142" t="s">
        <v>434</v>
      </c>
    </row>
    <row r="653" spans="1:13" x14ac:dyDescent="0.2">
      <c r="A653" s="159"/>
      <c r="B653" s="145"/>
      <c r="C653" s="117"/>
      <c r="D653" s="117"/>
      <c r="E653" s="6" t="s">
        <v>12</v>
      </c>
      <c r="F653" s="33"/>
      <c r="G653" s="25"/>
      <c r="H653" s="25"/>
      <c r="I653" s="56"/>
      <c r="J653" s="55"/>
      <c r="K653" s="55"/>
      <c r="L653" s="55"/>
      <c r="M653" s="142"/>
    </row>
    <row r="654" spans="1:13" ht="15" x14ac:dyDescent="0.2">
      <c r="A654" s="159"/>
      <c r="B654" s="145"/>
      <c r="C654" s="117"/>
      <c r="D654" s="117"/>
      <c r="E654" s="6" t="s">
        <v>13</v>
      </c>
      <c r="F654" s="32"/>
      <c r="G654" s="32"/>
      <c r="H654" s="25"/>
      <c r="I654" s="56"/>
      <c r="J654" s="55"/>
      <c r="K654" s="55"/>
      <c r="L654" s="55"/>
      <c r="M654" s="142"/>
    </row>
    <row r="655" spans="1:13" x14ac:dyDescent="0.2">
      <c r="A655" s="159"/>
      <c r="B655" s="145"/>
      <c r="C655" s="117"/>
      <c r="D655" s="117"/>
      <c r="E655" s="6" t="s">
        <v>14</v>
      </c>
      <c r="F655" s="30"/>
      <c r="G655" s="30"/>
      <c r="H655" s="30"/>
      <c r="I655" s="56"/>
      <c r="J655" s="55"/>
      <c r="K655" s="55"/>
      <c r="L655" s="55"/>
      <c r="M655" s="142"/>
    </row>
    <row r="656" spans="1:13" x14ac:dyDescent="0.2">
      <c r="A656" s="160"/>
      <c r="B656" s="145"/>
      <c r="C656" s="118"/>
      <c r="D656" s="118"/>
      <c r="E656" s="6" t="s">
        <v>15</v>
      </c>
      <c r="F656" s="25">
        <f>49.717*8727.27</f>
        <v>433893.68258999998</v>
      </c>
      <c r="G656" s="25">
        <f>49.717*8727.27</f>
        <v>433893.68258999998</v>
      </c>
      <c r="H656" s="56"/>
      <c r="I656" s="56"/>
      <c r="J656" s="55"/>
      <c r="K656" s="55"/>
      <c r="L656" s="55"/>
      <c r="M656" s="142"/>
    </row>
    <row r="657" spans="1:13" ht="15.75" customHeight="1" x14ac:dyDescent="0.2">
      <c r="A657" s="158" t="s">
        <v>563</v>
      </c>
      <c r="B657" s="145" t="s">
        <v>302</v>
      </c>
      <c r="C657" s="116" t="s">
        <v>9</v>
      </c>
      <c r="D657" s="116" t="s">
        <v>303</v>
      </c>
      <c r="E657" s="6" t="s">
        <v>11</v>
      </c>
      <c r="F657" s="25">
        <f>49.717*1071.7</f>
        <v>53281.708899999998</v>
      </c>
      <c r="G657" s="25">
        <f>49.717*1071.7</f>
        <v>53281.708899999998</v>
      </c>
      <c r="H657" s="33"/>
      <c r="I657" s="55"/>
      <c r="J657" s="55"/>
      <c r="K657" s="55"/>
      <c r="L657" s="55"/>
      <c r="M657" s="142" t="s">
        <v>433</v>
      </c>
    </row>
    <row r="658" spans="1:13" ht="14.25" customHeight="1" x14ac:dyDescent="0.2">
      <c r="A658" s="159"/>
      <c r="B658" s="145"/>
      <c r="C658" s="117"/>
      <c r="D658" s="117"/>
      <c r="E658" s="6" t="s">
        <v>12</v>
      </c>
      <c r="F658" s="33"/>
      <c r="G658" s="25"/>
      <c r="H658" s="25"/>
      <c r="I658" s="56"/>
      <c r="J658" s="55"/>
      <c r="K658" s="55"/>
      <c r="L658" s="55"/>
      <c r="M658" s="142"/>
    </row>
    <row r="659" spans="1:13" ht="20.25" customHeight="1" x14ac:dyDescent="0.2">
      <c r="A659" s="159"/>
      <c r="B659" s="145"/>
      <c r="C659" s="117"/>
      <c r="D659" s="117"/>
      <c r="E659" s="6" t="s">
        <v>13</v>
      </c>
      <c r="F659" s="32"/>
      <c r="G659" s="32"/>
      <c r="H659" s="25"/>
      <c r="I659" s="56"/>
      <c r="J659" s="55"/>
      <c r="K659" s="55"/>
      <c r="L659" s="55"/>
      <c r="M659" s="142"/>
    </row>
    <row r="660" spans="1:13" ht="20.25" customHeight="1" x14ac:dyDescent="0.2">
      <c r="A660" s="159"/>
      <c r="B660" s="145"/>
      <c r="C660" s="117"/>
      <c r="D660" s="117"/>
      <c r="E660" s="6" t="s">
        <v>14</v>
      </c>
      <c r="F660" s="30"/>
      <c r="G660" s="30"/>
      <c r="H660" s="30"/>
      <c r="I660" s="56"/>
      <c r="J660" s="55"/>
      <c r="K660" s="55"/>
      <c r="L660" s="55"/>
      <c r="M660" s="142"/>
    </row>
    <row r="661" spans="1:13" ht="20.25" customHeight="1" x14ac:dyDescent="0.2">
      <c r="A661" s="160"/>
      <c r="B661" s="145"/>
      <c r="C661" s="118"/>
      <c r="D661" s="118"/>
      <c r="E661" s="6" t="s">
        <v>15</v>
      </c>
      <c r="F661" s="25">
        <f>49.717*1071.7</f>
        <v>53281.708899999998</v>
      </c>
      <c r="G661" s="25">
        <f>49.717*1071.7</f>
        <v>53281.708899999998</v>
      </c>
      <c r="H661" s="56"/>
      <c r="I661" s="56"/>
      <c r="J661" s="55"/>
      <c r="K661" s="55"/>
      <c r="L661" s="55"/>
      <c r="M661" s="142"/>
    </row>
    <row r="662" spans="1:13" ht="38.25" customHeight="1" x14ac:dyDescent="0.2">
      <c r="A662" s="158" t="s">
        <v>564</v>
      </c>
      <c r="B662" s="145" t="s">
        <v>304</v>
      </c>
      <c r="C662" s="116" t="s">
        <v>9</v>
      </c>
      <c r="D662" s="116" t="s">
        <v>305</v>
      </c>
      <c r="E662" s="6" t="s">
        <v>11</v>
      </c>
      <c r="F662" s="25">
        <f>49.717*7218.74+49.717*7261.97</f>
        <v>719937.45906999998</v>
      </c>
      <c r="G662" s="25">
        <f>49.717*7218.74+49.717*7261.97</f>
        <v>719937.45906999998</v>
      </c>
      <c r="H662" s="33"/>
      <c r="I662" s="55"/>
      <c r="J662" s="55"/>
      <c r="K662" s="55"/>
      <c r="L662" s="55"/>
      <c r="M662" s="142" t="s">
        <v>432</v>
      </c>
    </row>
    <row r="663" spans="1:13" ht="38.25" customHeight="1" x14ac:dyDescent="0.2">
      <c r="A663" s="159"/>
      <c r="B663" s="145"/>
      <c r="C663" s="117"/>
      <c r="D663" s="117"/>
      <c r="E663" s="6" t="s">
        <v>12</v>
      </c>
      <c r="F663" s="33"/>
      <c r="G663" s="25"/>
      <c r="H663" s="25"/>
      <c r="I663" s="56"/>
      <c r="J663" s="55"/>
      <c r="K663" s="55"/>
      <c r="L663" s="55"/>
      <c r="M663" s="142"/>
    </row>
    <row r="664" spans="1:13" ht="38.25" customHeight="1" x14ac:dyDescent="0.2">
      <c r="A664" s="159"/>
      <c r="B664" s="145"/>
      <c r="C664" s="117"/>
      <c r="D664" s="117"/>
      <c r="E664" s="6" t="s">
        <v>13</v>
      </c>
      <c r="F664" s="32"/>
      <c r="G664" s="32"/>
      <c r="H664" s="25"/>
      <c r="I664" s="56"/>
      <c r="J664" s="55"/>
      <c r="K664" s="55"/>
      <c r="L664" s="55"/>
      <c r="M664" s="142"/>
    </row>
    <row r="665" spans="1:13" ht="38.25" customHeight="1" x14ac:dyDescent="0.2">
      <c r="A665" s="159"/>
      <c r="B665" s="145"/>
      <c r="C665" s="117"/>
      <c r="D665" s="117"/>
      <c r="E665" s="6" t="s">
        <v>14</v>
      </c>
      <c r="F665" s="30"/>
      <c r="G665" s="30"/>
      <c r="H665" s="30"/>
      <c r="I665" s="56"/>
      <c r="J665" s="55"/>
      <c r="K665" s="55"/>
      <c r="L665" s="55"/>
      <c r="M665" s="142"/>
    </row>
    <row r="666" spans="1:13" ht="38.25" customHeight="1" x14ac:dyDescent="0.2">
      <c r="A666" s="160"/>
      <c r="B666" s="145"/>
      <c r="C666" s="118"/>
      <c r="D666" s="118"/>
      <c r="E666" s="6" t="s">
        <v>15</v>
      </c>
      <c r="F666" s="25">
        <f>49.717*7218.74+49.717*7261.97</f>
        <v>719937.45906999998</v>
      </c>
      <c r="G666" s="25">
        <f>49.717*7218.74+49.717*7261.97</f>
        <v>719937.45906999998</v>
      </c>
      <c r="H666" s="56"/>
      <c r="I666" s="56"/>
      <c r="J666" s="55"/>
      <c r="K666" s="55"/>
      <c r="L666" s="55"/>
      <c r="M666" s="142"/>
    </row>
    <row r="667" spans="1:13" x14ac:dyDescent="0.2">
      <c r="A667" s="158" t="s">
        <v>565</v>
      </c>
      <c r="B667" s="145" t="s">
        <v>306</v>
      </c>
      <c r="C667" s="116" t="s">
        <v>9</v>
      </c>
      <c r="D667" s="116" t="s">
        <v>307</v>
      </c>
      <c r="E667" s="6" t="s">
        <v>11</v>
      </c>
      <c r="F667" s="25">
        <f>49.717*2230.56</f>
        <v>110896.75151999999</v>
      </c>
      <c r="G667" s="25">
        <f>49.717*2230.56</f>
        <v>110896.75151999999</v>
      </c>
      <c r="H667" s="33"/>
      <c r="I667" s="55"/>
      <c r="J667" s="55"/>
      <c r="K667" s="55"/>
      <c r="L667" s="55"/>
      <c r="M667" s="142" t="s">
        <v>464</v>
      </c>
    </row>
    <row r="668" spans="1:13" x14ac:dyDescent="0.2">
      <c r="A668" s="159"/>
      <c r="B668" s="145"/>
      <c r="C668" s="117"/>
      <c r="D668" s="117"/>
      <c r="E668" s="6" t="s">
        <v>12</v>
      </c>
      <c r="F668" s="33"/>
      <c r="G668" s="25"/>
      <c r="H668" s="25"/>
      <c r="I668" s="56"/>
      <c r="J668" s="55"/>
      <c r="K668" s="55"/>
      <c r="L668" s="55"/>
      <c r="M668" s="142"/>
    </row>
    <row r="669" spans="1:13" ht="15" x14ac:dyDescent="0.2">
      <c r="A669" s="159"/>
      <c r="B669" s="145"/>
      <c r="C669" s="117"/>
      <c r="D669" s="117"/>
      <c r="E669" s="6" t="s">
        <v>13</v>
      </c>
      <c r="F669" s="32"/>
      <c r="G669" s="32"/>
      <c r="H669" s="25"/>
      <c r="I669" s="56"/>
      <c r="J669" s="55"/>
      <c r="K669" s="55"/>
      <c r="L669" s="55"/>
      <c r="M669" s="142"/>
    </row>
    <row r="670" spans="1:13" x14ac:dyDescent="0.2">
      <c r="A670" s="159"/>
      <c r="B670" s="145"/>
      <c r="C670" s="117"/>
      <c r="D670" s="117"/>
      <c r="E670" s="6" t="s">
        <v>14</v>
      </c>
      <c r="F670" s="30"/>
      <c r="G670" s="30"/>
      <c r="H670" s="30"/>
      <c r="I670" s="56"/>
      <c r="J670" s="55"/>
      <c r="K670" s="55"/>
      <c r="L670" s="55"/>
      <c r="M670" s="142"/>
    </row>
    <row r="671" spans="1:13" x14ac:dyDescent="0.2">
      <c r="A671" s="160"/>
      <c r="B671" s="145"/>
      <c r="C671" s="118"/>
      <c r="D671" s="118"/>
      <c r="E671" s="6" t="s">
        <v>15</v>
      </c>
      <c r="F671" s="25">
        <f>49.717*2230.56</f>
        <v>110896.75151999999</v>
      </c>
      <c r="G671" s="25">
        <f>49.717*2230.56</f>
        <v>110896.75151999999</v>
      </c>
      <c r="H671" s="56"/>
      <c r="I671" s="56"/>
      <c r="J671" s="55"/>
      <c r="K671" s="55"/>
      <c r="L671" s="55"/>
      <c r="M671" s="142"/>
    </row>
    <row r="672" spans="1:13" ht="19.5" customHeight="1" x14ac:dyDescent="0.2">
      <c r="A672" s="158" t="s">
        <v>566</v>
      </c>
      <c r="B672" s="145" t="s">
        <v>308</v>
      </c>
      <c r="C672" s="116" t="s">
        <v>9</v>
      </c>
      <c r="D672" s="116" t="s">
        <v>309</v>
      </c>
      <c r="E672" s="6" t="s">
        <v>11</v>
      </c>
      <c r="F672" s="25">
        <f>49.717*2030.05</f>
        <v>100927.99584999999</v>
      </c>
      <c r="G672" s="25">
        <f>49.717*2030.05</f>
        <v>100927.99584999999</v>
      </c>
      <c r="H672" s="33"/>
      <c r="I672" s="55"/>
      <c r="J672" s="55"/>
      <c r="K672" s="55"/>
      <c r="L672" s="55"/>
      <c r="M672" s="142" t="s">
        <v>465</v>
      </c>
    </row>
    <row r="673" spans="1:13" ht="19.5" customHeight="1" x14ac:dyDescent="0.2">
      <c r="A673" s="159"/>
      <c r="B673" s="145"/>
      <c r="C673" s="117"/>
      <c r="D673" s="117"/>
      <c r="E673" s="6" t="s">
        <v>12</v>
      </c>
      <c r="F673" s="33"/>
      <c r="G673" s="25"/>
      <c r="H673" s="25"/>
      <c r="I673" s="56"/>
      <c r="J673" s="55"/>
      <c r="K673" s="55"/>
      <c r="L673" s="55"/>
      <c r="M673" s="142"/>
    </row>
    <row r="674" spans="1:13" ht="19.5" customHeight="1" x14ac:dyDescent="0.2">
      <c r="A674" s="159"/>
      <c r="B674" s="145"/>
      <c r="C674" s="117"/>
      <c r="D674" s="117"/>
      <c r="E674" s="6" t="s">
        <v>13</v>
      </c>
      <c r="F674" s="32"/>
      <c r="G674" s="32"/>
      <c r="H674" s="25"/>
      <c r="I674" s="56"/>
      <c r="J674" s="55"/>
      <c r="K674" s="55"/>
      <c r="L674" s="55"/>
      <c r="M674" s="142"/>
    </row>
    <row r="675" spans="1:13" ht="19.5" customHeight="1" x14ac:dyDescent="0.2">
      <c r="A675" s="159"/>
      <c r="B675" s="145"/>
      <c r="C675" s="117"/>
      <c r="D675" s="117"/>
      <c r="E675" s="6" t="s">
        <v>14</v>
      </c>
      <c r="F675" s="30"/>
      <c r="G675" s="30"/>
      <c r="H675" s="30"/>
      <c r="I675" s="56"/>
      <c r="J675" s="55"/>
      <c r="K675" s="55"/>
      <c r="L675" s="55"/>
      <c r="M675" s="142"/>
    </row>
    <row r="676" spans="1:13" ht="19.5" customHeight="1" x14ac:dyDescent="0.2">
      <c r="A676" s="160"/>
      <c r="B676" s="145"/>
      <c r="C676" s="118"/>
      <c r="D676" s="118"/>
      <c r="E676" s="6" t="s">
        <v>15</v>
      </c>
      <c r="F676" s="25">
        <f>49.717*2030.05</f>
        <v>100927.99584999999</v>
      </c>
      <c r="G676" s="25">
        <f>49.717*2030.05</f>
        <v>100927.99584999999</v>
      </c>
      <c r="H676" s="56"/>
      <c r="I676" s="56"/>
      <c r="J676" s="55"/>
      <c r="K676" s="55"/>
      <c r="L676" s="55"/>
      <c r="M676" s="142"/>
    </row>
    <row r="677" spans="1:13" ht="19.5" customHeight="1" x14ac:dyDescent="0.2">
      <c r="A677" s="158" t="s">
        <v>567</v>
      </c>
      <c r="B677" s="145" t="s">
        <v>310</v>
      </c>
      <c r="C677" s="116" t="s">
        <v>9</v>
      </c>
      <c r="D677" s="116" t="s">
        <v>311</v>
      </c>
      <c r="E677" s="6" t="s">
        <v>11</v>
      </c>
      <c r="F677" s="25">
        <f>49.717*2513.2</f>
        <v>124948.76439999999</v>
      </c>
      <c r="G677" s="25">
        <f>49.717*2513.2</f>
        <v>124948.76439999999</v>
      </c>
      <c r="H677" s="33"/>
      <c r="I677" s="55"/>
      <c r="J677" s="55"/>
      <c r="K677" s="55"/>
      <c r="L677" s="55"/>
      <c r="M677" s="142" t="s">
        <v>466</v>
      </c>
    </row>
    <row r="678" spans="1:13" ht="19.5" customHeight="1" x14ac:dyDescent="0.2">
      <c r="A678" s="159"/>
      <c r="B678" s="145"/>
      <c r="C678" s="117"/>
      <c r="D678" s="117"/>
      <c r="E678" s="6" t="s">
        <v>12</v>
      </c>
      <c r="F678" s="33"/>
      <c r="G678" s="25"/>
      <c r="H678" s="25"/>
      <c r="I678" s="56"/>
      <c r="J678" s="55"/>
      <c r="K678" s="55"/>
      <c r="L678" s="55"/>
      <c r="M678" s="142"/>
    </row>
    <row r="679" spans="1:13" ht="19.5" customHeight="1" x14ac:dyDescent="0.2">
      <c r="A679" s="159"/>
      <c r="B679" s="145"/>
      <c r="C679" s="117"/>
      <c r="D679" s="117"/>
      <c r="E679" s="6" t="s">
        <v>13</v>
      </c>
      <c r="F679" s="32"/>
      <c r="G679" s="32"/>
      <c r="H679" s="25"/>
      <c r="I679" s="56"/>
      <c r="J679" s="55"/>
      <c r="K679" s="55"/>
      <c r="L679" s="55"/>
      <c r="M679" s="142"/>
    </row>
    <row r="680" spans="1:13" ht="19.5" customHeight="1" x14ac:dyDescent="0.2">
      <c r="A680" s="159"/>
      <c r="B680" s="145"/>
      <c r="C680" s="117"/>
      <c r="D680" s="117"/>
      <c r="E680" s="6" t="s">
        <v>14</v>
      </c>
      <c r="F680" s="30"/>
      <c r="G680" s="30"/>
      <c r="H680" s="30"/>
      <c r="I680" s="56"/>
      <c r="J680" s="55"/>
      <c r="K680" s="55"/>
      <c r="L680" s="55"/>
      <c r="M680" s="142"/>
    </row>
    <row r="681" spans="1:13" ht="19.5" customHeight="1" x14ac:dyDescent="0.2">
      <c r="A681" s="160"/>
      <c r="B681" s="145"/>
      <c r="C681" s="118"/>
      <c r="D681" s="118"/>
      <c r="E681" s="6" t="s">
        <v>15</v>
      </c>
      <c r="F681" s="25">
        <f>49.717*2513.2</f>
        <v>124948.76439999999</v>
      </c>
      <c r="G681" s="25">
        <f>49.717*2513.2</f>
        <v>124948.76439999999</v>
      </c>
      <c r="H681" s="56"/>
      <c r="I681" s="56"/>
      <c r="J681" s="55"/>
      <c r="K681" s="55"/>
      <c r="L681" s="55"/>
      <c r="M681" s="142"/>
    </row>
    <row r="682" spans="1:13" ht="18" customHeight="1" x14ac:dyDescent="0.2">
      <c r="A682" s="158" t="s">
        <v>568</v>
      </c>
      <c r="B682" s="145" t="s">
        <v>312</v>
      </c>
      <c r="C682" s="116" t="s">
        <v>146</v>
      </c>
      <c r="D682" s="116" t="s">
        <v>313</v>
      </c>
      <c r="E682" s="6" t="s">
        <v>11</v>
      </c>
      <c r="F682" s="25">
        <f>49.717*2667</f>
        <v>132595.239</v>
      </c>
      <c r="G682" s="25">
        <f>49.717*2667</f>
        <v>132595.239</v>
      </c>
      <c r="H682" s="33"/>
      <c r="I682" s="55"/>
      <c r="J682" s="55"/>
      <c r="K682" s="55"/>
      <c r="L682" s="55"/>
      <c r="M682" s="142" t="s">
        <v>467</v>
      </c>
    </row>
    <row r="683" spans="1:13" ht="14.25" customHeight="1" x14ac:dyDescent="0.2">
      <c r="A683" s="159"/>
      <c r="B683" s="145"/>
      <c r="C683" s="117"/>
      <c r="D683" s="117"/>
      <c r="E683" s="6" t="s">
        <v>12</v>
      </c>
      <c r="F683" s="33"/>
      <c r="G683" s="25"/>
      <c r="H683" s="25"/>
      <c r="I683" s="56"/>
      <c r="J683" s="55"/>
      <c r="K683" s="55"/>
      <c r="L683" s="55"/>
      <c r="M683" s="142"/>
    </row>
    <row r="684" spans="1:13" ht="14.25" customHeight="1" x14ac:dyDescent="0.2">
      <c r="A684" s="159"/>
      <c r="B684" s="145"/>
      <c r="C684" s="117"/>
      <c r="D684" s="117"/>
      <c r="E684" s="6" t="s">
        <v>13</v>
      </c>
      <c r="F684" s="32"/>
      <c r="G684" s="32"/>
      <c r="H684" s="25"/>
      <c r="I684" s="56"/>
      <c r="J684" s="55"/>
      <c r="K684" s="55"/>
      <c r="L684" s="55"/>
      <c r="M684" s="142"/>
    </row>
    <row r="685" spans="1:13" ht="14.25" customHeight="1" x14ac:dyDescent="0.2">
      <c r="A685" s="159"/>
      <c r="B685" s="145"/>
      <c r="C685" s="117"/>
      <c r="D685" s="117"/>
      <c r="E685" s="6" t="s">
        <v>14</v>
      </c>
      <c r="F685" s="30"/>
      <c r="G685" s="30"/>
      <c r="H685" s="30"/>
      <c r="I685" s="56"/>
      <c r="J685" s="55"/>
      <c r="K685" s="55"/>
      <c r="L685" s="55"/>
      <c r="M685" s="142"/>
    </row>
    <row r="686" spans="1:13" ht="14.25" customHeight="1" x14ac:dyDescent="0.2">
      <c r="A686" s="160"/>
      <c r="B686" s="145"/>
      <c r="C686" s="118"/>
      <c r="D686" s="118"/>
      <c r="E686" s="6" t="s">
        <v>15</v>
      </c>
      <c r="F686" s="25">
        <f>49.717*2667</f>
        <v>132595.239</v>
      </c>
      <c r="G686" s="25">
        <f>49.717*2667</f>
        <v>132595.239</v>
      </c>
      <c r="H686" s="56"/>
      <c r="I686" s="56"/>
      <c r="J686" s="55"/>
      <c r="K686" s="55"/>
      <c r="L686" s="55"/>
      <c r="M686" s="142"/>
    </row>
    <row r="687" spans="1:13" ht="28.5" customHeight="1" x14ac:dyDescent="0.2">
      <c r="A687" s="158" t="s">
        <v>569</v>
      </c>
      <c r="B687" s="145" t="s">
        <v>314</v>
      </c>
      <c r="C687" s="116" t="s">
        <v>146</v>
      </c>
      <c r="D687" s="116" t="s">
        <v>315</v>
      </c>
      <c r="E687" s="6" t="s">
        <v>11</v>
      </c>
      <c r="F687" s="25">
        <f>49.717*2107.59</f>
        <v>104783.05203000001</v>
      </c>
      <c r="G687" s="25">
        <f>49.717*2107.59</f>
        <v>104783.05203000001</v>
      </c>
      <c r="H687" s="33"/>
      <c r="I687" s="55"/>
      <c r="J687" s="55"/>
      <c r="K687" s="55"/>
      <c r="L687" s="55"/>
      <c r="M687" s="142" t="s">
        <v>468</v>
      </c>
    </row>
    <row r="688" spans="1:13" x14ac:dyDescent="0.2">
      <c r="A688" s="159"/>
      <c r="B688" s="145"/>
      <c r="C688" s="117"/>
      <c r="D688" s="117"/>
      <c r="E688" s="6" t="s">
        <v>12</v>
      </c>
      <c r="F688" s="33"/>
      <c r="G688" s="25"/>
      <c r="H688" s="25"/>
      <c r="I688" s="56"/>
      <c r="J688" s="55"/>
      <c r="K688" s="55"/>
      <c r="L688" s="55"/>
      <c r="M688" s="142"/>
    </row>
    <row r="689" spans="1:13" ht="15" x14ac:dyDescent="0.2">
      <c r="A689" s="159"/>
      <c r="B689" s="145"/>
      <c r="C689" s="117"/>
      <c r="D689" s="117"/>
      <c r="E689" s="6" t="s">
        <v>13</v>
      </c>
      <c r="F689" s="32"/>
      <c r="G689" s="32"/>
      <c r="H689" s="25"/>
      <c r="I689" s="56"/>
      <c r="J689" s="55"/>
      <c r="K689" s="55"/>
      <c r="L689" s="55"/>
      <c r="M689" s="142"/>
    </row>
    <row r="690" spans="1:13" x14ac:dyDescent="0.2">
      <c r="A690" s="159"/>
      <c r="B690" s="145"/>
      <c r="C690" s="117"/>
      <c r="D690" s="117"/>
      <c r="E690" s="6" t="s">
        <v>14</v>
      </c>
      <c r="F690" s="30"/>
      <c r="G690" s="30"/>
      <c r="H690" s="30"/>
      <c r="I690" s="56"/>
      <c r="J690" s="55"/>
      <c r="K690" s="55"/>
      <c r="L690" s="55"/>
      <c r="M690" s="142"/>
    </row>
    <row r="691" spans="1:13" ht="20.25" customHeight="1" x14ac:dyDescent="0.2">
      <c r="A691" s="160"/>
      <c r="B691" s="145"/>
      <c r="C691" s="118"/>
      <c r="D691" s="118"/>
      <c r="E691" s="6" t="s">
        <v>15</v>
      </c>
      <c r="F691" s="25">
        <f>49.717*2107.59</f>
        <v>104783.05203000001</v>
      </c>
      <c r="G691" s="25">
        <f>49.717*2107.59</f>
        <v>104783.05203000001</v>
      </c>
      <c r="H691" s="56"/>
      <c r="I691" s="56"/>
      <c r="J691" s="55"/>
      <c r="K691" s="55"/>
      <c r="L691" s="55"/>
      <c r="M691" s="142"/>
    </row>
    <row r="692" spans="1:13" ht="28.5" customHeight="1" x14ac:dyDescent="0.2">
      <c r="A692" s="158" t="s">
        <v>757</v>
      </c>
      <c r="B692" s="145" t="s">
        <v>316</v>
      </c>
      <c r="C692" s="116" t="s">
        <v>321</v>
      </c>
      <c r="D692" s="116" t="s">
        <v>317</v>
      </c>
      <c r="E692" s="6" t="s">
        <v>11</v>
      </c>
      <c r="F692" s="25">
        <f>49.717*7590.15</f>
        <v>377359.48754999996</v>
      </c>
      <c r="G692" s="57"/>
      <c r="H692" s="25">
        <f>49.717*7590.15</f>
        <v>377359.48754999996</v>
      </c>
      <c r="I692" s="55"/>
      <c r="J692" s="55"/>
      <c r="K692" s="55"/>
      <c r="L692" s="55"/>
      <c r="M692" s="142" t="s">
        <v>469</v>
      </c>
    </row>
    <row r="693" spans="1:13" ht="28.5" customHeight="1" x14ac:dyDescent="0.2">
      <c r="A693" s="159"/>
      <c r="B693" s="145"/>
      <c r="C693" s="117"/>
      <c r="D693" s="117"/>
      <c r="E693" s="6" t="s">
        <v>12</v>
      </c>
      <c r="F693" s="33"/>
      <c r="G693" s="25"/>
      <c r="H693" s="25"/>
      <c r="I693" s="56"/>
      <c r="J693" s="55"/>
      <c r="K693" s="55"/>
      <c r="L693" s="55"/>
      <c r="M693" s="142"/>
    </row>
    <row r="694" spans="1:13" ht="28.5" customHeight="1" x14ac:dyDescent="0.2">
      <c r="A694" s="159"/>
      <c r="B694" s="145"/>
      <c r="C694" s="117"/>
      <c r="D694" s="117"/>
      <c r="E694" s="6" t="s">
        <v>13</v>
      </c>
      <c r="F694" s="32"/>
      <c r="G694" s="32"/>
      <c r="H694" s="25"/>
      <c r="I694" s="56"/>
      <c r="J694" s="55"/>
      <c r="K694" s="55"/>
      <c r="L694" s="55"/>
      <c r="M694" s="142"/>
    </row>
    <row r="695" spans="1:13" ht="28.5" customHeight="1" x14ac:dyDescent="0.2">
      <c r="A695" s="159"/>
      <c r="B695" s="145"/>
      <c r="C695" s="117"/>
      <c r="D695" s="117"/>
      <c r="E695" s="6" t="s">
        <v>14</v>
      </c>
      <c r="F695" s="30"/>
      <c r="G695" s="30"/>
      <c r="H695" s="30"/>
      <c r="I695" s="56"/>
      <c r="J695" s="55"/>
      <c r="K695" s="55"/>
      <c r="L695" s="55"/>
      <c r="M695" s="142"/>
    </row>
    <row r="696" spans="1:13" ht="28.5" customHeight="1" x14ac:dyDescent="0.2">
      <c r="A696" s="160"/>
      <c r="B696" s="145"/>
      <c r="C696" s="118"/>
      <c r="D696" s="118"/>
      <c r="E696" s="6" t="s">
        <v>15</v>
      </c>
      <c r="F696" s="25">
        <f>49.717*7590.15</f>
        <v>377359.48754999996</v>
      </c>
      <c r="G696" s="56"/>
      <c r="H696" s="25">
        <f>49.717*7590.15</f>
        <v>377359.48754999996</v>
      </c>
      <c r="I696" s="56"/>
      <c r="J696" s="55"/>
      <c r="K696" s="55"/>
      <c r="L696" s="55"/>
      <c r="M696" s="142"/>
    </row>
    <row r="697" spans="1:13" ht="28.5" customHeight="1" x14ac:dyDescent="0.2">
      <c r="A697" s="158" t="s">
        <v>758</v>
      </c>
      <c r="B697" s="145" t="s">
        <v>318</v>
      </c>
      <c r="C697" s="116" t="s">
        <v>321</v>
      </c>
      <c r="D697" s="116" t="s">
        <v>317</v>
      </c>
      <c r="E697" s="6" t="s">
        <v>11</v>
      </c>
      <c r="F697" s="25">
        <f>49.717*7149.31</f>
        <v>355442.24527000001</v>
      </c>
      <c r="G697" s="33"/>
      <c r="H697" s="25">
        <f>49.717*7149.31</f>
        <v>355442.24527000001</v>
      </c>
      <c r="I697" s="55"/>
      <c r="J697" s="55"/>
      <c r="K697" s="55"/>
      <c r="L697" s="55"/>
      <c r="M697" s="142" t="s">
        <v>470</v>
      </c>
    </row>
    <row r="698" spans="1:13" ht="28.5" customHeight="1" x14ac:dyDescent="0.2">
      <c r="A698" s="159"/>
      <c r="B698" s="145"/>
      <c r="C698" s="117"/>
      <c r="D698" s="117"/>
      <c r="E698" s="6" t="s">
        <v>12</v>
      </c>
      <c r="F698" s="33"/>
      <c r="G698" s="25"/>
      <c r="H698" s="25"/>
      <c r="I698" s="56"/>
      <c r="J698" s="55"/>
      <c r="K698" s="55"/>
      <c r="L698" s="55"/>
      <c r="M698" s="142"/>
    </row>
    <row r="699" spans="1:13" ht="28.5" customHeight="1" x14ac:dyDescent="0.2">
      <c r="A699" s="159"/>
      <c r="B699" s="145"/>
      <c r="C699" s="117"/>
      <c r="D699" s="117"/>
      <c r="E699" s="6" t="s">
        <v>13</v>
      </c>
      <c r="F699" s="32"/>
      <c r="G699" s="32"/>
      <c r="H699" s="25"/>
      <c r="I699" s="56"/>
      <c r="J699" s="55"/>
      <c r="K699" s="55"/>
      <c r="L699" s="55"/>
      <c r="M699" s="142"/>
    </row>
    <row r="700" spans="1:13" ht="28.5" customHeight="1" x14ac:dyDescent="0.2">
      <c r="A700" s="159"/>
      <c r="B700" s="145"/>
      <c r="C700" s="117"/>
      <c r="D700" s="117"/>
      <c r="E700" s="6" t="s">
        <v>14</v>
      </c>
      <c r="F700" s="30"/>
      <c r="G700" s="30"/>
      <c r="H700" s="30"/>
      <c r="I700" s="56"/>
      <c r="J700" s="55"/>
      <c r="K700" s="55"/>
      <c r="L700" s="55"/>
      <c r="M700" s="142"/>
    </row>
    <row r="701" spans="1:13" ht="28.5" customHeight="1" x14ac:dyDescent="0.2">
      <c r="A701" s="160"/>
      <c r="B701" s="145"/>
      <c r="C701" s="118"/>
      <c r="D701" s="118"/>
      <c r="E701" s="6" t="s">
        <v>15</v>
      </c>
      <c r="F701" s="25">
        <f>49.717*7149.31</f>
        <v>355442.24527000001</v>
      </c>
      <c r="G701" s="56"/>
      <c r="H701" s="25">
        <f>49.717*7149.31</f>
        <v>355442.24527000001</v>
      </c>
      <c r="I701" s="56"/>
      <c r="J701" s="55"/>
      <c r="K701" s="55"/>
      <c r="L701" s="55"/>
      <c r="M701" s="142"/>
    </row>
    <row r="702" spans="1:13" ht="21" customHeight="1" x14ac:dyDescent="0.2">
      <c r="A702" s="158" t="s">
        <v>759</v>
      </c>
      <c r="B702" s="145" t="s">
        <v>319</v>
      </c>
      <c r="C702" s="116" t="s">
        <v>32</v>
      </c>
      <c r="D702" s="116" t="s">
        <v>320</v>
      </c>
      <c r="E702" s="6" t="s">
        <v>11</v>
      </c>
      <c r="F702" s="25">
        <f>49.717*1805.61</f>
        <v>89769.512369999997</v>
      </c>
      <c r="G702" s="33"/>
      <c r="H702" s="25">
        <f>49.717*1805.61</f>
        <v>89769.512369999997</v>
      </c>
      <c r="I702" s="55"/>
      <c r="J702" s="55"/>
      <c r="K702" s="55"/>
      <c r="L702" s="55"/>
      <c r="M702" s="142" t="s">
        <v>471</v>
      </c>
    </row>
    <row r="703" spans="1:13" ht="21" customHeight="1" x14ac:dyDescent="0.2">
      <c r="A703" s="159"/>
      <c r="B703" s="145"/>
      <c r="C703" s="117"/>
      <c r="D703" s="117"/>
      <c r="E703" s="6" t="s">
        <v>12</v>
      </c>
      <c r="F703" s="33"/>
      <c r="G703" s="25"/>
      <c r="H703" s="25"/>
      <c r="I703" s="56"/>
      <c r="J703" s="55"/>
      <c r="K703" s="55"/>
      <c r="L703" s="55"/>
      <c r="M703" s="142"/>
    </row>
    <row r="704" spans="1:13" ht="21" customHeight="1" x14ac:dyDescent="0.2">
      <c r="A704" s="159"/>
      <c r="B704" s="145"/>
      <c r="C704" s="117"/>
      <c r="D704" s="117"/>
      <c r="E704" s="6" t="s">
        <v>13</v>
      </c>
      <c r="F704" s="32"/>
      <c r="G704" s="32"/>
      <c r="H704" s="25"/>
      <c r="I704" s="56"/>
      <c r="J704" s="55"/>
      <c r="K704" s="55"/>
      <c r="L704" s="55"/>
      <c r="M704" s="142"/>
    </row>
    <row r="705" spans="1:13" ht="21" customHeight="1" x14ac:dyDescent="0.2">
      <c r="A705" s="159"/>
      <c r="B705" s="145"/>
      <c r="C705" s="117"/>
      <c r="D705" s="117"/>
      <c r="E705" s="6" t="s">
        <v>14</v>
      </c>
      <c r="F705" s="30"/>
      <c r="G705" s="30"/>
      <c r="H705" s="30"/>
      <c r="I705" s="56"/>
      <c r="J705" s="55"/>
      <c r="K705" s="55"/>
      <c r="L705" s="55"/>
      <c r="M705" s="142"/>
    </row>
    <row r="706" spans="1:13" ht="21" customHeight="1" x14ac:dyDescent="0.2">
      <c r="A706" s="160"/>
      <c r="B706" s="145"/>
      <c r="C706" s="118"/>
      <c r="D706" s="118"/>
      <c r="E706" s="6" t="s">
        <v>15</v>
      </c>
      <c r="F706" s="25">
        <f>49.717*1805.61</f>
        <v>89769.512369999997</v>
      </c>
      <c r="G706" s="56"/>
      <c r="H706" s="25">
        <f>49.717*1805.61</f>
        <v>89769.512369999997</v>
      </c>
      <c r="I706" s="56"/>
      <c r="J706" s="55"/>
      <c r="K706" s="55"/>
      <c r="L706" s="55"/>
      <c r="M706" s="142"/>
    </row>
    <row r="707" spans="1:13" ht="18.75" customHeight="1" x14ac:dyDescent="0.2">
      <c r="A707" s="158" t="s">
        <v>760</v>
      </c>
      <c r="B707" s="164" t="s">
        <v>322</v>
      </c>
      <c r="C707" s="116" t="s">
        <v>146</v>
      </c>
      <c r="D707" s="116" t="s">
        <v>323</v>
      </c>
      <c r="E707" s="6" t="s">
        <v>11</v>
      </c>
      <c r="F707" s="25">
        <f>49.717*3877.66</f>
        <v>192785.62221999999</v>
      </c>
      <c r="G707" s="25">
        <f>49.717*3877.66</f>
        <v>192785.62221999999</v>
      </c>
      <c r="H707" s="30"/>
      <c r="I707" s="55"/>
      <c r="J707" s="55"/>
      <c r="K707" s="55"/>
      <c r="L707" s="55"/>
      <c r="M707" s="142" t="s">
        <v>472</v>
      </c>
    </row>
    <row r="708" spans="1:13" ht="18.75" customHeight="1" x14ac:dyDescent="0.2">
      <c r="A708" s="159"/>
      <c r="B708" s="165"/>
      <c r="C708" s="117"/>
      <c r="D708" s="117"/>
      <c r="E708" s="6" t="s">
        <v>12</v>
      </c>
      <c r="F708" s="33"/>
      <c r="G708" s="25"/>
      <c r="H708" s="30"/>
      <c r="I708" s="56"/>
      <c r="J708" s="55"/>
      <c r="K708" s="55"/>
      <c r="L708" s="55"/>
      <c r="M708" s="142"/>
    </row>
    <row r="709" spans="1:13" ht="18.75" customHeight="1" x14ac:dyDescent="0.2">
      <c r="A709" s="159"/>
      <c r="B709" s="165"/>
      <c r="C709" s="117"/>
      <c r="D709" s="117"/>
      <c r="E709" s="6" t="s">
        <v>13</v>
      </c>
      <c r="F709" s="32"/>
      <c r="G709" s="25"/>
      <c r="H709" s="30"/>
      <c r="I709" s="56"/>
      <c r="J709" s="55"/>
      <c r="K709" s="55"/>
      <c r="L709" s="55"/>
      <c r="M709" s="142"/>
    </row>
    <row r="710" spans="1:13" ht="18.75" customHeight="1" x14ac:dyDescent="0.2">
      <c r="A710" s="159"/>
      <c r="B710" s="165"/>
      <c r="C710" s="117"/>
      <c r="D710" s="117"/>
      <c r="E710" s="6" t="s">
        <v>14</v>
      </c>
      <c r="F710" s="30"/>
      <c r="G710" s="30"/>
      <c r="H710" s="30"/>
      <c r="I710" s="56"/>
      <c r="J710" s="55"/>
      <c r="K710" s="55"/>
      <c r="L710" s="55"/>
      <c r="M710" s="142"/>
    </row>
    <row r="711" spans="1:13" ht="18.75" customHeight="1" x14ac:dyDescent="0.2">
      <c r="A711" s="160"/>
      <c r="B711" s="166"/>
      <c r="C711" s="118"/>
      <c r="D711" s="118"/>
      <c r="E711" s="6" t="s">
        <v>15</v>
      </c>
      <c r="F711" s="25">
        <f>49.717*3877.66</f>
        <v>192785.62221999999</v>
      </c>
      <c r="G711" s="25">
        <f>49.717*3877.66</f>
        <v>192785.62221999999</v>
      </c>
      <c r="H711" s="30"/>
      <c r="I711" s="56"/>
      <c r="J711" s="55"/>
      <c r="K711" s="55"/>
      <c r="L711" s="55"/>
      <c r="M711" s="142"/>
    </row>
    <row r="712" spans="1:13" ht="27.75" customHeight="1" x14ac:dyDescent="0.2">
      <c r="A712" s="158" t="s">
        <v>761</v>
      </c>
      <c r="B712" s="164" t="s">
        <v>324</v>
      </c>
      <c r="C712" s="116" t="s">
        <v>32</v>
      </c>
      <c r="D712" s="116" t="s">
        <v>325</v>
      </c>
      <c r="E712" s="6" t="s">
        <v>11</v>
      </c>
      <c r="F712" s="25">
        <f>49.717*10874.76</f>
        <v>540660.44291999994</v>
      </c>
      <c r="G712" s="33"/>
      <c r="H712" s="25">
        <f>49.717*10874.76</f>
        <v>540660.44291999994</v>
      </c>
      <c r="I712" s="55"/>
      <c r="J712" s="55"/>
      <c r="K712" s="55"/>
      <c r="L712" s="55"/>
      <c r="M712" s="142" t="s">
        <v>473</v>
      </c>
    </row>
    <row r="713" spans="1:13" ht="27.75" customHeight="1" x14ac:dyDescent="0.2">
      <c r="A713" s="159"/>
      <c r="B713" s="165"/>
      <c r="C713" s="117"/>
      <c r="D713" s="117"/>
      <c r="E713" s="6" t="s">
        <v>12</v>
      </c>
      <c r="F713" s="33"/>
      <c r="G713" s="25"/>
      <c r="H713" s="25"/>
      <c r="I713" s="56"/>
      <c r="J713" s="55"/>
      <c r="K713" s="55"/>
      <c r="L713" s="55"/>
      <c r="M713" s="142"/>
    </row>
    <row r="714" spans="1:13" ht="27.75" customHeight="1" x14ac:dyDescent="0.2">
      <c r="A714" s="159"/>
      <c r="B714" s="165"/>
      <c r="C714" s="117"/>
      <c r="D714" s="117"/>
      <c r="E714" s="6" t="s">
        <v>13</v>
      </c>
      <c r="F714" s="32"/>
      <c r="G714" s="32"/>
      <c r="H714" s="25"/>
      <c r="I714" s="56"/>
      <c r="J714" s="55"/>
      <c r="K714" s="55"/>
      <c r="L714" s="55"/>
      <c r="M714" s="142"/>
    </row>
    <row r="715" spans="1:13" ht="27.75" customHeight="1" x14ac:dyDescent="0.2">
      <c r="A715" s="159"/>
      <c r="B715" s="165"/>
      <c r="C715" s="117"/>
      <c r="D715" s="117"/>
      <c r="E715" s="6" t="s">
        <v>14</v>
      </c>
      <c r="F715" s="30"/>
      <c r="G715" s="30"/>
      <c r="H715" s="30"/>
      <c r="I715" s="56"/>
      <c r="J715" s="55"/>
      <c r="K715" s="55"/>
      <c r="L715" s="55"/>
      <c r="M715" s="142"/>
    </row>
    <row r="716" spans="1:13" ht="27.75" customHeight="1" x14ac:dyDescent="0.2">
      <c r="A716" s="160"/>
      <c r="B716" s="166"/>
      <c r="C716" s="118"/>
      <c r="D716" s="118"/>
      <c r="E716" s="6" t="s">
        <v>15</v>
      </c>
      <c r="F716" s="25">
        <f>49.717*10874.76</f>
        <v>540660.44291999994</v>
      </c>
      <c r="G716" s="56"/>
      <c r="H716" s="25">
        <f>49.717*10874.76</f>
        <v>540660.44291999994</v>
      </c>
      <c r="I716" s="56"/>
      <c r="J716" s="55"/>
      <c r="K716" s="55"/>
      <c r="L716" s="55"/>
      <c r="M716" s="142"/>
    </row>
    <row r="717" spans="1:13" x14ac:dyDescent="0.2">
      <c r="A717" s="158" t="s">
        <v>762</v>
      </c>
      <c r="B717" s="145" t="s">
        <v>326</v>
      </c>
      <c r="C717" s="116" t="s">
        <v>32</v>
      </c>
      <c r="D717" s="116" t="s">
        <v>327</v>
      </c>
      <c r="E717" s="6" t="s">
        <v>11</v>
      </c>
      <c r="F717" s="25">
        <f>49.717*4017.2</f>
        <v>199723.13239999997</v>
      </c>
      <c r="G717" s="33"/>
      <c r="H717" s="25">
        <f>49.717*4017.2</f>
        <v>199723.13239999997</v>
      </c>
      <c r="I717" s="55"/>
      <c r="J717" s="55"/>
      <c r="K717" s="55"/>
      <c r="L717" s="55"/>
      <c r="M717" s="142" t="s">
        <v>474</v>
      </c>
    </row>
    <row r="718" spans="1:13" x14ac:dyDescent="0.2">
      <c r="A718" s="159"/>
      <c r="B718" s="145"/>
      <c r="C718" s="117"/>
      <c r="D718" s="117"/>
      <c r="E718" s="6" t="s">
        <v>12</v>
      </c>
      <c r="F718" s="33"/>
      <c r="G718" s="25"/>
      <c r="H718" s="25"/>
      <c r="I718" s="56"/>
      <c r="J718" s="55"/>
      <c r="K718" s="55"/>
      <c r="L718" s="55"/>
      <c r="M718" s="142"/>
    </row>
    <row r="719" spans="1:13" ht="15" x14ac:dyDescent="0.2">
      <c r="A719" s="159"/>
      <c r="B719" s="145"/>
      <c r="C719" s="117"/>
      <c r="D719" s="117"/>
      <c r="E719" s="6" t="s">
        <v>13</v>
      </c>
      <c r="F719" s="32"/>
      <c r="G719" s="32"/>
      <c r="H719" s="25"/>
      <c r="I719" s="56"/>
      <c r="J719" s="55"/>
      <c r="K719" s="55"/>
      <c r="L719" s="55"/>
      <c r="M719" s="142"/>
    </row>
    <row r="720" spans="1:13" x14ac:dyDescent="0.2">
      <c r="A720" s="159"/>
      <c r="B720" s="145"/>
      <c r="C720" s="117"/>
      <c r="D720" s="117"/>
      <c r="E720" s="6" t="s">
        <v>14</v>
      </c>
      <c r="F720" s="30"/>
      <c r="G720" s="30"/>
      <c r="H720" s="30"/>
      <c r="I720" s="56"/>
      <c r="J720" s="55"/>
      <c r="K720" s="55"/>
      <c r="L720" s="55"/>
      <c r="M720" s="142"/>
    </row>
    <row r="721" spans="1:13" ht="20.25" customHeight="1" x14ac:dyDescent="0.2">
      <c r="A721" s="160"/>
      <c r="B721" s="145"/>
      <c r="C721" s="118"/>
      <c r="D721" s="118"/>
      <c r="E721" s="6" t="s">
        <v>15</v>
      </c>
      <c r="F721" s="25">
        <f>49.717*4017.2</f>
        <v>199723.13239999997</v>
      </c>
      <c r="G721" s="56"/>
      <c r="H721" s="25">
        <f>49.717*4017.2</f>
        <v>199723.13239999997</v>
      </c>
      <c r="I721" s="56"/>
      <c r="J721" s="55"/>
      <c r="K721" s="55"/>
      <c r="L721" s="55"/>
      <c r="M721" s="142"/>
    </row>
    <row r="722" spans="1:13" ht="27" customHeight="1" x14ac:dyDescent="0.2">
      <c r="A722" s="158" t="s">
        <v>763</v>
      </c>
      <c r="B722" s="145" t="s">
        <v>328</v>
      </c>
      <c r="C722" s="116" t="s">
        <v>321</v>
      </c>
      <c r="D722" s="116" t="s">
        <v>329</v>
      </c>
      <c r="E722" s="6" t="s">
        <v>11</v>
      </c>
      <c r="F722" s="25">
        <f>49.717*7332.4</f>
        <v>364544.93079999997</v>
      </c>
      <c r="G722" s="33"/>
      <c r="H722" s="25">
        <f>49.717*7332.4</f>
        <v>364544.93079999997</v>
      </c>
      <c r="I722" s="55"/>
      <c r="J722" s="55"/>
      <c r="K722" s="55"/>
      <c r="L722" s="55"/>
      <c r="M722" s="142" t="s">
        <v>475</v>
      </c>
    </row>
    <row r="723" spans="1:13" ht="27" customHeight="1" x14ac:dyDescent="0.2">
      <c r="A723" s="159"/>
      <c r="B723" s="145"/>
      <c r="C723" s="117"/>
      <c r="D723" s="117"/>
      <c r="E723" s="6" t="s">
        <v>12</v>
      </c>
      <c r="F723" s="33"/>
      <c r="G723" s="25"/>
      <c r="H723" s="25"/>
      <c r="I723" s="56"/>
      <c r="J723" s="55"/>
      <c r="K723" s="55"/>
      <c r="L723" s="55"/>
      <c r="M723" s="142"/>
    </row>
    <row r="724" spans="1:13" ht="27" customHeight="1" x14ac:dyDescent="0.2">
      <c r="A724" s="159"/>
      <c r="B724" s="145"/>
      <c r="C724" s="117"/>
      <c r="D724" s="117"/>
      <c r="E724" s="6" t="s">
        <v>13</v>
      </c>
      <c r="F724" s="32"/>
      <c r="G724" s="32"/>
      <c r="H724" s="25"/>
      <c r="I724" s="56"/>
      <c r="J724" s="55"/>
      <c r="K724" s="55"/>
      <c r="L724" s="55"/>
      <c r="M724" s="142"/>
    </row>
    <row r="725" spans="1:13" ht="27" customHeight="1" x14ac:dyDescent="0.2">
      <c r="A725" s="159"/>
      <c r="B725" s="145"/>
      <c r="C725" s="117"/>
      <c r="D725" s="117"/>
      <c r="E725" s="6" t="s">
        <v>14</v>
      </c>
      <c r="F725" s="30"/>
      <c r="G725" s="30"/>
      <c r="H725" s="30"/>
      <c r="I725" s="56"/>
      <c r="J725" s="55"/>
      <c r="K725" s="55"/>
      <c r="L725" s="55"/>
      <c r="M725" s="142"/>
    </row>
    <row r="726" spans="1:13" ht="27" customHeight="1" x14ac:dyDescent="0.2">
      <c r="A726" s="160"/>
      <c r="B726" s="145"/>
      <c r="C726" s="118"/>
      <c r="D726" s="118"/>
      <c r="E726" s="6" t="s">
        <v>15</v>
      </c>
      <c r="F726" s="25">
        <f>49.717*7332.4</f>
        <v>364544.93079999997</v>
      </c>
      <c r="G726" s="56"/>
      <c r="H726" s="25">
        <f>49.717*7332.4</f>
        <v>364544.93079999997</v>
      </c>
      <c r="I726" s="56"/>
      <c r="J726" s="55"/>
      <c r="K726" s="55"/>
      <c r="L726" s="55"/>
      <c r="M726" s="142"/>
    </row>
    <row r="727" spans="1:13" x14ac:dyDescent="0.2">
      <c r="A727" s="158" t="s">
        <v>764</v>
      </c>
      <c r="B727" s="145" t="s">
        <v>330</v>
      </c>
      <c r="C727" s="116" t="s">
        <v>195</v>
      </c>
      <c r="D727" s="116" t="s">
        <v>331</v>
      </c>
      <c r="E727" s="6" t="s">
        <v>11</v>
      </c>
      <c r="F727" s="25">
        <f>49.717*24647.33</f>
        <v>1225391.3056100002</v>
      </c>
      <c r="G727" s="33"/>
      <c r="H727" s="57"/>
      <c r="I727" s="25">
        <f>49.717*24647.33</f>
        <v>1225391.3056100002</v>
      </c>
      <c r="J727" s="55"/>
      <c r="K727" s="55"/>
      <c r="L727" s="55"/>
      <c r="M727" s="142" t="s">
        <v>476</v>
      </c>
    </row>
    <row r="728" spans="1:13" x14ac:dyDescent="0.2">
      <c r="A728" s="159"/>
      <c r="B728" s="145"/>
      <c r="C728" s="117"/>
      <c r="D728" s="117"/>
      <c r="E728" s="6" t="s">
        <v>12</v>
      </c>
      <c r="F728" s="33"/>
      <c r="G728" s="25"/>
      <c r="H728" s="25"/>
      <c r="I728" s="56"/>
      <c r="J728" s="55"/>
      <c r="K728" s="55"/>
      <c r="L728" s="55"/>
      <c r="M728" s="142"/>
    </row>
    <row r="729" spans="1:13" ht="15" x14ac:dyDescent="0.2">
      <c r="A729" s="159"/>
      <c r="B729" s="145"/>
      <c r="C729" s="117"/>
      <c r="D729" s="117"/>
      <c r="E729" s="6" t="s">
        <v>13</v>
      </c>
      <c r="F729" s="32"/>
      <c r="G729" s="32"/>
      <c r="H729" s="25"/>
      <c r="I729" s="56"/>
      <c r="J729" s="55"/>
      <c r="K729" s="55"/>
      <c r="L729" s="55"/>
      <c r="M729" s="142"/>
    </row>
    <row r="730" spans="1:13" ht="19.5" customHeight="1" x14ac:dyDescent="0.2">
      <c r="A730" s="159"/>
      <c r="B730" s="145"/>
      <c r="C730" s="117"/>
      <c r="D730" s="117"/>
      <c r="E730" s="6" t="s">
        <v>14</v>
      </c>
      <c r="F730" s="30"/>
      <c r="G730" s="30"/>
      <c r="H730" s="30"/>
      <c r="I730" s="56"/>
      <c r="J730" s="55"/>
      <c r="K730" s="55"/>
      <c r="L730" s="55"/>
      <c r="M730" s="142"/>
    </row>
    <row r="731" spans="1:13" ht="19.5" customHeight="1" x14ac:dyDescent="0.2">
      <c r="A731" s="160"/>
      <c r="B731" s="145"/>
      <c r="C731" s="118"/>
      <c r="D731" s="118"/>
      <c r="E731" s="6" t="s">
        <v>15</v>
      </c>
      <c r="F731" s="25">
        <f>49.717*24647.33</f>
        <v>1225391.3056100002</v>
      </c>
      <c r="G731" s="56"/>
      <c r="H731" s="57"/>
      <c r="I731" s="25">
        <f>49.717*24647.33</f>
        <v>1225391.3056100002</v>
      </c>
      <c r="J731" s="55"/>
      <c r="K731" s="55"/>
      <c r="L731" s="55"/>
      <c r="M731" s="142"/>
    </row>
    <row r="732" spans="1:13" ht="14.25" customHeight="1" x14ac:dyDescent="0.2">
      <c r="A732" s="158" t="s">
        <v>765</v>
      </c>
      <c r="B732" s="145" t="s">
        <v>332</v>
      </c>
      <c r="C732" s="116" t="s">
        <v>23</v>
      </c>
      <c r="D732" s="116" t="s">
        <v>333</v>
      </c>
      <c r="E732" s="6" t="s">
        <v>11</v>
      </c>
      <c r="F732" s="25">
        <f>49.717*1093.8</f>
        <v>54380.454599999997</v>
      </c>
      <c r="G732" s="33"/>
      <c r="H732" s="33"/>
      <c r="I732" s="25">
        <f>49.717*1093.8</f>
        <v>54380.454599999997</v>
      </c>
      <c r="J732" s="55"/>
      <c r="K732" s="55"/>
      <c r="L732" s="55"/>
      <c r="M732" s="142" t="s">
        <v>477</v>
      </c>
    </row>
    <row r="733" spans="1:13" ht="14.25" customHeight="1" x14ac:dyDescent="0.2">
      <c r="A733" s="159"/>
      <c r="B733" s="145"/>
      <c r="C733" s="117"/>
      <c r="D733" s="117"/>
      <c r="E733" s="6" t="s">
        <v>12</v>
      </c>
      <c r="F733" s="33"/>
      <c r="G733" s="25"/>
      <c r="H733" s="25"/>
      <c r="I733" s="56"/>
      <c r="J733" s="55"/>
      <c r="K733" s="55"/>
      <c r="L733" s="55"/>
      <c r="M733" s="142"/>
    </row>
    <row r="734" spans="1:13" ht="14.25" customHeight="1" x14ac:dyDescent="0.2">
      <c r="A734" s="159"/>
      <c r="B734" s="145"/>
      <c r="C734" s="117"/>
      <c r="D734" s="117"/>
      <c r="E734" s="6" t="s">
        <v>13</v>
      </c>
      <c r="F734" s="32"/>
      <c r="G734" s="32"/>
      <c r="H734" s="25"/>
      <c r="I734" s="56"/>
      <c r="J734" s="55"/>
      <c r="K734" s="55"/>
      <c r="L734" s="55"/>
      <c r="M734" s="142"/>
    </row>
    <row r="735" spans="1:13" ht="14.25" customHeight="1" x14ac:dyDescent="0.2">
      <c r="A735" s="159"/>
      <c r="B735" s="145"/>
      <c r="C735" s="117"/>
      <c r="D735" s="117"/>
      <c r="E735" s="6" t="s">
        <v>14</v>
      </c>
      <c r="F735" s="30"/>
      <c r="G735" s="30"/>
      <c r="H735" s="30"/>
      <c r="I735" s="56"/>
      <c r="J735" s="55"/>
      <c r="K735" s="55"/>
      <c r="L735" s="55"/>
      <c r="M735" s="142"/>
    </row>
    <row r="736" spans="1:13" ht="14.25" customHeight="1" x14ac:dyDescent="0.2">
      <c r="A736" s="160"/>
      <c r="B736" s="145"/>
      <c r="C736" s="118"/>
      <c r="D736" s="118"/>
      <c r="E736" s="6" t="s">
        <v>15</v>
      </c>
      <c r="F736" s="25">
        <f>49.717*1093.8</f>
        <v>54380.454599999997</v>
      </c>
      <c r="G736" s="56"/>
      <c r="H736" s="56"/>
      <c r="I736" s="25">
        <f>49.717*1093.8</f>
        <v>54380.454599999997</v>
      </c>
      <c r="J736" s="55"/>
      <c r="K736" s="55"/>
      <c r="L736" s="55"/>
      <c r="M736" s="142"/>
    </row>
    <row r="737" spans="1:13" ht="21" customHeight="1" x14ac:dyDescent="0.2">
      <c r="A737" s="158" t="s">
        <v>766</v>
      </c>
      <c r="B737" s="145" t="s">
        <v>334</v>
      </c>
      <c r="C737" s="116" t="s">
        <v>23</v>
      </c>
      <c r="D737" s="116" t="s">
        <v>335</v>
      </c>
      <c r="E737" s="6" t="s">
        <v>11</v>
      </c>
      <c r="F737" s="25">
        <f>49.717*6778.36</f>
        <v>336999.72411999997</v>
      </c>
      <c r="G737" s="33"/>
      <c r="H737" s="33"/>
      <c r="I737" s="25">
        <f>49.717*6778.36</f>
        <v>336999.72411999997</v>
      </c>
      <c r="J737" s="55"/>
      <c r="K737" s="55"/>
      <c r="L737" s="55"/>
      <c r="M737" s="142" t="s">
        <v>478</v>
      </c>
    </row>
    <row r="738" spans="1:13" ht="21" customHeight="1" x14ac:dyDescent="0.2">
      <c r="A738" s="159"/>
      <c r="B738" s="145"/>
      <c r="C738" s="117"/>
      <c r="D738" s="117"/>
      <c r="E738" s="6" t="s">
        <v>12</v>
      </c>
      <c r="F738" s="33"/>
      <c r="G738" s="25"/>
      <c r="H738" s="25"/>
      <c r="I738" s="56"/>
      <c r="J738" s="55"/>
      <c r="K738" s="55"/>
      <c r="L738" s="55"/>
      <c r="M738" s="142"/>
    </row>
    <row r="739" spans="1:13" ht="21" customHeight="1" x14ac:dyDescent="0.2">
      <c r="A739" s="159"/>
      <c r="B739" s="145"/>
      <c r="C739" s="117"/>
      <c r="D739" s="117"/>
      <c r="E739" s="6" t="s">
        <v>13</v>
      </c>
      <c r="F739" s="32"/>
      <c r="G739" s="32"/>
      <c r="H739" s="25"/>
      <c r="I739" s="56"/>
      <c r="J739" s="55"/>
      <c r="K739" s="55"/>
      <c r="L739" s="55"/>
      <c r="M739" s="142"/>
    </row>
    <row r="740" spans="1:13" ht="21" customHeight="1" x14ac:dyDescent="0.2">
      <c r="A740" s="159"/>
      <c r="B740" s="145"/>
      <c r="C740" s="117"/>
      <c r="D740" s="117"/>
      <c r="E740" s="6" t="s">
        <v>14</v>
      </c>
      <c r="F740" s="30"/>
      <c r="G740" s="30"/>
      <c r="H740" s="30"/>
      <c r="I740" s="56"/>
      <c r="J740" s="55"/>
      <c r="K740" s="55"/>
      <c r="L740" s="55"/>
      <c r="M740" s="142"/>
    </row>
    <row r="741" spans="1:13" ht="21" customHeight="1" x14ac:dyDescent="0.2">
      <c r="A741" s="160"/>
      <c r="B741" s="145"/>
      <c r="C741" s="118"/>
      <c r="D741" s="118"/>
      <c r="E741" s="6" t="s">
        <v>15</v>
      </c>
      <c r="F741" s="25">
        <f>49.717*6778.36</f>
        <v>336999.72411999997</v>
      </c>
      <c r="G741" s="56"/>
      <c r="H741" s="56"/>
      <c r="I741" s="25">
        <f>49.717*6778.36</f>
        <v>336999.72411999997</v>
      </c>
      <c r="J741" s="55"/>
      <c r="K741" s="55"/>
      <c r="L741" s="55"/>
      <c r="M741" s="142"/>
    </row>
    <row r="742" spans="1:13" ht="21" customHeight="1" x14ac:dyDescent="0.2">
      <c r="A742" s="158" t="s">
        <v>767</v>
      </c>
      <c r="B742" s="145" t="s">
        <v>336</v>
      </c>
      <c r="C742" s="116" t="s">
        <v>23</v>
      </c>
      <c r="D742" s="116" t="s">
        <v>335</v>
      </c>
      <c r="E742" s="6" t="s">
        <v>11</v>
      </c>
      <c r="F742" s="25">
        <f>49.717*4411.46</f>
        <v>219324.55682</v>
      </c>
      <c r="G742" s="33"/>
      <c r="H742" s="33"/>
      <c r="I742" s="25">
        <f>49.717*4411.46</f>
        <v>219324.55682</v>
      </c>
      <c r="J742" s="55"/>
      <c r="K742" s="55"/>
      <c r="L742" s="55"/>
      <c r="M742" s="142" t="s">
        <v>479</v>
      </c>
    </row>
    <row r="743" spans="1:13" ht="21" customHeight="1" x14ac:dyDescent="0.2">
      <c r="A743" s="159"/>
      <c r="B743" s="145"/>
      <c r="C743" s="117"/>
      <c r="D743" s="117"/>
      <c r="E743" s="6" t="s">
        <v>12</v>
      </c>
      <c r="F743" s="33"/>
      <c r="G743" s="25"/>
      <c r="H743" s="25"/>
      <c r="I743" s="56"/>
      <c r="J743" s="55"/>
      <c r="K743" s="55"/>
      <c r="L743" s="55"/>
      <c r="M743" s="142"/>
    </row>
    <row r="744" spans="1:13" ht="21" customHeight="1" x14ac:dyDescent="0.2">
      <c r="A744" s="159"/>
      <c r="B744" s="145"/>
      <c r="C744" s="117"/>
      <c r="D744" s="117"/>
      <c r="E744" s="6" t="s">
        <v>13</v>
      </c>
      <c r="F744" s="32"/>
      <c r="G744" s="32"/>
      <c r="H744" s="25"/>
      <c r="I744" s="56"/>
      <c r="J744" s="55"/>
      <c r="K744" s="55"/>
      <c r="L744" s="55"/>
      <c r="M744" s="142"/>
    </row>
    <row r="745" spans="1:13" ht="21" customHeight="1" x14ac:dyDescent="0.2">
      <c r="A745" s="159"/>
      <c r="B745" s="145"/>
      <c r="C745" s="117"/>
      <c r="D745" s="117"/>
      <c r="E745" s="6" t="s">
        <v>14</v>
      </c>
      <c r="F745" s="30"/>
      <c r="G745" s="30"/>
      <c r="H745" s="30"/>
      <c r="I745" s="56"/>
      <c r="J745" s="55"/>
      <c r="K745" s="55"/>
      <c r="L745" s="55"/>
      <c r="M745" s="142"/>
    </row>
    <row r="746" spans="1:13" ht="21" customHeight="1" x14ac:dyDescent="0.2">
      <c r="A746" s="160"/>
      <c r="B746" s="145"/>
      <c r="C746" s="118"/>
      <c r="D746" s="118"/>
      <c r="E746" s="6" t="s">
        <v>15</v>
      </c>
      <c r="F746" s="25">
        <f>49.717*4411.46</f>
        <v>219324.55682</v>
      </c>
      <c r="G746" s="56"/>
      <c r="H746" s="56"/>
      <c r="I746" s="25">
        <f>49.717*4411.46</f>
        <v>219324.55682</v>
      </c>
      <c r="J746" s="55"/>
      <c r="K746" s="55"/>
      <c r="L746" s="55"/>
      <c r="M746" s="142"/>
    </row>
    <row r="747" spans="1:13" ht="26.25" customHeight="1" x14ac:dyDescent="0.2">
      <c r="A747" s="158" t="s">
        <v>768</v>
      </c>
      <c r="B747" s="145" t="s">
        <v>653</v>
      </c>
      <c r="C747" s="116" t="s">
        <v>23</v>
      </c>
      <c r="D747" s="116" t="s">
        <v>305</v>
      </c>
      <c r="E747" s="6" t="s">
        <v>11</v>
      </c>
      <c r="F747" s="25">
        <f>49.717*7244.17+49.717*15760.08</f>
        <v>1143702.2972499998</v>
      </c>
      <c r="G747" s="33"/>
      <c r="H747" s="33"/>
      <c r="I747" s="25">
        <f>49.717*7244.17+49.717*15760.08</f>
        <v>1143702.2972499998</v>
      </c>
      <c r="J747" s="55"/>
      <c r="K747" s="55"/>
      <c r="L747" s="55"/>
      <c r="M747" s="142" t="s">
        <v>480</v>
      </c>
    </row>
    <row r="748" spans="1:13" ht="26.25" customHeight="1" x14ac:dyDescent="0.2">
      <c r="A748" s="159"/>
      <c r="B748" s="145"/>
      <c r="C748" s="117"/>
      <c r="D748" s="117"/>
      <c r="E748" s="6" t="s">
        <v>12</v>
      </c>
      <c r="F748" s="33"/>
      <c r="G748" s="25"/>
      <c r="H748" s="25"/>
      <c r="I748" s="33"/>
      <c r="J748" s="55"/>
      <c r="K748" s="55"/>
      <c r="L748" s="55"/>
      <c r="M748" s="142"/>
    </row>
    <row r="749" spans="1:13" ht="26.25" customHeight="1" x14ac:dyDescent="0.2">
      <c r="A749" s="159"/>
      <c r="B749" s="145"/>
      <c r="C749" s="117"/>
      <c r="D749" s="117"/>
      <c r="E749" s="6" t="s">
        <v>13</v>
      </c>
      <c r="F749" s="32"/>
      <c r="G749" s="32"/>
      <c r="H749" s="25"/>
      <c r="I749" s="32"/>
      <c r="J749" s="55"/>
      <c r="K749" s="55"/>
      <c r="L749" s="55"/>
      <c r="M749" s="142"/>
    </row>
    <row r="750" spans="1:13" ht="26.25" customHeight="1" x14ac:dyDescent="0.2">
      <c r="A750" s="159"/>
      <c r="B750" s="145"/>
      <c r="C750" s="117"/>
      <c r="D750" s="117"/>
      <c r="E750" s="6" t="s">
        <v>14</v>
      </c>
      <c r="F750" s="30"/>
      <c r="G750" s="30"/>
      <c r="H750" s="30"/>
      <c r="I750" s="30"/>
      <c r="J750" s="55"/>
      <c r="K750" s="55"/>
      <c r="L750" s="55"/>
      <c r="M750" s="142"/>
    </row>
    <row r="751" spans="1:13" ht="26.25" customHeight="1" x14ac:dyDescent="0.2">
      <c r="A751" s="160"/>
      <c r="B751" s="145"/>
      <c r="C751" s="118"/>
      <c r="D751" s="118"/>
      <c r="E751" s="6" t="s">
        <v>15</v>
      </c>
      <c r="F751" s="25">
        <f>49.717*7244.17+49.717*15760.08</f>
        <v>1143702.2972499998</v>
      </c>
      <c r="G751" s="56"/>
      <c r="H751" s="56"/>
      <c r="I751" s="25">
        <f>49.717*7244.17+49.717*15760.08</f>
        <v>1143702.2972499998</v>
      </c>
      <c r="J751" s="55"/>
      <c r="K751" s="55"/>
      <c r="L751" s="55"/>
      <c r="M751" s="142"/>
    </row>
    <row r="752" spans="1:13" ht="24.75" customHeight="1" x14ac:dyDescent="0.2">
      <c r="A752" s="158" t="s">
        <v>769</v>
      </c>
      <c r="B752" s="164" t="s">
        <v>337</v>
      </c>
      <c r="C752" s="116" t="s">
        <v>23</v>
      </c>
      <c r="D752" s="116" t="s">
        <v>338</v>
      </c>
      <c r="E752" s="6" t="s">
        <v>11</v>
      </c>
      <c r="F752" s="25">
        <f>49.717*4325.43</f>
        <v>215047.40331000002</v>
      </c>
      <c r="G752" s="33"/>
      <c r="H752" s="33"/>
      <c r="I752" s="25">
        <f>49.717*4325.43</f>
        <v>215047.40331000002</v>
      </c>
      <c r="J752" s="55"/>
      <c r="K752" s="55"/>
      <c r="L752" s="55"/>
      <c r="M752" s="142" t="s">
        <v>481</v>
      </c>
    </row>
    <row r="753" spans="1:13" ht="24.75" customHeight="1" x14ac:dyDescent="0.2">
      <c r="A753" s="159"/>
      <c r="B753" s="165"/>
      <c r="C753" s="117"/>
      <c r="D753" s="117"/>
      <c r="E753" s="6" t="s">
        <v>12</v>
      </c>
      <c r="F753" s="33"/>
      <c r="G753" s="25"/>
      <c r="H753" s="25"/>
      <c r="I753" s="56"/>
      <c r="J753" s="55"/>
      <c r="K753" s="55"/>
      <c r="L753" s="55"/>
      <c r="M753" s="142"/>
    </row>
    <row r="754" spans="1:13" ht="24.75" customHeight="1" x14ac:dyDescent="0.2">
      <c r="A754" s="159"/>
      <c r="B754" s="165"/>
      <c r="C754" s="117"/>
      <c r="D754" s="117"/>
      <c r="E754" s="6" t="s">
        <v>13</v>
      </c>
      <c r="F754" s="32"/>
      <c r="G754" s="32"/>
      <c r="H754" s="25"/>
      <c r="I754" s="56"/>
      <c r="J754" s="55"/>
      <c r="K754" s="55"/>
      <c r="L754" s="55"/>
      <c r="M754" s="142"/>
    </row>
    <row r="755" spans="1:13" ht="24.75" customHeight="1" x14ac:dyDescent="0.2">
      <c r="A755" s="159"/>
      <c r="B755" s="165"/>
      <c r="C755" s="117"/>
      <c r="D755" s="117"/>
      <c r="E755" s="6" t="s">
        <v>14</v>
      </c>
      <c r="F755" s="30"/>
      <c r="G755" s="30"/>
      <c r="H755" s="30"/>
      <c r="I755" s="56"/>
      <c r="J755" s="55"/>
      <c r="K755" s="55"/>
      <c r="L755" s="55"/>
      <c r="M755" s="142"/>
    </row>
    <row r="756" spans="1:13" ht="24.75" customHeight="1" x14ac:dyDescent="0.2">
      <c r="A756" s="160"/>
      <c r="B756" s="166"/>
      <c r="C756" s="118"/>
      <c r="D756" s="118"/>
      <c r="E756" s="6" t="s">
        <v>15</v>
      </c>
      <c r="F756" s="25">
        <f>49.717*4325.43</f>
        <v>215047.40331000002</v>
      </c>
      <c r="G756" s="56"/>
      <c r="H756" s="56"/>
      <c r="I756" s="25">
        <f>49.717*4325.43</f>
        <v>215047.40331000002</v>
      </c>
      <c r="J756" s="55"/>
      <c r="K756" s="55"/>
      <c r="L756" s="55"/>
      <c r="M756" s="142"/>
    </row>
    <row r="757" spans="1:13" ht="30" customHeight="1" x14ac:dyDescent="0.2">
      <c r="A757" s="158" t="s">
        <v>770</v>
      </c>
      <c r="B757" s="145" t="s">
        <v>339</v>
      </c>
      <c r="C757" s="116" t="s">
        <v>236</v>
      </c>
      <c r="D757" s="116" t="s">
        <v>271</v>
      </c>
      <c r="E757" s="6" t="s">
        <v>11</v>
      </c>
      <c r="F757" s="25">
        <f>49.717*2520.4+49.717*2520.4+49.717*2520.4+49.717*1557.38</f>
        <v>453348.44186000002</v>
      </c>
      <c r="G757" s="33"/>
      <c r="H757" s="33"/>
      <c r="I757" s="30"/>
      <c r="J757" s="55"/>
      <c r="K757" s="55"/>
      <c r="L757" s="25">
        <f>49.717*2520.4+49.717*2520.4+49.717*2520.4+49.717*1557.38</f>
        <v>453348.44186000002</v>
      </c>
      <c r="M757" s="142" t="s">
        <v>482</v>
      </c>
    </row>
    <row r="758" spans="1:13" ht="30" customHeight="1" x14ac:dyDescent="0.2">
      <c r="A758" s="159"/>
      <c r="B758" s="145"/>
      <c r="C758" s="117"/>
      <c r="D758" s="117"/>
      <c r="E758" s="6" t="s">
        <v>12</v>
      </c>
      <c r="F758" s="33"/>
      <c r="G758" s="25"/>
      <c r="H758" s="25"/>
      <c r="I758" s="30"/>
      <c r="J758" s="55"/>
      <c r="K758" s="55"/>
      <c r="L758" s="56"/>
      <c r="M758" s="142"/>
    </row>
    <row r="759" spans="1:13" ht="30" customHeight="1" x14ac:dyDescent="0.2">
      <c r="A759" s="159"/>
      <c r="B759" s="145"/>
      <c r="C759" s="117"/>
      <c r="D759" s="117"/>
      <c r="E759" s="6" t="s">
        <v>13</v>
      </c>
      <c r="F759" s="32"/>
      <c r="G759" s="32"/>
      <c r="H759" s="25"/>
      <c r="I759" s="30"/>
      <c r="J759" s="55"/>
      <c r="K759" s="55"/>
      <c r="L759" s="56"/>
      <c r="M759" s="142"/>
    </row>
    <row r="760" spans="1:13" ht="30" customHeight="1" x14ac:dyDescent="0.2">
      <c r="A760" s="159"/>
      <c r="B760" s="145"/>
      <c r="C760" s="117"/>
      <c r="D760" s="117"/>
      <c r="E760" s="6" t="s">
        <v>14</v>
      </c>
      <c r="F760" s="30"/>
      <c r="G760" s="30"/>
      <c r="H760" s="30"/>
      <c r="I760" s="30"/>
      <c r="J760" s="55"/>
      <c r="K760" s="55"/>
      <c r="L760" s="56"/>
      <c r="M760" s="142"/>
    </row>
    <row r="761" spans="1:13" ht="30" customHeight="1" x14ac:dyDescent="0.2">
      <c r="A761" s="160"/>
      <c r="B761" s="145"/>
      <c r="C761" s="118"/>
      <c r="D761" s="118"/>
      <c r="E761" s="6" t="s">
        <v>15</v>
      </c>
      <c r="F761" s="25">
        <f>49.717*2520.4+49.717*2520.4+49.717*2520.4+49.717*1557.38</f>
        <v>453348.44186000002</v>
      </c>
      <c r="G761" s="56"/>
      <c r="H761" s="56"/>
      <c r="I761" s="30"/>
      <c r="J761" s="55"/>
      <c r="K761" s="55"/>
      <c r="L761" s="25">
        <f>49.717*2520.4+49.717*2520.4+49.717*2520.4+49.717*1557.38</f>
        <v>453348.44186000002</v>
      </c>
      <c r="M761" s="142"/>
    </row>
    <row r="762" spans="1:13" ht="15" customHeight="1" x14ac:dyDescent="0.2">
      <c r="A762" s="158" t="s">
        <v>771</v>
      </c>
      <c r="B762" s="145" t="s">
        <v>340</v>
      </c>
      <c r="C762" s="116" t="s">
        <v>236</v>
      </c>
      <c r="D762" s="116" t="s">
        <v>338</v>
      </c>
      <c r="E762" s="6" t="s">
        <v>11</v>
      </c>
      <c r="F762" s="25">
        <f>49.717*12172.2</f>
        <v>605165.26740000001</v>
      </c>
      <c r="G762" s="33"/>
      <c r="H762" s="33"/>
      <c r="I762" s="55"/>
      <c r="J762" s="55"/>
      <c r="K762" s="55"/>
      <c r="L762" s="25">
        <f>49.717*12172.2</f>
        <v>605165.26740000001</v>
      </c>
      <c r="M762" s="142" t="s">
        <v>483</v>
      </c>
    </row>
    <row r="763" spans="1:13" ht="24.75" customHeight="1" x14ac:dyDescent="0.2">
      <c r="A763" s="159"/>
      <c r="B763" s="145"/>
      <c r="C763" s="117"/>
      <c r="D763" s="117"/>
      <c r="E763" s="6" t="s">
        <v>12</v>
      </c>
      <c r="F763" s="33"/>
      <c r="G763" s="25"/>
      <c r="H763" s="25"/>
      <c r="I763" s="56"/>
      <c r="J763" s="55"/>
      <c r="K763" s="55"/>
      <c r="L763" s="55"/>
      <c r="M763" s="142"/>
    </row>
    <row r="764" spans="1:13" ht="24.75" customHeight="1" x14ac:dyDescent="0.2">
      <c r="A764" s="159"/>
      <c r="B764" s="145"/>
      <c r="C764" s="117"/>
      <c r="D764" s="117"/>
      <c r="E764" s="6" t="s">
        <v>13</v>
      </c>
      <c r="F764" s="32"/>
      <c r="G764" s="32"/>
      <c r="H764" s="25"/>
      <c r="I764" s="56"/>
      <c r="J764" s="55"/>
      <c r="K764" s="55"/>
      <c r="L764" s="55"/>
      <c r="M764" s="142"/>
    </row>
    <row r="765" spans="1:13" x14ac:dyDescent="0.2">
      <c r="A765" s="159"/>
      <c r="B765" s="145"/>
      <c r="C765" s="117"/>
      <c r="D765" s="117"/>
      <c r="E765" s="6" t="s">
        <v>14</v>
      </c>
      <c r="F765" s="30"/>
      <c r="G765" s="30"/>
      <c r="H765" s="30"/>
      <c r="I765" s="56"/>
      <c r="J765" s="55"/>
      <c r="K765" s="55"/>
      <c r="L765" s="55"/>
      <c r="M765" s="142"/>
    </row>
    <row r="766" spans="1:13" ht="18.75" customHeight="1" x14ac:dyDescent="0.2">
      <c r="A766" s="160"/>
      <c r="B766" s="145"/>
      <c r="C766" s="118"/>
      <c r="D766" s="118"/>
      <c r="E766" s="6" t="s">
        <v>15</v>
      </c>
      <c r="F766" s="25">
        <f>49.717*12172.2</f>
        <v>605165.26740000001</v>
      </c>
      <c r="G766" s="56"/>
      <c r="H766" s="56"/>
      <c r="I766" s="56"/>
      <c r="J766" s="55"/>
      <c r="K766" s="55"/>
      <c r="L766" s="25">
        <f>49.717*12172.2</f>
        <v>605165.26740000001</v>
      </c>
      <c r="M766" s="142"/>
    </row>
    <row r="767" spans="1:13" ht="12.75" customHeight="1" x14ac:dyDescent="0.2">
      <c r="A767" s="184" t="s">
        <v>608</v>
      </c>
      <c r="B767" s="185"/>
      <c r="C767" s="185"/>
      <c r="D767" s="186"/>
      <c r="E767" s="3" t="s">
        <v>11</v>
      </c>
      <c r="F767" s="41">
        <f>F497+F502+F507+F512+F517+F522+F527+F532+F537+F542+F547+F552+F557+F562+F567+F572+F577+F582+F587+F592+F597+F602+F607+F612+F617+F622+F627+F632+F637+F642+F647+F652+F662+F667+F672+F677+F682+F687+F692+F697+F702+F707+F712+F717+F722+F727+F732+F737+F742+F747+F752+F757+F762+F657</f>
        <v>22065834.528531004</v>
      </c>
      <c r="G767" s="96">
        <f t="shared" ref="G767:L767" si="38">G497+G502+G507+G512+G517+G522+G527+G532+G537+G542+G547+G552+G557+G562+G567+G572+G577+G582+G587+G592+G597+G602+G607+G612+G617+G622+G627+G632+G637+G642+G647+G652+G662+G667+G672+G677+G682+G687+G692+G697+G702+G707+G712+G717+G722+G727+G732+G737+G742+G747+G752+G757+G762+G657</f>
        <v>8360735.7562510008</v>
      </c>
      <c r="H767" s="96">
        <f t="shared" si="38"/>
        <v>2459885.09131</v>
      </c>
      <c r="I767" s="96">
        <f t="shared" si="38"/>
        <v>3844893.56171</v>
      </c>
      <c r="J767" s="96">
        <f t="shared" si="38"/>
        <v>2293345.2800000003</v>
      </c>
      <c r="K767" s="96">
        <f t="shared" si="38"/>
        <v>1718591.5399999998</v>
      </c>
      <c r="L767" s="96">
        <f t="shared" si="38"/>
        <v>3172806.1992600001</v>
      </c>
      <c r="M767" s="146"/>
    </row>
    <row r="768" spans="1:13" x14ac:dyDescent="0.2">
      <c r="A768" s="187"/>
      <c r="B768" s="188"/>
      <c r="C768" s="188"/>
      <c r="D768" s="189"/>
      <c r="E768" s="3" t="s">
        <v>12</v>
      </c>
      <c r="F768" s="96">
        <f t="shared" ref="F768:L771" si="39">F498+F503+F508+F513+F518+F523+F528+F533+F538+F543+F548+F553+F558+F563+F568+F573+F578+F583+F588+F593+F598+F603+F608+F613+F618+F623+F628+F633+F638+F643+F648+F653+F663+F668+F673+F678+F683+F688+F693+F698+F703+F708+F713+F718+F723+F728+F733+F738+F743+F748+F753+F758+F763+F658</f>
        <v>0</v>
      </c>
      <c r="G768" s="96">
        <f t="shared" si="39"/>
        <v>0</v>
      </c>
      <c r="H768" s="96">
        <f t="shared" si="39"/>
        <v>0</v>
      </c>
      <c r="I768" s="96">
        <f t="shared" si="39"/>
        <v>0</v>
      </c>
      <c r="J768" s="96">
        <f t="shared" si="39"/>
        <v>0</v>
      </c>
      <c r="K768" s="96">
        <f t="shared" si="39"/>
        <v>0</v>
      </c>
      <c r="L768" s="96">
        <f t="shared" si="39"/>
        <v>0</v>
      </c>
      <c r="M768" s="146"/>
    </row>
    <row r="769" spans="1:13" x14ac:dyDescent="0.2">
      <c r="A769" s="187"/>
      <c r="B769" s="188"/>
      <c r="C769" s="188"/>
      <c r="D769" s="189"/>
      <c r="E769" s="3" t="s">
        <v>13</v>
      </c>
      <c r="F769" s="96">
        <f t="shared" si="39"/>
        <v>482055.45999999996</v>
      </c>
      <c r="G769" s="96">
        <f t="shared" si="39"/>
        <v>251025.68</v>
      </c>
      <c r="H769" s="96">
        <f t="shared" si="39"/>
        <v>67524.67</v>
      </c>
      <c r="I769" s="96">
        <f t="shared" si="39"/>
        <v>12961.45</v>
      </c>
      <c r="J769" s="96">
        <f t="shared" si="39"/>
        <v>43475.12</v>
      </c>
      <c r="K769" s="96">
        <f t="shared" si="39"/>
        <v>34371.89</v>
      </c>
      <c r="L769" s="96">
        <f t="shared" si="39"/>
        <v>42285.85</v>
      </c>
      <c r="M769" s="146"/>
    </row>
    <row r="770" spans="1:13" x14ac:dyDescent="0.2">
      <c r="A770" s="187"/>
      <c r="B770" s="188"/>
      <c r="C770" s="188"/>
      <c r="D770" s="189"/>
      <c r="E770" s="3" t="s">
        <v>14</v>
      </c>
      <c r="F770" s="96">
        <f t="shared" si="39"/>
        <v>7355650.7199999997</v>
      </c>
      <c r="G770" s="96">
        <f t="shared" si="39"/>
        <v>486786.27</v>
      </c>
      <c r="H770" s="96">
        <f t="shared" si="39"/>
        <v>464860.67</v>
      </c>
      <c r="I770" s="96">
        <f t="shared" si="39"/>
        <v>517496.6</v>
      </c>
      <c r="J770" s="96">
        <f t="shared" si="39"/>
        <v>2130280.89</v>
      </c>
      <c r="K770" s="96">
        <f t="shared" si="39"/>
        <v>1684219.65</v>
      </c>
      <c r="L770" s="96">
        <f t="shared" si="39"/>
        <v>2072006.64</v>
      </c>
      <c r="M770" s="146"/>
    </row>
    <row r="771" spans="1:13" x14ac:dyDescent="0.2">
      <c r="A771" s="190"/>
      <c r="B771" s="191"/>
      <c r="C771" s="191"/>
      <c r="D771" s="192"/>
      <c r="E771" s="3" t="s">
        <v>15</v>
      </c>
      <c r="F771" s="96">
        <f t="shared" si="39"/>
        <v>14228128.348531002</v>
      </c>
      <c r="G771" s="96">
        <f t="shared" si="39"/>
        <v>7622923.8062509997</v>
      </c>
      <c r="H771" s="96">
        <f t="shared" si="39"/>
        <v>1927499.75131</v>
      </c>
      <c r="I771" s="96">
        <f t="shared" si="39"/>
        <v>3314435.5117100002</v>
      </c>
      <c r="J771" s="96">
        <f t="shared" si="39"/>
        <v>119589.27</v>
      </c>
      <c r="K771" s="96">
        <f t="shared" si="39"/>
        <v>0</v>
      </c>
      <c r="L771" s="96">
        <f t="shared" si="39"/>
        <v>1058513.7092599999</v>
      </c>
      <c r="M771" s="146"/>
    </row>
    <row r="772" spans="1:13" x14ac:dyDescent="0.2">
      <c r="A772" s="73"/>
      <c r="B772" s="36"/>
      <c r="C772" s="2"/>
      <c r="D772" s="2"/>
      <c r="E772" s="37"/>
      <c r="F772" s="74"/>
      <c r="G772" s="75"/>
      <c r="H772" s="75"/>
      <c r="I772" s="75"/>
      <c r="J772" s="76"/>
      <c r="K772" s="76"/>
      <c r="L772" s="74"/>
      <c r="M772" s="38"/>
    </row>
    <row r="773" spans="1:13" ht="12.75" customHeight="1" x14ac:dyDescent="0.2">
      <c r="A773" s="210" t="s">
        <v>779</v>
      </c>
      <c r="B773" s="211"/>
      <c r="C773" s="211"/>
      <c r="D773" s="211"/>
      <c r="E773" s="211"/>
      <c r="F773" s="211"/>
      <c r="G773" s="211"/>
      <c r="H773" s="211"/>
      <c r="I773" s="211"/>
      <c r="J773" s="211"/>
      <c r="K773" s="211"/>
      <c r="L773" s="211"/>
      <c r="M773" s="212"/>
    </row>
    <row r="774" spans="1:13" x14ac:dyDescent="0.2">
      <c r="A774" s="77"/>
      <c r="B774" s="36"/>
      <c r="C774" s="2"/>
      <c r="D774" s="2"/>
      <c r="E774" s="37"/>
      <c r="F774" s="74"/>
      <c r="G774" s="75"/>
      <c r="H774" s="75"/>
      <c r="I774" s="75"/>
      <c r="J774" s="76"/>
      <c r="K774" s="76"/>
      <c r="L774" s="74"/>
      <c r="M774" s="38"/>
    </row>
    <row r="775" spans="1:13" ht="12.75" customHeight="1" x14ac:dyDescent="0.2">
      <c r="A775" s="144" t="s">
        <v>570</v>
      </c>
      <c r="B775" s="145" t="s">
        <v>216</v>
      </c>
      <c r="C775" s="130" t="s">
        <v>43</v>
      </c>
      <c r="D775" s="116" t="s">
        <v>249</v>
      </c>
      <c r="E775" s="6" t="s">
        <v>11</v>
      </c>
      <c r="F775" s="25">
        <v>374779</v>
      </c>
      <c r="G775" s="33">
        <v>30000</v>
      </c>
      <c r="H775" s="33">
        <v>136530.20000000001</v>
      </c>
      <c r="I775" s="33">
        <v>50000</v>
      </c>
      <c r="J775" s="55"/>
      <c r="K775" s="55"/>
      <c r="L775" s="55"/>
      <c r="M775" s="142" t="s">
        <v>217</v>
      </c>
    </row>
    <row r="776" spans="1:13" x14ac:dyDescent="0.2">
      <c r="A776" s="144"/>
      <c r="B776" s="145"/>
      <c r="C776" s="130"/>
      <c r="D776" s="117"/>
      <c r="E776" s="6" t="s">
        <v>12</v>
      </c>
      <c r="F776" s="33"/>
      <c r="G776" s="25"/>
      <c r="H776" s="25"/>
      <c r="I776" s="25"/>
      <c r="J776" s="55"/>
      <c r="K776" s="55"/>
      <c r="L776" s="55"/>
      <c r="M776" s="142"/>
    </row>
    <row r="777" spans="1:13" x14ac:dyDescent="0.2">
      <c r="A777" s="144"/>
      <c r="B777" s="145"/>
      <c r="C777" s="130"/>
      <c r="D777" s="117"/>
      <c r="E777" s="6" t="s">
        <v>13</v>
      </c>
      <c r="F777" s="25">
        <v>374779</v>
      </c>
      <c r="G777" s="33">
        <v>30000</v>
      </c>
      <c r="H777" s="33">
        <v>136530.20000000001</v>
      </c>
      <c r="I777" s="33">
        <v>50000</v>
      </c>
      <c r="J777" s="55"/>
      <c r="K777" s="55"/>
      <c r="L777" s="55"/>
      <c r="M777" s="142"/>
    </row>
    <row r="778" spans="1:13" x14ac:dyDescent="0.2">
      <c r="A778" s="144"/>
      <c r="B778" s="145"/>
      <c r="C778" s="130"/>
      <c r="D778" s="117"/>
      <c r="E778" s="6" t="s">
        <v>14</v>
      </c>
      <c r="F778" s="35"/>
      <c r="G778" s="35"/>
      <c r="H778" s="35"/>
      <c r="I778" s="25"/>
      <c r="J778" s="55"/>
      <c r="K778" s="55"/>
      <c r="L778" s="55"/>
      <c r="M778" s="142"/>
    </row>
    <row r="779" spans="1:13" ht="15" x14ac:dyDescent="0.2">
      <c r="A779" s="144"/>
      <c r="B779" s="145"/>
      <c r="C779" s="130"/>
      <c r="D779" s="118"/>
      <c r="E779" s="6" t="s">
        <v>15</v>
      </c>
      <c r="F779" s="31"/>
      <c r="G779" s="56"/>
      <c r="H779" s="56"/>
      <c r="I779" s="56"/>
      <c r="J779" s="55"/>
      <c r="K779" s="55"/>
      <c r="L779" s="55"/>
      <c r="M779" s="142"/>
    </row>
    <row r="780" spans="1:13" x14ac:dyDescent="0.2">
      <c r="A780" s="144" t="s">
        <v>571</v>
      </c>
      <c r="B780" s="145" t="s">
        <v>341</v>
      </c>
      <c r="C780" s="116" t="s">
        <v>146</v>
      </c>
      <c r="D780" s="116" t="s">
        <v>342</v>
      </c>
      <c r="E780" s="6" t="s">
        <v>11</v>
      </c>
      <c r="F780" s="25">
        <f>49.717*492.51</f>
        <v>24486.11967</v>
      </c>
      <c r="G780" s="25">
        <f>49.717*492.51</f>
        <v>24486.11967</v>
      </c>
      <c r="H780" s="33"/>
      <c r="I780" s="55"/>
      <c r="J780" s="55"/>
      <c r="K780" s="55"/>
      <c r="L780" s="55"/>
      <c r="M780" s="142" t="s">
        <v>431</v>
      </c>
    </row>
    <row r="781" spans="1:13" x14ac:dyDescent="0.2">
      <c r="A781" s="144"/>
      <c r="B781" s="145"/>
      <c r="C781" s="117"/>
      <c r="D781" s="117"/>
      <c r="E781" s="6" t="s">
        <v>12</v>
      </c>
      <c r="F781" s="33"/>
      <c r="G781" s="25"/>
      <c r="H781" s="25"/>
      <c r="I781" s="56"/>
      <c r="J781" s="55"/>
      <c r="K781" s="55"/>
      <c r="L781" s="55"/>
      <c r="M781" s="142"/>
    </row>
    <row r="782" spans="1:13" ht="15" x14ac:dyDescent="0.2">
      <c r="A782" s="144"/>
      <c r="B782" s="145"/>
      <c r="C782" s="117"/>
      <c r="D782" s="117"/>
      <c r="E782" s="6" t="s">
        <v>13</v>
      </c>
      <c r="F782" s="32"/>
      <c r="G782" s="32"/>
      <c r="H782" s="25"/>
      <c r="I782" s="56"/>
      <c r="J782" s="55"/>
      <c r="K782" s="55"/>
      <c r="L782" s="55"/>
      <c r="M782" s="142"/>
    </row>
    <row r="783" spans="1:13" x14ac:dyDescent="0.2">
      <c r="A783" s="144"/>
      <c r="B783" s="145"/>
      <c r="C783" s="117"/>
      <c r="D783" s="117"/>
      <c r="E783" s="6" t="s">
        <v>14</v>
      </c>
      <c r="F783" s="30"/>
      <c r="G783" s="30"/>
      <c r="H783" s="30"/>
      <c r="I783" s="56"/>
      <c r="J783" s="55"/>
      <c r="K783" s="55"/>
      <c r="L783" s="55"/>
      <c r="M783" s="142"/>
    </row>
    <row r="784" spans="1:13" x14ac:dyDescent="0.2">
      <c r="A784" s="144"/>
      <c r="B784" s="145"/>
      <c r="C784" s="118"/>
      <c r="D784" s="118"/>
      <c r="E784" s="6" t="s">
        <v>15</v>
      </c>
      <c r="F784" s="25">
        <f>49.717*492.51</f>
        <v>24486.11967</v>
      </c>
      <c r="G784" s="25">
        <f>49.717*492.51</f>
        <v>24486.11967</v>
      </c>
      <c r="H784" s="56"/>
      <c r="I784" s="56"/>
      <c r="J784" s="55"/>
      <c r="K784" s="55"/>
      <c r="L784" s="55"/>
      <c r="M784" s="142"/>
    </row>
    <row r="785" spans="1:13" ht="18.75" customHeight="1" x14ac:dyDescent="0.2">
      <c r="A785" s="144" t="s">
        <v>572</v>
      </c>
      <c r="B785" s="145" t="s">
        <v>343</v>
      </c>
      <c r="C785" s="116" t="s">
        <v>146</v>
      </c>
      <c r="D785" s="116" t="s">
        <v>344</v>
      </c>
      <c r="E785" s="6" t="s">
        <v>11</v>
      </c>
      <c r="F785" s="25">
        <f>49.717*13412.58</f>
        <v>666833.23985999997</v>
      </c>
      <c r="G785" s="25">
        <f>49.717*13412.58</f>
        <v>666833.23985999997</v>
      </c>
      <c r="H785" s="33"/>
      <c r="I785" s="55"/>
      <c r="J785" s="55"/>
      <c r="K785" s="55"/>
      <c r="L785" s="55"/>
      <c r="M785" s="142" t="s">
        <v>484</v>
      </c>
    </row>
    <row r="786" spans="1:13" ht="18.75" customHeight="1" x14ac:dyDescent="0.2">
      <c r="A786" s="144"/>
      <c r="B786" s="145"/>
      <c r="C786" s="117"/>
      <c r="D786" s="117"/>
      <c r="E786" s="6" t="s">
        <v>12</v>
      </c>
      <c r="F786" s="33"/>
      <c r="G786" s="25"/>
      <c r="H786" s="25"/>
      <c r="I786" s="56"/>
      <c r="J786" s="55"/>
      <c r="K786" s="55"/>
      <c r="L786" s="55"/>
      <c r="M786" s="142"/>
    </row>
    <row r="787" spans="1:13" ht="18.75" customHeight="1" x14ac:dyDescent="0.2">
      <c r="A787" s="144"/>
      <c r="B787" s="145"/>
      <c r="C787" s="117"/>
      <c r="D787" s="117"/>
      <c r="E787" s="6" t="s">
        <v>13</v>
      </c>
      <c r="F787" s="32"/>
      <c r="G787" s="32"/>
      <c r="H787" s="25"/>
      <c r="I787" s="56"/>
      <c r="J787" s="55"/>
      <c r="K787" s="55"/>
      <c r="L787" s="55"/>
      <c r="M787" s="142"/>
    </row>
    <row r="788" spans="1:13" ht="18.75" customHeight="1" x14ac:dyDescent="0.2">
      <c r="A788" s="144"/>
      <c r="B788" s="145"/>
      <c r="C788" s="117"/>
      <c r="D788" s="117"/>
      <c r="E788" s="6" t="s">
        <v>14</v>
      </c>
      <c r="F788" s="30"/>
      <c r="G788" s="30"/>
      <c r="H788" s="30"/>
      <c r="I788" s="56"/>
      <c r="J788" s="55"/>
      <c r="K788" s="55"/>
      <c r="L788" s="55"/>
      <c r="M788" s="142"/>
    </row>
    <row r="789" spans="1:13" ht="18.75" customHeight="1" x14ac:dyDescent="0.2">
      <c r="A789" s="144"/>
      <c r="B789" s="145"/>
      <c r="C789" s="118"/>
      <c r="D789" s="118"/>
      <c r="E789" s="6" t="s">
        <v>15</v>
      </c>
      <c r="F789" s="25">
        <f>49.717*13412.58</f>
        <v>666833.23985999997</v>
      </c>
      <c r="G789" s="25">
        <f>49.717*13412.58</f>
        <v>666833.23985999997</v>
      </c>
      <c r="H789" s="56"/>
      <c r="I789" s="56"/>
      <c r="J789" s="55"/>
      <c r="K789" s="55"/>
      <c r="L789" s="55"/>
      <c r="M789" s="142"/>
    </row>
    <row r="790" spans="1:13" x14ac:dyDescent="0.2">
      <c r="A790" s="144" t="s">
        <v>573</v>
      </c>
      <c r="B790" s="145" t="s">
        <v>360</v>
      </c>
      <c r="C790" s="116" t="s">
        <v>146</v>
      </c>
      <c r="D790" s="116" t="s">
        <v>361</v>
      </c>
      <c r="E790" s="6" t="s">
        <v>11</v>
      </c>
      <c r="F790" s="25">
        <f>49.717*2990.1</f>
        <v>148658.80169999998</v>
      </c>
      <c r="G790" s="25">
        <f>49.717*2990.1</f>
        <v>148658.80169999998</v>
      </c>
      <c r="H790" s="33"/>
      <c r="I790" s="55"/>
      <c r="J790" s="55"/>
      <c r="K790" s="55"/>
      <c r="L790" s="55"/>
      <c r="M790" s="142" t="s">
        <v>486</v>
      </c>
    </row>
    <row r="791" spans="1:13" x14ac:dyDescent="0.2">
      <c r="A791" s="144"/>
      <c r="B791" s="145"/>
      <c r="C791" s="117"/>
      <c r="D791" s="117"/>
      <c r="E791" s="6" t="s">
        <v>12</v>
      </c>
      <c r="F791" s="33"/>
      <c r="G791" s="25"/>
      <c r="H791" s="25"/>
      <c r="I791" s="56"/>
      <c r="J791" s="55"/>
      <c r="K791" s="55"/>
      <c r="L791" s="55"/>
      <c r="M791" s="142"/>
    </row>
    <row r="792" spans="1:13" ht="15" x14ac:dyDescent="0.2">
      <c r="A792" s="144"/>
      <c r="B792" s="145"/>
      <c r="C792" s="117"/>
      <c r="D792" s="117"/>
      <c r="E792" s="6" t="s">
        <v>13</v>
      </c>
      <c r="F792" s="32"/>
      <c r="G792" s="32"/>
      <c r="H792" s="25"/>
      <c r="I792" s="56"/>
      <c r="J792" s="55"/>
      <c r="K792" s="55"/>
      <c r="L792" s="55"/>
      <c r="M792" s="142"/>
    </row>
    <row r="793" spans="1:13" x14ac:dyDescent="0.2">
      <c r="A793" s="144"/>
      <c r="B793" s="145"/>
      <c r="C793" s="117"/>
      <c r="D793" s="117"/>
      <c r="E793" s="6" t="s">
        <v>14</v>
      </c>
      <c r="F793" s="30"/>
      <c r="G793" s="30"/>
      <c r="H793" s="30"/>
      <c r="I793" s="56"/>
      <c r="J793" s="55"/>
      <c r="K793" s="55"/>
      <c r="L793" s="55"/>
      <c r="M793" s="142"/>
    </row>
    <row r="794" spans="1:13" x14ac:dyDescent="0.2">
      <c r="A794" s="144"/>
      <c r="B794" s="145"/>
      <c r="C794" s="118"/>
      <c r="D794" s="118"/>
      <c r="E794" s="6" t="s">
        <v>15</v>
      </c>
      <c r="F794" s="25">
        <f>49.717*2990.1</f>
        <v>148658.80169999998</v>
      </c>
      <c r="G794" s="25">
        <f>49.717*2990.1</f>
        <v>148658.80169999998</v>
      </c>
      <c r="H794" s="56"/>
      <c r="I794" s="56"/>
      <c r="J794" s="55"/>
      <c r="K794" s="55"/>
      <c r="L794" s="55"/>
      <c r="M794" s="142"/>
    </row>
    <row r="795" spans="1:13" ht="18.75" customHeight="1" x14ac:dyDescent="0.2">
      <c r="A795" s="144" t="s">
        <v>574</v>
      </c>
      <c r="B795" s="145" t="s">
        <v>362</v>
      </c>
      <c r="C795" s="116" t="s">
        <v>146</v>
      </c>
      <c r="D795" s="116" t="s">
        <v>363</v>
      </c>
      <c r="E795" s="6" t="s">
        <v>11</v>
      </c>
      <c r="F795" s="25">
        <f>49.717*1212.1</f>
        <v>60261.975699999995</v>
      </c>
      <c r="G795" s="25">
        <f>49.717*1212.1</f>
        <v>60261.975699999995</v>
      </c>
      <c r="H795" s="33"/>
      <c r="I795" s="55"/>
      <c r="J795" s="55"/>
      <c r="K795" s="55"/>
      <c r="L795" s="55"/>
      <c r="M795" s="142" t="s">
        <v>485</v>
      </c>
    </row>
    <row r="796" spans="1:13" ht="18.75" customHeight="1" x14ac:dyDescent="0.2">
      <c r="A796" s="144"/>
      <c r="B796" s="145"/>
      <c r="C796" s="117"/>
      <c r="D796" s="117"/>
      <c r="E796" s="6" t="s">
        <v>12</v>
      </c>
      <c r="F796" s="33"/>
      <c r="G796" s="25"/>
      <c r="H796" s="25"/>
      <c r="I796" s="56"/>
      <c r="J796" s="55"/>
      <c r="K796" s="55"/>
      <c r="L796" s="55"/>
      <c r="M796" s="142"/>
    </row>
    <row r="797" spans="1:13" ht="18.75" customHeight="1" x14ac:dyDescent="0.2">
      <c r="A797" s="144"/>
      <c r="B797" s="145"/>
      <c r="C797" s="117"/>
      <c r="D797" s="117"/>
      <c r="E797" s="6" t="s">
        <v>13</v>
      </c>
      <c r="F797" s="32"/>
      <c r="G797" s="32"/>
      <c r="H797" s="25"/>
      <c r="I797" s="56"/>
      <c r="J797" s="55"/>
      <c r="K797" s="55"/>
      <c r="L797" s="55"/>
      <c r="M797" s="142"/>
    </row>
    <row r="798" spans="1:13" ht="18.75" customHeight="1" x14ac:dyDescent="0.2">
      <c r="A798" s="144"/>
      <c r="B798" s="145"/>
      <c r="C798" s="117"/>
      <c r="D798" s="117"/>
      <c r="E798" s="6" t="s">
        <v>14</v>
      </c>
      <c r="F798" s="30"/>
      <c r="G798" s="30"/>
      <c r="H798" s="30"/>
      <c r="I798" s="56"/>
      <c r="J798" s="55"/>
      <c r="K798" s="55"/>
      <c r="L798" s="55"/>
      <c r="M798" s="142"/>
    </row>
    <row r="799" spans="1:13" ht="18.75" customHeight="1" x14ac:dyDescent="0.2">
      <c r="A799" s="144"/>
      <c r="B799" s="145"/>
      <c r="C799" s="118"/>
      <c r="D799" s="118"/>
      <c r="E799" s="6" t="s">
        <v>15</v>
      </c>
      <c r="F799" s="25">
        <f>49.717*1212.1</f>
        <v>60261.975699999995</v>
      </c>
      <c r="G799" s="25">
        <f>49.717*1212.1</f>
        <v>60261.975699999995</v>
      </c>
      <c r="H799" s="56"/>
      <c r="I799" s="56"/>
      <c r="J799" s="55"/>
      <c r="K799" s="55"/>
      <c r="L799" s="55"/>
      <c r="M799" s="142"/>
    </row>
    <row r="800" spans="1:13" x14ac:dyDescent="0.2">
      <c r="A800" s="144" t="s">
        <v>575</v>
      </c>
      <c r="B800" s="145" t="s">
        <v>364</v>
      </c>
      <c r="C800" s="116" t="s">
        <v>146</v>
      </c>
      <c r="D800" s="167" t="s">
        <v>423</v>
      </c>
      <c r="E800" s="6" t="s">
        <v>11</v>
      </c>
      <c r="F800" s="25">
        <f>49.717*616.65</f>
        <v>30657.988049999996</v>
      </c>
      <c r="G800" s="25">
        <f>49.717*616.65</f>
        <v>30657.988049999996</v>
      </c>
      <c r="H800" s="33"/>
      <c r="I800" s="55"/>
      <c r="J800" s="55"/>
      <c r="K800" s="55"/>
      <c r="L800" s="55"/>
      <c r="M800" s="142" t="s">
        <v>487</v>
      </c>
    </row>
    <row r="801" spans="1:13" x14ac:dyDescent="0.2">
      <c r="A801" s="144"/>
      <c r="B801" s="145"/>
      <c r="C801" s="117"/>
      <c r="D801" s="168"/>
      <c r="E801" s="6" t="s">
        <v>12</v>
      </c>
      <c r="F801" s="33"/>
      <c r="G801" s="25"/>
      <c r="H801" s="25"/>
      <c r="I801" s="56"/>
      <c r="J801" s="55"/>
      <c r="K801" s="55"/>
      <c r="L801" s="55"/>
      <c r="M801" s="142"/>
    </row>
    <row r="802" spans="1:13" ht="15" x14ac:dyDescent="0.2">
      <c r="A802" s="144"/>
      <c r="B802" s="145"/>
      <c r="C802" s="117"/>
      <c r="D802" s="168"/>
      <c r="E802" s="6" t="s">
        <v>13</v>
      </c>
      <c r="F802" s="32"/>
      <c r="G802" s="32"/>
      <c r="H802" s="25"/>
      <c r="I802" s="56"/>
      <c r="J802" s="55"/>
      <c r="K802" s="55"/>
      <c r="L802" s="55"/>
      <c r="M802" s="142"/>
    </row>
    <row r="803" spans="1:13" x14ac:dyDescent="0.2">
      <c r="A803" s="144"/>
      <c r="B803" s="145"/>
      <c r="C803" s="117"/>
      <c r="D803" s="168"/>
      <c r="E803" s="6" t="s">
        <v>14</v>
      </c>
      <c r="F803" s="30"/>
      <c r="G803" s="30"/>
      <c r="H803" s="30"/>
      <c r="I803" s="56"/>
      <c r="J803" s="55"/>
      <c r="K803" s="55"/>
      <c r="L803" s="55"/>
      <c r="M803" s="142"/>
    </row>
    <row r="804" spans="1:13" x14ac:dyDescent="0.2">
      <c r="A804" s="144"/>
      <c r="B804" s="145"/>
      <c r="C804" s="118"/>
      <c r="D804" s="169"/>
      <c r="E804" s="6" t="s">
        <v>15</v>
      </c>
      <c r="F804" s="25">
        <f>49.717*616.65</f>
        <v>30657.988049999996</v>
      </c>
      <c r="G804" s="25">
        <f>49.717*616.65</f>
        <v>30657.988049999996</v>
      </c>
      <c r="H804" s="56"/>
      <c r="I804" s="56"/>
      <c r="J804" s="55"/>
      <c r="K804" s="55"/>
      <c r="L804" s="55"/>
      <c r="M804" s="142"/>
    </row>
    <row r="805" spans="1:13" x14ac:dyDescent="0.2">
      <c r="A805" s="144" t="s">
        <v>576</v>
      </c>
      <c r="B805" s="145" t="s">
        <v>365</v>
      </c>
      <c r="C805" s="116" t="s">
        <v>41</v>
      </c>
      <c r="D805" s="116" t="s">
        <v>366</v>
      </c>
      <c r="E805" s="6" t="s">
        <v>11</v>
      </c>
      <c r="F805" s="25">
        <f>49.717*1416.5</f>
        <v>70424.130499999999</v>
      </c>
      <c r="G805" s="25">
        <f>49.717*1416.5</f>
        <v>70424.130499999999</v>
      </c>
      <c r="H805" s="33"/>
      <c r="I805" s="55"/>
      <c r="J805" s="55"/>
      <c r="K805" s="55"/>
      <c r="L805" s="55"/>
      <c r="M805" s="142" t="s">
        <v>488</v>
      </c>
    </row>
    <row r="806" spans="1:13" x14ac:dyDescent="0.2">
      <c r="A806" s="144"/>
      <c r="B806" s="145"/>
      <c r="C806" s="117"/>
      <c r="D806" s="117"/>
      <c r="E806" s="6" t="s">
        <v>12</v>
      </c>
      <c r="F806" s="33"/>
      <c r="G806" s="25"/>
      <c r="H806" s="25"/>
      <c r="I806" s="56"/>
      <c r="J806" s="55"/>
      <c r="K806" s="55"/>
      <c r="L806" s="55"/>
      <c r="M806" s="142"/>
    </row>
    <row r="807" spans="1:13" ht="15" x14ac:dyDescent="0.2">
      <c r="A807" s="144"/>
      <c r="B807" s="145"/>
      <c r="C807" s="117"/>
      <c r="D807" s="117"/>
      <c r="E807" s="6" t="s">
        <v>13</v>
      </c>
      <c r="F807" s="32"/>
      <c r="G807" s="32"/>
      <c r="H807" s="25"/>
      <c r="I807" s="56"/>
      <c r="J807" s="55"/>
      <c r="K807" s="55"/>
      <c r="L807" s="55"/>
      <c r="M807" s="142"/>
    </row>
    <row r="808" spans="1:13" x14ac:dyDescent="0.2">
      <c r="A808" s="144"/>
      <c r="B808" s="145"/>
      <c r="C808" s="117"/>
      <c r="D808" s="117"/>
      <c r="E808" s="6" t="s">
        <v>14</v>
      </c>
      <c r="F808" s="30"/>
      <c r="G808" s="30"/>
      <c r="H808" s="30"/>
      <c r="I808" s="56"/>
      <c r="J808" s="55"/>
      <c r="K808" s="55"/>
      <c r="L808" s="55"/>
      <c r="M808" s="142"/>
    </row>
    <row r="809" spans="1:13" x14ac:dyDescent="0.2">
      <c r="A809" s="144"/>
      <c r="B809" s="145"/>
      <c r="C809" s="118"/>
      <c r="D809" s="118"/>
      <c r="E809" s="6" t="s">
        <v>15</v>
      </c>
      <c r="F809" s="25">
        <f>49.717*1416.5</f>
        <v>70424.130499999999</v>
      </c>
      <c r="G809" s="25">
        <f>49.717*1416.5</f>
        <v>70424.130499999999</v>
      </c>
      <c r="H809" s="56"/>
      <c r="I809" s="56"/>
      <c r="J809" s="55"/>
      <c r="K809" s="55"/>
      <c r="L809" s="55"/>
      <c r="M809" s="142"/>
    </row>
    <row r="810" spans="1:13" x14ac:dyDescent="0.2">
      <c r="A810" s="144" t="s">
        <v>577</v>
      </c>
      <c r="B810" s="145" t="s">
        <v>772</v>
      </c>
      <c r="C810" s="116" t="s">
        <v>41</v>
      </c>
      <c r="D810" s="116" t="s">
        <v>367</v>
      </c>
      <c r="E810" s="6" t="s">
        <v>11</v>
      </c>
      <c r="F810" s="25">
        <f>49.717*1421.75</f>
        <v>70685.144749999992</v>
      </c>
      <c r="G810" s="25">
        <f>49.717*1421.75</f>
        <v>70685.144749999992</v>
      </c>
      <c r="H810" s="33"/>
      <c r="I810" s="55"/>
      <c r="J810" s="55"/>
      <c r="K810" s="55"/>
      <c r="L810" s="55"/>
      <c r="M810" s="142" t="s">
        <v>489</v>
      </c>
    </row>
    <row r="811" spans="1:13" x14ac:dyDescent="0.2">
      <c r="A811" s="144"/>
      <c r="B811" s="145"/>
      <c r="C811" s="117"/>
      <c r="D811" s="117"/>
      <c r="E811" s="6" t="s">
        <v>12</v>
      </c>
      <c r="F811" s="33"/>
      <c r="G811" s="25"/>
      <c r="H811" s="25"/>
      <c r="I811" s="56"/>
      <c r="J811" s="55"/>
      <c r="K811" s="55"/>
      <c r="L811" s="55"/>
      <c r="M811" s="142"/>
    </row>
    <row r="812" spans="1:13" ht="15" x14ac:dyDescent="0.2">
      <c r="A812" s="144"/>
      <c r="B812" s="145"/>
      <c r="C812" s="117"/>
      <c r="D812" s="117"/>
      <c r="E812" s="6" t="s">
        <v>13</v>
      </c>
      <c r="F812" s="32"/>
      <c r="G812" s="32"/>
      <c r="H812" s="25"/>
      <c r="I812" s="56"/>
      <c r="J812" s="55"/>
      <c r="K812" s="55"/>
      <c r="L812" s="55"/>
      <c r="M812" s="142"/>
    </row>
    <row r="813" spans="1:13" x14ac:dyDescent="0.2">
      <c r="A813" s="144"/>
      <c r="B813" s="145"/>
      <c r="C813" s="117"/>
      <c r="D813" s="117"/>
      <c r="E813" s="6" t="s">
        <v>14</v>
      </c>
      <c r="F813" s="30"/>
      <c r="G813" s="30"/>
      <c r="H813" s="30"/>
      <c r="I813" s="56"/>
      <c r="J813" s="55"/>
      <c r="K813" s="55"/>
      <c r="L813" s="55"/>
      <c r="M813" s="142"/>
    </row>
    <row r="814" spans="1:13" x14ac:dyDescent="0.2">
      <c r="A814" s="144"/>
      <c r="B814" s="145"/>
      <c r="C814" s="118"/>
      <c r="D814" s="118"/>
      <c r="E814" s="6" t="s">
        <v>15</v>
      </c>
      <c r="F814" s="25">
        <f>49.717*1421.75</f>
        <v>70685.144749999992</v>
      </c>
      <c r="G814" s="25">
        <f>49.717*1421.75</f>
        <v>70685.144749999992</v>
      </c>
      <c r="H814" s="56"/>
      <c r="I814" s="56"/>
      <c r="J814" s="55"/>
      <c r="K814" s="55"/>
      <c r="L814" s="55"/>
      <c r="M814" s="142"/>
    </row>
    <row r="815" spans="1:13" x14ac:dyDescent="0.2">
      <c r="A815" s="144" t="s">
        <v>578</v>
      </c>
      <c r="B815" s="145" t="s">
        <v>368</v>
      </c>
      <c r="C815" s="116" t="s">
        <v>41</v>
      </c>
      <c r="D815" s="116" t="s">
        <v>369</v>
      </c>
      <c r="E815" s="6" t="s">
        <v>11</v>
      </c>
      <c r="F815" s="25">
        <f>49.717*1488.2</f>
        <v>73988.839399999997</v>
      </c>
      <c r="G815" s="25">
        <f>49.717*1488.2</f>
        <v>73988.839399999997</v>
      </c>
      <c r="H815" s="33"/>
      <c r="I815" s="55"/>
      <c r="J815" s="55"/>
      <c r="K815" s="55"/>
      <c r="L815" s="55"/>
      <c r="M815" s="142" t="s">
        <v>490</v>
      </c>
    </row>
    <row r="816" spans="1:13" x14ac:dyDescent="0.2">
      <c r="A816" s="144"/>
      <c r="B816" s="145"/>
      <c r="C816" s="117"/>
      <c r="D816" s="117"/>
      <c r="E816" s="6" t="s">
        <v>12</v>
      </c>
      <c r="F816" s="33"/>
      <c r="G816" s="25"/>
      <c r="H816" s="25"/>
      <c r="I816" s="56"/>
      <c r="J816" s="55"/>
      <c r="K816" s="55"/>
      <c r="L816" s="55"/>
      <c r="M816" s="142"/>
    </row>
    <row r="817" spans="1:13" ht="15" x14ac:dyDescent="0.2">
      <c r="A817" s="144"/>
      <c r="B817" s="145"/>
      <c r="C817" s="117"/>
      <c r="D817" s="117"/>
      <c r="E817" s="6" t="s">
        <v>13</v>
      </c>
      <c r="F817" s="32"/>
      <c r="G817" s="32"/>
      <c r="H817" s="25"/>
      <c r="I817" s="56"/>
      <c r="J817" s="55"/>
      <c r="K817" s="55"/>
      <c r="L817" s="55"/>
      <c r="M817" s="142"/>
    </row>
    <row r="818" spans="1:13" x14ac:dyDescent="0.2">
      <c r="A818" s="144"/>
      <c r="B818" s="145"/>
      <c r="C818" s="117"/>
      <c r="D818" s="117"/>
      <c r="E818" s="6" t="s">
        <v>14</v>
      </c>
      <c r="F818" s="30"/>
      <c r="G818" s="30"/>
      <c r="H818" s="30"/>
      <c r="I818" s="56"/>
      <c r="J818" s="55"/>
      <c r="K818" s="55"/>
      <c r="L818" s="55"/>
      <c r="M818" s="142"/>
    </row>
    <row r="819" spans="1:13" x14ac:dyDescent="0.2">
      <c r="A819" s="144"/>
      <c r="B819" s="145"/>
      <c r="C819" s="118"/>
      <c r="D819" s="118"/>
      <c r="E819" s="6" t="s">
        <v>15</v>
      </c>
      <c r="F819" s="25">
        <f>49.717*1488.2</f>
        <v>73988.839399999997</v>
      </c>
      <c r="G819" s="25">
        <f>49.717*1488.2</f>
        <v>73988.839399999997</v>
      </c>
      <c r="H819" s="56"/>
      <c r="I819" s="56"/>
      <c r="J819" s="55"/>
      <c r="K819" s="55"/>
      <c r="L819" s="55"/>
      <c r="M819" s="142"/>
    </row>
    <row r="820" spans="1:13" x14ac:dyDescent="0.2">
      <c r="A820" s="144" t="s">
        <v>579</v>
      </c>
      <c r="B820" s="145" t="s">
        <v>370</v>
      </c>
      <c r="C820" s="116" t="s">
        <v>41</v>
      </c>
      <c r="D820" s="116" t="s">
        <v>371</v>
      </c>
      <c r="E820" s="6" t="s">
        <v>11</v>
      </c>
      <c r="F820" s="25">
        <f>49.717*1399.36</f>
        <v>69571.981119999997</v>
      </c>
      <c r="G820" s="25">
        <f>49.717*1399.36</f>
        <v>69571.981119999997</v>
      </c>
      <c r="H820" s="33"/>
      <c r="I820" s="55"/>
      <c r="J820" s="55"/>
      <c r="K820" s="55"/>
      <c r="L820" s="55"/>
      <c r="M820" s="142" t="s">
        <v>491</v>
      </c>
    </row>
    <row r="821" spans="1:13" x14ac:dyDescent="0.2">
      <c r="A821" s="144"/>
      <c r="B821" s="145"/>
      <c r="C821" s="117"/>
      <c r="D821" s="117"/>
      <c r="E821" s="6" t="s">
        <v>12</v>
      </c>
      <c r="F821" s="33"/>
      <c r="G821" s="25"/>
      <c r="H821" s="25"/>
      <c r="I821" s="56"/>
      <c r="J821" s="55"/>
      <c r="K821" s="55"/>
      <c r="L821" s="55"/>
      <c r="M821" s="142"/>
    </row>
    <row r="822" spans="1:13" ht="15" x14ac:dyDescent="0.2">
      <c r="A822" s="144"/>
      <c r="B822" s="145"/>
      <c r="C822" s="117"/>
      <c r="D822" s="117"/>
      <c r="E822" s="6" t="s">
        <v>13</v>
      </c>
      <c r="F822" s="32"/>
      <c r="G822" s="32"/>
      <c r="H822" s="25"/>
      <c r="I822" s="56"/>
      <c r="J822" s="55"/>
      <c r="K822" s="55"/>
      <c r="L822" s="55"/>
      <c r="M822" s="142"/>
    </row>
    <row r="823" spans="1:13" x14ac:dyDescent="0.2">
      <c r="A823" s="144"/>
      <c r="B823" s="145"/>
      <c r="C823" s="117"/>
      <c r="D823" s="117"/>
      <c r="E823" s="6" t="s">
        <v>14</v>
      </c>
      <c r="F823" s="30"/>
      <c r="G823" s="30"/>
      <c r="H823" s="30"/>
      <c r="I823" s="56"/>
      <c r="J823" s="55"/>
      <c r="K823" s="55"/>
      <c r="L823" s="55"/>
      <c r="M823" s="142"/>
    </row>
    <row r="824" spans="1:13" x14ac:dyDescent="0.2">
      <c r="A824" s="144"/>
      <c r="B824" s="145"/>
      <c r="C824" s="118"/>
      <c r="D824" s="118"/>
      <c r="E824" s="6" t="s">
        <v>15</v>
      </c>
      <c r="F824" s="25">
        <f>49.717*1399.36</f>
        <v>69571.981119999997</v>
      </c>
      <c r="G824" s="25">
        <f>49.717*1399.36</f>
        <v>69571.981119999997</v>
      </c>
      <c r="H824" s="56"/>
      <c r="I824" s="56"/>
      <c r="J824" s="55"/>
      <c r="K824" s="55"/>
      <c r="L824" s="55"/>
      <c r="M824" s="142"/>
    </row>
    <row r="825" spans="1:13" ht="36.75" customHeight="1" x14ac:dyDescent="0.2">
      <c r="A825" s="144" t="s">
        <v>580</v>
      </c>
      <c r="B825" s="145" t="s">
        <v>654</v>
      </c>
      <c r="C825" s="116" t="s">
        <v>9</v>
      </c>
      <c r="D825" s="116" t="s">
        <v>372</v>
      </c>
      <c r="E825" s="6" t="s">
        <v>11</v>
      </c>
      <c r="F825" s="25">
        <f>49.717*2749.46</f>
        <v>136694.90281999999</v>
      </c>
      <c r="G825" s="25">
        <f>49.717*2749.46</f>
        <v>136694.90281999999</v>
      </c>
      <c r="H825" s="33"/>
      <c r="I825" s="55"/>
      <c r="J825" s="55"/>
      <c r="K825" s="55"/>
      <c r="L825" s="55"/>
      <c r="M825" s="142" t="s">
        <v>492</v>
      </c>
    </row>
    <row r="826" spans="1:13" x14ac:dyDescent="0.2">
      <c r="A826" s="144"/>
      <c r="B826" s="145"/>
      <c r="C826" s="117"/>
      <c r="D826" s="117"/>
      <c r="E826" s="6" t="s">
        <v>12</v>
      </c>
      <c r="F826" s="33"/>
      <c r="G826" s="25"/>
      <c r="H826" s="25"/>
      <c r="I826" s="56"/>
      <c r="J826" s="55"/>
      <c r="K826" s="55"/>
      <c r="L826" s="55"/>
      <c r="M826" s="142"/>
    </row>
    <row r="827" spans="1:13" ht="15" x14ac:dyDescent="0.2">
      <c r="A827" s="144"/>
      <c r="B827" s="145"/>
      <c r="C827" s="117"/>
      <c r="D827" s="117"/>
      <c r="E827" s="6" t="s">
        <v>13</v>
      </c>
      <c r="F827" s="32"/>
      <c r="G827" s="32"/>
      <c r="H827" s="25"/>
      <c r="I827" s="56"/>
      <c r="J827" s="55"/>
      <c r="K827" s="55"/>
      <c r="L827" s="55"/>
      <c r="M827" s="142"/>
    </row>
    <row r="828" spans="1:13" x14ac:dyDescent="0.2">
      <c r="A828" s="144"/>
      <c r="B828" s="145"/>
      <c r="C828" s="117"/>
      <c r="D828" s="117"/>
      <c r="E828" s="6" t="s">
        <v>14</v>
      </c>
      <c r="F828" s="25"/>
      <c r="G828" s="30"/>
      <c r="H828" s="30"/>
      <c r="I828" s="56"/>
      <c r="J828" s="55"/>
      <c r="K828" s="55"/>
      <c r="L828" s="55"/>
      <c r="M828" s="142"/>
    </row>
    <row r="829" spans="1:13" x14ac:dyDescent="0.2">
      <c r="A829" s="144"/>
      <c r="B829" s="145"/>
      <c r="C829" s="118"/>
      <c r="D829" s="118"/>
      <c r="E829" s="6" t="s">
        <v>15</v>
      </c>
      <c r="F829" s="25">
        <f>49.717*2749.46</f>
        <v>136694.90281999999</v>
      </c>
      <c r="G829" s="25">
        <f>49.717*2749.46</f>
        <v>136694.90281999999</v>
      </c>
      <c r="H829" s="56"/>
      <c r="I829" s="56"/>
      <c r="J829" s="55"/>
      <c r="K829" s="55"/>
      <c r="L829" s="55"/>
      <c r="M829" s="142"/>
    </row>
    <row r="830" spans="1:13" ht="17.25" customHeight="1" x14ac:dyDescent="0.2">
      <c r="A830" s="144" t="s">
        <v>581</v>
      </c>
      <c r="B830" s="145" t="s">
        <v>773</v>
      </c>
      <c r="C830" s="116" t="s">
        <v>9</v>
      </c>
      <c r="D830" s="116" t="s">
        <v>373</v>
      </c>
      <c r="E830" s="6" t="s">
        <v>11</v>
      </c>
      <c r="F830" s="25">
        <f>49.717*281</f>
        <v>13970.476999999999</v>
      </c>
      <c r="G830" s="25">
        <f>49.717*281</f>
        <v>13970.476999999999</v>
      </c>
      <c r="H830" s="33"/>
      <c r="I830" s="55"/>
      <c r="J830" s="55"/>
      <c r="K830" s="55"/>
      <c r="L830" s="55"/>
      <c r="M830" s="142" t="s">
        <v>493</v>
      </c>
    </row>
    <row r="831" spans="1:13" x14ac:dyDescent="0.2">
      <c r="A831" s="144"/>
      <c r="B831" s="145"/>
      <c r="C831" s="117"/>
      <c r="D831" s="117"/>
      <c r="E831" s="6" t="s">
        <v>12</v>
      </c>
      <c r="F831" s="33"/>
      <c r="G831" s="25"/>
      <c r="H831" s="25"/>
      <c r="I831" s="56"/>
      <c r="J831" s="55"/>
      <c r="K831" s="55"/>
      <c r="L831" s="55"/>
      <c r="M831" s="142"/>
    </row>
    <row r="832" spans="1:13" ht="15" x14ac:dyDescent="0.2">
      <c r="A832" s="144"/>
      <c r="B832" s="145"/>
      <c r="C832" s="117"/>
      <c r="D832" s="117"/>
      <c r="E832" s="6" t="s">
        <v>13</v>
      </c>
      <c r="F832" s="32"/>
      <c r="G832" s="32"/>
      <c r="H832" s="25"/>
      <c r="I832" s="56"/>
      <c r="J832" s="55"/>
      <c r="K832" s="55"/>
      <c r="L832" s="55"/>
      <c r="M832" s="142"/>
    </row>
    <row r="833" spans="1:13" x14ac:dyDescent="0.2">
      <c r="A833" s="144"/>
      <c r="B833" s="145"/>
      <c r="C833" s="117"/>
      <c r="D833" s="117"/>
      <c r="E833" s="6" t="s">
        <v>14</v>
      </c>
      <c r="F833" s="30"/>
      <c r="G833" s="30"/>
      <c r="H833" s="30"/>
      <c r="I833" s="56"/>
      <c r="J833" s="55"/>
      <c r="K833" s="55"/>
      <c r="L833" s="55"/>
      <c r="M833" s="142"/>
    </row>
    <row r="834" spans="1:13" x14ac:dyDescent="0.2">
      <c r="A834" s="144"/>
      <c r="B834" s="145"/>
      <c r="C834" s="118"/>
      <c r="D834" s="118"/>
      <c r="E834" s="6" t="s">
        <v>15</v>
      </c>
      <c r="F834" s="25">
        <f>49.717*281</f>
        <v>13970.476999999999</v>
      </c>
      <c r="G834" s="25">
        <f>49.717*281</f>
        <v>13970.476999999999</v>
      </c>
      <c r="H834" s="56"/>
      <c r="I834" s="56"/>
      <c r="J834" s="55"/>
      <c r="K834" s="55"/>
      <c r="L834" s="55"/>
      <c r="M834" s="142"/>
    </row>
    <row r="835" spans="1:13" x14ac:dyDescent="0.2">
      <c r="A835" s="144" t="s">
        <v>582</v>
      </c>
      <c r="B835" s="145" t="s">
        <v>774</v>
      </c>
      <c r="C835" s="116" t="s">
        <v>9</v>
      </c>
      <c r="D835" s="116" t="s">
        <v>374</v>
      </c>
      <c r="E835" s="6" t="s">
        <v>11</v>
      </c>
      <c r="F835" s="25">
        <f>49.717*1490</f>
        <v>74078.33</v>
      </c>
      <c r="G835" s="25">
        <f>49.717*1490</f>
        <v>74078.33</v>
      </c>
      <c r="H835" s="33"/>
      <c r="I835" s="55"/>
      <c r="J835" s="55"/>
      <c r="K835" s="55"/>
      <c r="L835" s="55"/>
      <c r="M835" s="142" t="s">
        <v>494</v>
      </c>
    </row>
    <row r="836" spans="1:13" x14ac:dyDescent="0.2">
      <c r="A836" s="144"/>
      <c r="B836" s="145"/>
      <c r="C836" s="117"/>
      <c r="D836" s="117"/>
      <c r="E836" s="6" t="s">
        <v>12</v>
      </c>
      <c r="F836" s="33"/>
      <c r="G836" s="25"/>
      <c r="H836" s="25"/>
      <c r="I836" s="56"/>
      <c r="J836" s="55"/>
      <c r="K836" s="55"/>
      <c r="L836" s="55"/>
      <c r="M836" s="142"/>
    </row>
    <row r="837" spans="1:13" ht="25.5" customHeight="1" x14ac:dyDescent="0.2">
      <c r="A837" s="144"/>
      <c r="B837" s="145"/>
      <c r="C837" s="117"/>
      <c r="D837" s="117"/>
      <c r="E837" s="6" t="s">
        <v>13</v>
      </c>
      <c r="F837" s="32"/>
      <c r="G837" s="32"/>
      <c r="H837" s="25"/>
      <c r="I837" s="56"/>
      <c r="J837" s="55"/>
      <c r="K837" s="55"/>
      <c r="L837" s="55"/>
      <c r="M837" s="142"/>
    </row>
    <row r="838" spans="1:13" ht="25.5" customHeight="1" x14ac:dyDescent="0.2">
      <c r="A838" s="144"/>
      <c r="B838" s="145"/>
      <c r="C838" s="117"/>
      <c r="D838" s="117"/>
      <c r="E838" s="6" t="s">
        <v>14</v>
      </c>
      <c r="F838" s="30"/>
      <c r="G838" s="30"/>
      <c r="H838" s="30"/>
      <c r="I838" s="56"/>
      <c r="J838" s="55"/>
      <c r="K838" s="55"/>
      <c r="L838" s="55"/>
      <c r="M838" s="142"/>
    </row>
    <row r="839" spans="1:13" ht="25.5" customHeight="1" x14ac:dyDescent="0.2">
      <c r="A839" s="144"/>
      <c r="B839" s="145"/>
      <c r="C839" s="118"/>
      <c r="D839" s="118"/>
      <c r="E839" s="6" t="s">
        <v>15</v>
      </c>
      <c r="F839" s="25">
        <f>49.717*1490</f>
        <v>74078.33</v>
      </c>
      <c r="G839" s="25">
        <f>49.717*1490</f>
        <v>74078.33</v>
      </c>
      <c r="H839" s="56"/>
      <c r="I839" s="56"/>
      <c r="J839" s="55"/>
      <c r="K839" s="55"/>
      <c r="L839" s="55"/>
      <c r="M839" s="142"/>
    </row>
    <row r="840" spans="1:13" ht="17.25" customHeight="1" x14ac:dyDescent="0.2">
      <c r="A840" s="144" t="s">
        <v>583</v>
      </c>
      <c r="B840" s="145" t="s">
        <v>775</v>
      </c>
      <c r="C840" s="116" t="s">
        <v>9</v>
      </c>
      <c r="D840" s="116" t="s">
        <v>375</v>
      </c>
      <c r="E840" s="6" t="s">
        <v>11</v>
      </c>
      <c r="F840" s="25">
        <f>49.717*4081.5</f>
        <v>202919.93549999999</v>
      </c>
      <c r="G840" s="25">
        <f>49.717*4081.5</f>
        <v>202919.93549999999</v>
      </c>
      <c r="H840" s="33"/>
      <c r="I840" s="55"/>
      <c r="J840" s="55"/>
      <c r="K840" s="55"/>
      <c r="L840" s="55"/>
      <c r="M840" s="142" t="s">
        <v>495</v>
      </c>
    </row>
    <row r="841" spans="1:13" x14ac:dyDescent="0.2">
      <c r="A841" s="144"/>
      <c r="B841" s="145"/>
      <c r="C841" s="117"/>
      <c r="D841" s="117"/>
      <c r="E841" s="6" t="s">
        <v>12</v>
      </c>
      <c r="F841" s="33"/>
      <c r="G841" s="25"/>
      <c r="H841" s="25"/>
      <c r="I841" s="56"/>
      <c r="J841" s="55"/>
      <c r="K841" s="55"/>
      <c r="L841" s="55"/>
      <c r="M841" s="142"/>
    </row>
    <row r="842" spans="1:13" ht="22.5" customHeight="1" x14ac:dyDescent="0.2">
      <c r="A842" s="144"/>
      <c r="B842" s="145"/>
      <c r="C842" s="117"/>
      <c r="D842" s="117"/>
      <c r="E842" s="6" t="s">
        <v>13</v>
      </c>
      <c r="F842" s="32"/>
      <c r="G842" s="32"/>
      <c r="H842" s="25"/>
      <c r="I842" s="56"/>
      <c r="J842" s="55"/>
      <c r="K842" s="55"/>
      <c r="L842" s="55"/>
      <c r="M842" s="142"/>
    </row>
    <row r="843" spans="1:13" ht="22.5" customHeight="1" x14ac:dyDescent="0.2">
      <c r="A843" s="144"/>
      <c r="B843" s="145"/>
      <c r="C843" s="117"/>
      <c r="D843" s="117"/>
      <c r="E843" s="6" t="s">
        <v>14</v>
      </c>
      <c r="F843" s="30"/>
      <c r="G843" s="30"/>
      <c r="H843" s="30"/>
      <c r="I843" s="56"/>
      <c r="J843" s="55"/>
      <c r="K843" s="55"/>
      <c r="L843" s="55"/>
      <c r="M843" s="142"/>
    </row>
    <row r="844" spans="1:13" ht="22.5" customHeight="1" x14ac:dyDescent="0.2">
      <c r="A844" s="144"/>
      <c r="B844" s="145"/>
      <c r="C844" s="118"/>
      <c r="D844" s="118"/>
      <c r="E844" s="6" t="s">
        <v>15</v>
      </c>
      <c r="F844" s="25">
        <f>49.717*4081.5</f>
        <v>202919.93549999999</v>
      </c>
      <c r="G844" s="25">
        <f>49.717*4081.5</f>
        <v>202919.93549999999</v>
      </c>
      <c r="H844" s="56"/>
      <c r="I844" s="56"/>
      <c r="J844" s="55"/>
      <c r="K844" s="55"/>
      <c r="L844" s="55"/>
      <c r="M844" s="142"/>
    </row>
    <row r="845" spans="1:13" x14ac:dyDescent="0.2">
      <c r="A845" s="144" t="s">
        <v>584</v>
      </c>
      <c r="B845" s="145" t="s">
        <v>376</v>
      </c>
      <c r="C845" s="116" t="s">
        <v>9</v>
      </c>
      <c r="D845" s="116" t="s">
        <v>377</v>
      </c>
      <c r="E845" s="6" t="s">
        <v>11</v>
      </c>
      <c r="F845" s="25">
        <f>49.717*1419.6</f>
        <v>70578.253199999992</v>
      </c>
      <c r="G845" s="25">
        <f>49.717*1419.6</f>
        <v>70578.253199999992</v>
      </c>
      <c r="H845" s="33"/>
      <c r="I845" s="55"/>
      <c r="J845" s="55"/>
      <c r="K845" s="55"/>
      <c r="L845" s="55"/>
      <c r="M845" s="142" t="s">
        <v>496</v>
      </c>
    </row>
    <row r="846" spans="1:13" x14ac:dyDescent="0.2">
      <c r="A846" s="144"/>
      <c r="B846" s="145"/>
      <c r="C846" s="117"/>
      <c r="D846" s="117"/>
      <c r="E846" s="6" t="s">
        <v>12</v>
      </c>
      <c r="F846" s="33"/>
      <c r="G846" s="25"/>
      <c r="H846" s="25"/>
      <c r="I846" s="56"/>
      <c r="J846" s="55"/>
      <c r="K846" s="55"/>
      <c r="L846" s="55"/>
      <c r="M846" s="142"/>
    </row>
    <row r="847" spans="1:13" ht="15" x14ac:dyDescent="0.2">
      <c r="A847" s="144"/>
      <c r="B847" s="145"/>
      <c r="C847" s="117"/>
      <c r="D847" s="117"/>
      <c r="E847" s="6" t="s">
        <v>13</v>
      </c>
      <c r="F847" s="32"/>
      <c r="G847" s="32"/>
      <c r="H847" s="25"/>
      <c r="I847" s="56"/>
      <c r="J847" s="55"/>
      <c r="K847" s="55"/>
      <c r="L847" s="55"/>
      <c r="M847" s="142"/>
    </row>
    <row r="848" spans="1:13" x14ac:dyDescent="0.2">
      <c r="A848" s="144"/>
      <c r="B848" s="145"/>
      <c r="C848" s="117"/>
      <c r="D848" s="117"/>
      <c r="E848" s="6" t="s">
        <v>14</v>
      </c>
      <c r="F848" s="30"/>
      <c r="G848" s="30"/>
      <c r="H848" s="30"/>
      <c r="I848" s="56"/>
      <c r="J848" s="55"/>
      <c r="K848" s="55"/>
      <c r="L848" s="55"/>
      <c r="M848" s="142"/>
    </row>
    <row r="849" spans="1:13" x14ac:dyDescent="0.2">
      <c r="A849" s="144"/>
      <c r="B849" s="145"/>
      <c r="C849" s="118"/>
      <c r="D849" s="118"/>
      <c r="E849" s="6" t="s">
        <v>15</v>
      </c>
      <c r="F849" s="25">
        <f>49.717*1419.6</f>
        <v>70578.253199999992</v>
      </c>
      <c r="G849" s="25">
        <f>49.717*1419.6</f>
        <v>70578.253199999992</v>
      </c>
      <c r="H849" s="56"/>
      <c r="I849" s="56"/>
      <c r="J849" s="55"/>
      <c r="K849" s="55"/>
      <c r="L849" s="55"/>
      <c r="M849" s="142"/>
    </row>
    <row r="850" spans="1:13" ht="17.25" customHeight="1" x14ac:dyDescent="0.2">
      <c r="A850" s="144" t="s">
        <v>585</v>
      </c>
      <c r="B850" s="145" t="s">
        <v>776</v>
      </c>
      <c r="C850" s="116" t="s">
        <v>9</v>
      </c>
      <c r="D850" s="116" t="s">
        <v>378</v>
      </c>
      <c r="E850" s="6" t="s">
        <v>11</v>
      </c>
      <c r="F850" s="25">
        <f>49.717*3593</f>
        <v>178633.18099999998</v>
      </c>
      <c r="G850" s="25">
        <f>49.717*3593</f>
        <v>178633.18099999998</v>
      </c>
      <c r="H850" s="33"/>
      <c r="I850" s="55"/>
      <c r="J850" s="55"/>
      <c r="K850" s="55"/>
      <c r="L850" s="55"/>
      <c r="M850" s="142" t="s">
        <v>497</v>
      </c>
    </row>
    <row r="851" spans="1:13" x14ac:dyDescent="0.2">
      <c r="A851" s="144"/>
      <c r="B851" s="145"/>
      <c r="C851" s="117"/>
      <c r="D851" s="117"/>
      <c r="E851" s="6" t="s">
        <v>12</v>
      </c>
      <c r="F851" s="33"/>
      <c r="G851" s="25"/>
      <c r="H851" s="25"/>
      <c r="I851" s="56"/>
      <c r="J851" s="55"/>
      <c r="K851" s="55"/>
      <c r="L851" s="55"/>
      <c r="M851" s="142"/>
    </row>
    <row r="852" spans="1:13" ht="15" x14ac:dyDescent="0.2">
      <c r="A852" s="144"/>
      <c r="B852" s="145"/>
      <c r="C852" s="117"/>
      <c r="D852" s="117"/>
      <c r="E852" s="6" t="s">
        <v>13</v>
      </c>
      <c r="F852" s="32"/>
      <c r="G852" s="32"/>
      <c r="H852" s="25"/>
      <c r="I852" s="56"/>
      <c r="J852" s="55"/>
      <c r="K852" s="55"/>
      <c r="L852" s="55"/>
      <c r="M852" s="142"/>
    </row>
    <row r="853" spans="1:13" x14ac:dyDescent="0.2">
      <c r="A853" s="144"/>
      <c r="B853" s="145"/>
      <c r="C853" s="117"/>
      <c r="D853" s="117"/>
      <c r="E853" s="6" t="s">
        <v>14</v>
      </c>
      <c r="F853" s="30"/>
      <c r="G853" s="30"/>
      <c r="H853" s="30"/>
      <c r="I853" s="56"/>
      <c r="J853" s="55"/>
      <c r="K853" s="55"/>
      <c r="L853" s="55"/>
      <c r="M853" s="142"/>
    </row>
    <row r="854" spans="1:13" x14ac:dyDescent="0.2">
      <c r="A854" s="144"/>
      <c r="B854" s="145"/>
      <c r="C854" s="118"/>
      <c r="D854" s="118"/>
      <c r="E854" s="6" t="s">
        <v>15</v>
      </c>
      <c r="F854" s="25">
        <f>49.717*3593</f>
        <v>178633.18099999998</v>
      </c>
      <c r="G854" s="25">
        <f>49.717*3593</f>
        <v>178633.18099999998</v>
      </c>
      <c r="H854" s="56"/>
      <c r="I854" s="56"/>
      <c r="J854" s="55"/>
      <c r="K854" s="55"/>
      <c r="L854" s="55"/>
      <c r="M854" s="142"/>
    </row>
    <row r="855" spans="1:13" ht="21" customHeight="1" x14ac:dyDescent="0.2">
      <c r="A855" s="144" t="s">
        <v>586</v>
      </c>
      <c r="B855" s="145" t="s">
        <v>777</v>
      </c>
      <c r="C855" s="116" t="s">
        <v>9</v>
      </c>
      <c r="D855" s="116" t="s">
        <v>379</v>
      </c>
      <c r="E855" s="6" t="s">
        <v>11</v>
      </c>
      <c r="F855" s="25">
        <f>49.717*3989.4</f>
        <v>198340.99979999999</v>
      </c>
      <c r="G855" s="25">
        <f>49.717*3989.4</f>
        <v>198340.99979999999</v>
      </c>
      <c r="H855" s="33"/>
      <c r="I855" s="55"/>
      <c r="J855" s="55"/>
      <c r="K855" s="55"/>
      <c r="L855" s="55"/>
      <c r="M855" s="142" t="s">
        <v>498</v>
      </c>
    </row>
    <row r="856" spans="1:13" ht="21" customHeight="1" x14ac:dyDescent="0.2">
      <c r="A856" s="144"/>
      <c r="B856" s="145"/>
      <c r="C856" s="117"/>
      <c r="D856" s="117"/>
      <c r="E856" s="6" t="s">
        <v>12</v>
      </c>
      <c r="F856" s="33"/>
      <c r="G856" s="25"/>
      <c r="H856" s="25"/>
      <c r="I856" s="56"/>
      <c r="J856" s="55"/>
      <c r="K856" s="55"/>
      <c r="L856" s="55"/>
      <c r="M856" s="142"/>
    </row>
    <row r="857" spans="1:13" ht="21" customHeight="1" x14ac:dyDescent="0.2">
      <c r="A857" s="144"/>
      <c r="B857" s="145"/>
      <c r="C857" s="117"/>
      <c r="D857" s="117"/>
      <c r="E857" s="6" t="s">
        <v>13</v>
      </c>
      <c r="F857" s="32"/>
      <c r="G857" s="32"/>
      <c r="H857" s="25"/>
      <c r="I857" s="56"/>
      <c r="J857" s="55"/>
      <c r="K857" s="55"/>
      <c r="L857" s="55"/>
      <c r="M857" s="142"/>
    </row>
    <row r="858" spans="1:13" ht="21" customHeight="1" x14ac:dyDescent="0.2">
      <c r="A858" s="144"/>
      <c r="B858" s="145"/>
      <c r="C858" s="117"/>
      <c r="D858" s="117"/>
      <c r="E858" s="6" t="s">
        <v>14</v>
      </c>
      <c r="F858" s="30"/>
      <c r="G858" s="30"/>
      <c r="H858" s="30"/>
      <c r="I858" s="56"/>
      <c r="J858" s="55"/>
      <c r="K858" s="55"/>
      <c r="L858" s="55"/>
      <c r="M858" s="142"/>
    </row>
    <row r="859" spans="1:13" ht="21" customHeight="1" x14ac:dyDescent="0.2">
      <c r="A859" s="144"/>
      <c r="B859" s="145"/>
      <c r="C859" s="118"/>
      <c r="D859" s="118"/>
      <c r="E859" s="6" t="s">
        <v>15</v>
      </c>
      <c r="F859" s="25">
        <f>49.717*3989.4</f>
        <v>198340.99979999999</v>
      </c>
      <c r="G859" s="25">
        <f>49.717*3989.4</f>
        <v>198340.99979999999</v>
      </c>
      <c r="H859" s="56"/>
      <c r="I859" s="56"/>
      <c r="J859" s="55"/>
      <c r="K859" s="55"/>
      <c r="L859" s="55"/>
      <c r="M859" s="142"/>
    </row>
    <row r="860" spans="1:13" x14ac:dyDescent="0.2">
      <c r="A860" s="144" t="s">
        <v>587</v>
      </c>
      <c r="B860" s="145" t="s">
        <v>380</v>
      </c>
      <c r="C860" s="116" t="s">
        <v>9</v>
      </c>
      <c r="D860" s="116" t="s">
        <v>381</v>
      </c>
      <c r="E860" s="6" t="s">
        <v>11</v>
      </c>
      <c r="F860" s="25">
        <f>49.717*466</f>
        <v>23168.121999999999</v>
      </c>
      <c r="G860" s="25">
        <f>49.717*466</f>
        <v>23168.121999999999</v>
      </c>
      <c r="H860" s="33"/>
      <c r="I860" s="55"/>
      <c r="J860" s="55"/>
      <c r="K860" s="55"/>
      <c r="L860" s="55"/>
      <c r="M860" s="142" t="s">
        <v>499</v>
      </c>
    </row>
    <row r="861" spans="1:13" x14ac:dyDescent="0.2">
      <c r="A861" s="144"/>
      <c r="B861" s="145"/>
      <c r="C861" s="117"/>
      <c r="D861" s="117"/>
      <c r="E861" s="6" t="s">
        <v>12</v>
      </c>
      <c r="F861" s="33"/>
      <c r="G861" s="25"/>
      <c r="H861" s="25"/>
      <c r="I861" s="56"/>
      <c r="J861" s="55"/>
      <c r="K861" s="55"/>
      <c r="L861" s="55"/>
      <c r="M861" s="142"/>
    </row>
    <row r="862" spans="1:13" ht="15" x14ac:dyDescent="0.2">
      <c r="A862" s="144"/>
      <c r="B862" s="145"/>
      <c r="C862" s="117"/>
      <c r="D862" s="117"/>
      <c r="E862" s="6" t="s">
        <v>13</v>
      </c>
      <c r="F862" s="32"/>
      <c r="G862" s="32"/>
      <c r="H862" s="25"/>
      <c r="I862" s="56"/>
      <c r="J862" s="55"/>
      <c r="K862" s="55"/>
      <c r="L862" s="55"/>
      <c r="M862" s="142"/>
    </row>
    <row r="863" spans="1:13" x14ac:dyDescent="0.2">
      <c r="A863" s="144"/>
      <c r="B863" s="145"/>
      <c r="C863" s="117"/>
      <c r="D863" s="117"/>
      <c r="E863" s="6" t="s">
        <v>14</v>
      </c>
      <c r="F863" s="30"/>
      <c r="G863" s="30"/>
      <c r="H863" s="30"/>
      <c r="I863" s="56"/>
      <c r="J863" s="55"/>
      <c r="K863" s="55"/>
      <c r="L863" s="55"/>
      <c r="M863" s="142"/>
    </row>
    <row r="864" spans="1:13" x14ac:dyDescent="0.2">
      <c r="A864" s="144"/>
      <c r="B864" s="145"/>
      <c r="C864" s="118"/>
      <c r="D864" s="118"/>
      <c r="E864" s="6" t="s">
        <v>15</v>
      </c>
      <c r="F864" s="25">
        <f>49.717*466</f>
        <v>23168.121999999999</v>
      </c>
      <c r="G864" s="25">
        <f>49.717*466</f>
        <v>23168.121999999999</v>
      </c>
      <c r="H864" s="56"/>
      <c r="I864" s="56"/>
      <c r="J864" s="55"/>
      <c r="K864" s="55"/>
      <c r="L864" s="55"/>
      <c r="M864" s="142"/>
    </row>
    <row r="865" spans="1:13" x14ac:dyDescent="0.2">
      <c r="A865" s="144" t="s">
        <v>588</v>
      </c>
      <c r="B865" s="145" t="s">
        <v>382</v>
      </c>
      <c r="C865" s="116" t="s">
        <v>9</v>
      </c>
      <c r="D865" s="116" t="s">
        <v>383</v>
      </c>
      <c r="E865" s="6" t="s">
        <v>11</v>
      </c>
      <c r="F865" s="25">
        <f>49.717*1421.9</f>
        <v>70692.602299999999</v>
      </c>
      <c r="G865" s="25">
        <f>49.717*1421.9</f>
        <v>70692.602299999999</v>
      </c>
      <c r="H865" s="33"/>
      <c r="I865" s="55"/>
      <c r="J865" s="55"/>
      <c r="K865" s="55"/>
      <c r="L865" s="55"/>
      <c r="M865" s="142" t="s">
        <v>500</v>
      </c>
    </row>
    <row r="866" spans="1:13" x14ac:dyDescent="0.2">
      <c r="A866" s="144"/>
      <c r="B866" s="145"/>
      <c r="C866" s="117"/>
      <c r="D866" s="117"/>
      <c r="E866" s="6" t="s">
        <v>12</v>
      </c>
      <c r="F866" s="33"/>
      <c r="G866" s="25"/>
      <c r="H866" s="25"/>
      <c r="I866" s="56"/>
      <c r="J866" s="55"/>
      <c r="K866" s="55"/>
      <c r="L866" s="55"/>
      <c r="M866" s="142"/>
    </row>
    <row r="867" spans="1:13" ht="15" x14ac:dyDescent="0.2">
      <c r="A867" s="144"/>
      <c r="B867" s="145"/>
      <c r="C867" s="117"/>
      <c r="D867" s="117"/>
      <c r="E867" s="6" t="s">
        <v>13</v>
      </c>
      <c r="F867" s="32"/>
      <c r="G867" s="32"/>
      <c r="H867" s="25"/>
      <c r="I867" s="56"/>
      <c r="J867" s="55"/>
      <c r="K867" s="55"/>
      <c r="L867" s="55"/>
      <c r="M867" s="142"/>
    </row>
    <row r="868" spans="1:13" x14ac:dyDescent="0.2">
      <c r="A868" s="144"/>
      <c r="B868" s="145"/>
      <c r="C868" s="117"/>
      <c r="D868" s="117"/>
      <c r="E868" s="6" t="s">
        <v>14</v>
      </c>
      <c r="F868" s="30"/>
      <c r="G868" s="30"/>
      <c r="H868" s="30"/>
      <c r="I868" s="56"/>
      <c r="J868" s="55"/>
      <c r="K868" s="55"/>
      <c r="L868" s="55"/>
      <c r="M868" s="142"/>
    </row>
    <row r="869" spans="1:13" x14ac:dyDescent="0.2">
      <c r="A869" s="144"/>
      <c r="B869" s="145"/>
      <c r="C869" s="118"/>
      <c r="D869" s="118"/>
      <c r="E869" s="6" t="s">
        <v>15</v>
      </c>
      <c r="F869" s="25">
        <f>49.717*1421.9</f>
        <v>70692.602299999999</v>
      </c>
      <c r="G869" s="25">
        <f>49.717*1421.9</f>
        <v>70692.602299999999</v>
      </c>
      <c r="H869" s="56"/>
      <c r="I869" s="56"/>
      <c r="J869" s="55"/>
      <c r="K869" s="55"/>
      <c r="L869" s="55"/>
      <c r="M869" s="142"/>
    </row>
    <row r="870" spans="1:13" ht="27" customHeight="1" x14ac:dyDescent="0.2">
      <c r="A870" s="144" t="s">
        <v>589</v>
      </c>
      <c r="B870" s="145" t="s">
        <v>778</v>
      </c>
      <c r="C870" s="116" t="s">
        <v>9</v>
      </c>
      <c r="D870" s="116" t="s">
        <v>384</v>
      </c>
      <c r="E870" s="6" t="s">
        <v>11</v>
      </c>
      <c r="F870" s="25">
        <f>49.717*2762.4</f>
        <v>137338.2408</v>
      </c>
      <c r="G870" s="25">
        <f>49.717*2762.4</f>
        <v>137338.2408</v>
      </c>
      <c r="H870" s="33"/>
      <c r="I870" s="55"/>
      <c r="J870" s="55"/>
      <c r="K870" s="55"/>
      <c r="L870" s="55"/>
      <c r="M870" s="142" t="s">
        <v>501</v>
      </c>
    </row>
    <row r="871" spans="1:13" ht="27" customHeight="1" x14ac:dyDescent="0.2">
      <c r="A871" s="144"/>
      <c r="B871" s="145"/>
      <c r="C871" s="117"/>
      <c r="D871" s="117"/>
      <c r="E871" s="6" t="s">
        <v>12</v>
      </c>
      <c r="F871" s="33"/>
      <c r="G871" s="25"/>
      <c r="H871" s="25"/>
      <c r="I871" s="56"/>
      <c r="J871" s="55"/>
      <c r="K871" s="55"/>
      <c r="L871" s="55"/>
      <c r="M871" s="142"/>
    </row>
    <row r="872" spans="1:13" ht="27" customHeight="1" x14ac:dyDescent="0.2">
      <c r="A872" s="144"/>
      <c r="B872" s="145"/>
      <c r="C872" s="117"/>
      <c r="D872" s="117"/>
      <c r="E872" s="6" t="s">
        <v>13</v>
      </c>
      <c r="F872" s="32"/>
      <c r="G872" s="32"/>
      <c r="H872" s="25"/>
      <c r="I872" s="56"/>
      <c r="J872" s="55"/>
      <c r="K872" s="55"/>
      <c r="L872" s="55"/>
      <c r="M872" s="142"/>
    </row>
    <row r="873" spans="1:13" ht="27" customHeight="1" x14ac:dyDescent="0.2">
      <c r="A873" s="144"/>
      <c r="B873" s="145"/>
      <c r="C873" s="117"/>
      <c r="D873" s="117"/>
      <c r="E873" s="6" t="s">
        <v>14</v>
      </c>
      <c r="F873" s="30"/>
      <c r="G873" s="30"/>
      <c r="H873" s="30"/>
      <c r="I873" s="56"/>
      <c r="J873" s="55"/>
      <c r="K873" s="55"/>
      <c r="L873" s="55"/>
      <c r="M873" s="142"/>
    </row>
    <row r="874" spans="1:13" ht="27" customHeight="1" x14ac:dyDescent="0.2">
      <c r="A874" s="144"/>
      <c r="B874" s="145"/>
      <c r="C874" s="118"/>
      <c r="D874" s="118"/>
      <c r="E874" s="6" t="s">
        <v>15</v>
      </c>
      <c r="F874" s="25">
        <f>49.717*2762.4</f>
        <v>137338.2408</v>
      </c>
      <c r="G874" s="25">
        <f>49.717*2762.4</f>
        <v>137338.2408</v>
      </c>
      <c r="H874" s="56"/>
      <c r="I874" s="56"/>
      <c r="J874" s="55"/>
      <c r="K874" s="55"/>
      <c r="L874" s="55"/>
      <c r="M874" s="142"/>
    </row>
    <row r="875" spans="1:13" x14ac:dyDescent="0.2">
      <c r="A875" s="144" t="s">
        <v>590</v>
      </c>
      <c r="B875" s="145" t="s">
        <v>385</v>
      </c>
      <c r="C875" s="116" t="s">
        <v>146</v>
      </c>
      <c r="D875" s="116" t="s">
        <v>386</v>
      </c>
      <c r="E875" s="6" t="s">
        <v>11</v>
      </c>
      <c r="F875" s="25">
        <f>49.717*306.9</f>
        <v>15258.147299999999</v>
      </c>
      <c r="G875" s="25">
        <f>49.717*306.9</f>
        <v>15258.147299999999</v>
      </c>
      <c r="H875" s="33"/>
      <c r="I875" s="55"/>
      <c r="J875" s="55"/>
      <c r="K875" s="55"/>
      <c r="L875" s="55"/>
      <c r="M875" s="142" t="s">
        <v>502</v>
      </c>
    </row>
    <row r="876" spans="1:13" x14ac:dyDescent="0.2">
      <c r="A876" s="144"/>
      <c r="B876" s="145"/>
      <c r="C876" s="117"/>
      <c r="D876" s="117"/>
      <c r="E876" s="6" t="s">
        <v>12</v>
      </c>
      <c r="F876" s="33"/>
      <c r="G876" s="25"/>
      <c r="H876" s="25"/>
      <c r="I876" s="56"/>
      <c r="J876" s="55"/>
      <c r="K876" s="55"/>
      <c r="L876" s="55"/>
      <c r="M876" s="142"/>
    </row>
    <row r="877" spans="1:13" ht="15" x14ac:dyDescent="0.2">
      <c r="A877" s="144"/>
      <c r="B877" s="145"/>
      <c r="C877" s="117"/>
      <c r="D877" s="117"/>
      <c r="E877" s="6" t="s">
        <v>13</v>
      </c>
      <c r="F877" s="32"/>
      <c r="G877" s="32"/>
      <c r="H877" s="25"/>
      <c r="I877" s="56"/>
      <c r="J877" s="55"/>
      <c r="K877" s="55"/>
      <c r="L877" s="55"/>
      <c r="M877" s="142"/>
    </row>
    <row r="878" spans="1:13" x14ac:dyDescent="0.2">
      <c r="A878" s="144"/>
      <c r="B878" s="145"/>
      <c r="C878" s="117"/>
      <c r="D878" s="117"/>
      <c r="E878" s="6" t="s">
        <v>14</v>
      </c>
      <c r="F878" s="30"/>
      <c r="G878" s="30"/>
      <c r="H878" s="30"/>
      <c r="I878" s="56"/>
      <c r="J878" s="55"/>
      <c r="K878" s="55"/>
      <c r="L878" s="55"/>
      <c r="M878" s="142"/>
    </row>
    <row r="879" spans="1:13" x14ac:dyDescent="0.2">
      <c r="A879" s="144"/>
      <c r="B879" s="145"/>
      <c r="C879" s="118"/>
      <c r="D879" s="118"/>
      <c r="E879" s="6" t="s">
        <v>15</v>
      </c>
      <c r="F879" s="25">
        <f>49.717*306.9</f>
        <v>15258.147299999999</v>
      </c>
      <c r="G879" s="25">
        <f>49.717*306.9</f>
        <v>15258.147299999999</v>
      </c>
      <c r="H879" s="56"/>
      <c r="I879" s="56"/>
      <c r="J879" s="55"/>
      <c r="K879" s="55"/>
      <c r="L879" s="55"/>
      <c r="M879" s="142"/>
    </row>
    <row r="880" spans="1:13" x14ac:dyDescent="0.2">
      <c r="A880" s="144" t="s">
        <v>591</v>
      </c>
      <c r="B880" s="145" t="s">
        <v>387</v>
      </c>
      <c r="C880" s="116" t="s">
        <v>389</v>
      </c>
      <c r="D880" s="116" t="s">
        <v>388</v>
      </c>
      <c r="E880" s="6" t="s">
        <v>11</v>
      </c>
      <c r="F880" s="25">
        <f>49.717*1168.31</f>
        <v>58084.868269999999</v>
      </c>
      <c r="G880" s="33"/>
      <c r="H880" s="25">
        <f>49.717*1168.31</f>
        <v>58084.868269999999</v>
      </c>
      <c r="I880" s="55"/>
      <c r="J880" s="55"/>
      <c r="K880" s="55"/>
      <c r="L880" s="55"/>
      <c r="M880" s="142" t="s">
        <v>503</v>
      </c>
    </row>
    <row r="881" spans="1:13" x14ac:dyDescent="0.2">
      <c r="A881" s="144"/>
      <c r="B881" s="145"/>
      <c r="C881" s="117"/>
      <c r="D881" s="117"/>
      <c r="E881" s="6" t="s">
        <v>12</v>
      </c>
      <c r="F881" s="33"/>
      <c r="G881" s="25"/>
      <c r="H881" s="25"/>
      <c r="I881" s="56"/>
      <c r="J881" s="55"/>
      <c r="K881" s="55"/>
      <c r="L881" s="55"/>
      <c r="M881" s="142"/>
    </row>
    <row r="882" spans="1:13" ht="15" x14ac:dyDescent="0.2">
      <c r="A882" s="144"/>
      <c r="B882" s="145"/>
      <c r="C882" s="117"/>
      <c r="D882" s="117"/>
      <c r="E882" s="6" t="s">
        <v>13</v>
      </c>
      <c r="F882" s="32"/>
      <c r="G882" s="32"/>
      <c r="H882" s="25"/>
      <c r="I882" s="56"/>
      <c r="J882" s="55"/>
      <c r="K882" s="55"/>
      <c r="L882" s="55"/>
      <c r="M882" s="142"/>
    </row>
    <row r="883" spans="1:13" x14ac:dyDescent="0.2">
      <c r="A883" s="144"/>
      <c r="B883" s="145"/>
      <c r="C883" s="117"/>
      <c r="D883" s="117"/>
      <c r="E883" s="6" t="s">
        <v>14</v>
      </c>
      <c r="F883" s="30"/>
      <c r="G883" s="30"/>
      <c r="H883" s="30"/>
      <c r="I883" s="56"/>
      <c r="J883" s="55"/>
      <c r="K883" s="55"/>
      <c r="L883" s="55"/>
      <c r="M883" s="142"/>
    </row>
    <row r="884" spans="1:13" x14ac:dyDescent="0.2">
      <c r="A884" s="144"/>
      <c r="B884" s="145"/>
      <c r="C884" s="118"/>
      <c r="D884" s="118"/>
      <c r="E884" s="6" t="s">
        <v>15</v>
      </c>
      <c r="F884" s="25">
        <f>49.717*1168.31</f>
        <v>58084.868269999999</v>
      </c>
      <c r="G884" s="56"/>
      <c r="H884" s="25">
        <f>49.717*1168.31</f>
        <v>58084.868269999999</v>
      </c>
      <c r="I884" s="56"/>
      <c r="J884" s="55"/>
      <c r="K884" s="55"/>
      <c r="L884" s="55"/>
      <c r="M884" s="142"/>
    </row>
    <row r="885" spans="1:13" x14ac:dyDescent="0.2">
      <c r="A885" s="144" t="s">
        <v>592</v>
      </c>
      <c r="B885" s="145" t="s">
        <v>390</v>
      </c>
      <c r="C885" s="116" t="s">
        <v>321</v>
      </c>
      <c r="D885" s="116" t="s">
        <v>391</v>
      </c>
      <c r="E885" s="6" t="s">
        <v>11</v>
      </c>
      <c r="F885" s="25">
        <f>49.717*3315.15</f>
        <v>164819.31255</v>
      </c>
      <c r="G885" s="33"/>
      <c r="H885" s="25">
        <f>49.717*3315.15</f>
        <v>164819.31255</v>
      </c>
      <c r="I885" s="55"/>
      <c r="J885" s="55"/>
      <c r="K885" s="55"/>
      <c r="L885" s="55"/>
      <c r="M885" s="142" t="s">
        <v>504</v>
      </c>
    </row>
    <row r="886" spans="1:13" x14ac:dyDescent="0.2">
      <c r="A886" s="144"/>
      <c r="B886" s="145"/>
      <c r="C886" s="117"/>
      <c r="D886" s="117"/>
      <c r="E886" s="6" t="s">
        <v>12</v>
      </c>
      <c r="F886" s="33"/>
      <c r="G886" s="25"/>
      <c r="H886" s="25"/>
      <c r="I886" s="56"/>
      <c r="J886" s="55"/>
      <c r="K886" s="55"/>
      <c r="L886" s="55"/>
      <c r="M886" s="142"/>
    </row>
    <row r="887" spans="1:13" ht="15" x14ac:dyDescent="0.2">
      <c r="A887" s="144"/>
      <c r="B887" s="145"/>
      <c r="C887" s="117"/>
      <c r="D887" s="117"/>
      <c r="E887" s="6" t="s">
        <v>13</v>
      </c>
      <c r="F887" s="32"/>
      <c r="G887" s="32"/>
      <c r="H887" s="25"/>
      <c r="I887" s="56"/>
      <c r="J887" s="55"/>
      <c r="K887" s="55"/>
      <c r="L887" s="55"/>
      <c r="M887" s="142"/>
    </row>
    <row r="888" spans="1:13" x14ac:dyDescent="0.2">
      <c r="A888" s="144"/>
      <c r="B888" s="145"/>
      <c r="C888" s="117"/>
      <c r="D888" s="117"/>
      <c r="E888" s="6" t="s">
        <v>14</v>
      </c>
      <c r="F888" s="30"/>
      <c r="G888" s="30"/>
      <c r="H888" s="30"/>
      <c r="I888" s="56"/>
      <c r="J888" s="55"/>
      <c r="K888" s="55"/>
      <c r="L888" s="55"/>
      <c r="M888" s="142"/>
    </row>
    <row r="889" spans="1:13" x14ac:dyDescent="0.2">
      <c r="A889" s="144"/>
      <c r="B889" s="145"/>
      <c r="C889" s="118"/>
      <c r="D889" s="118"/>
      <c r="E889" s="6" t="s">
        <v>15</v>
      </c>
      <c r="F889" s="25">
        <f>49.717*3315.15</f>
        <v>164819.31255</v>
      </c>
      <c r="G889" s="56"/>
      <c r="H889" s="25">
        <f>49.717*3315.15</f>
        <v>164819.31255</v>
      </c>
      <c r="I889" s="56"/>
      <c r="J889" s="55"/>
      <c r="K889" s="55"/>
      <c r="L889" s="55"/>
      <c r="M889" s="142"/>
    </row>
    <row r="890" spans="1:13" x14ac:dyDescent="0.2">
      <c r="A890" s="144" t="s">
        <v>593</v>
      </c>
      <c r="B890" s="145" t="s">
        <v>392</v>
      </c>
      <c r="C890" s="116" t="s">
        <v>321</v>
      </c>
      <c r="D890" s="116" t="s">
        <v>393</v>
      </c>
      <c r="E890" s="6" t="s">
        <v>11</v>
      </c>
      <c r="F890" s="25">
        <f>49.717*1443.85</f>
        <v>71783.890449999992</v>
      </c>
      <c r="G890" s="33"/>
      <c r="H890" s="25">
        <f>49.717*1443.85</f>
        <v>71783.890449999992</v>
      </c>
      <c r="I890" s="55"/>
      <c r="J890" s="55"/>
      <c r="K890" s="55"/>
      <c r="L890" s="55"/>
      <c r="M890" s="142" t="s">
        <v>505</v>
      </c>
    </row>
    <row r="891" spans="1:13" x14ac:dyDescent="0.2">
      <c r="A891" s="144"/>
      <c r="B891" s="145"/>
      <c r="C891" s="117"/>
      <c r="D891" s="117"/>
      <c r="E891" s="6" t="s">
        <v>12</v>
      </c>
      <c r="F891" s="33"/>
      <c r="G891" s="25"/>
      <c r="H891" s="25"/>
      <c r="I891" s="56"/>
      <c r="J891" s="55"/>
      <c r="K891" s="55"/>
      <c r="L891" s="55"/>
      <c r="M891" s="142"/>
    </row>
    <row r="892" spans="1:13" ht="15" x14ac:dyDescent="0.2">
      <c r="A892" s="144"/>
      <c r="B892" s="145"/>
      <c r="C892" s="117"/>
      <c r="D892" s="117"/>
      <c r="E892" s="6" t="s">
        <v>13</v>
      </c>
      <c r="F892" s="32"/>
      <c r="G892" s="32"/>
      <c r="H892" s="25"/>
      <c r="I892" s="56"/>
      <c r="J892" s="55"/>
      <c r="K892" s="55"/>
      <c r="L892" s="55"/>
      <c r="M892" s="142"/>
    </row>
    <row r="893" spans="1:13" x14ac:dyDescent="0.2">
      <c r="A893" s="144"/>
      <c r="B893" s="145"/>
      <c r="C893" s="117"/>
      <c r="D893" s="117"/>
      <c r="E893" s="6" t="s">
        <v>14</v>
      </c>
      <c r="F893" s="30"/>
      <c r="G893" s="30"/>
      <c r="H893" s="30"/>
      <c r="I893" s="56"/>
      <c r="J893" s="55"/>
      <c r="K893" s="55"/>
      <c r="L893" s="55"/>
      <c r="M893" s="142"/>
    </row>
    <row r="894" spans="1:13" x14ac:dyDescent="0.2">
      <c r="A894" s="144"/>
      <c r="B894" s="145"/>
      <c r="C894" s="118"/>
      <c r="D894" s="118"/>
      <c r="E894" s="6" t="s">
        <v>15</v>
      </c>
      <c r="F894" s="25">
        <f>49.717*1443.85</f>
        <v>71783.890449999992</v>
      </c>
      <c r="G894" s="56"/>
      <c r="H894" s="25">
        <f>49.717*1443.85</f>
        <v>71783.890449999992</v>
      </c>
      <c r="I894" s="56"/>
      <c r="J894" s="55"/>
      <c r="K894" s="55"/>
      <c r="L894" s="55"/>
      <c r="M894" s="142"/>
    </row>
    <row r="895" spans="1:13" ht="33.75" customHeight="1" x14ac:dyDescent="0.2">
      <c r="A895" s="144" t="s">
        <v>594</v>
      </c>
      <c r="B895" s="145" t="s">
        <v>394</v>
      </c>
      <c r="C895" s="116" t="s">
        <v>32</v>
      </c>
      <c r="D895" s="116" t="s">
        <v>395</v>
      </c>
      <c r="E895" s="6" t="s">
        <v>11</v>
      </c>
      <c r="F895" s="25">
        <f>49.717*5480</f>
        <v>272449.15999999997</v>
      </c>
      <c r="G895" s="33"/>
      <c r="H895" s="25">
        <f>49.717*5480</f>
        <v>272449.15999999997</v>
      </c>
      <c r="I895" s="55"/>
      <c r="J895" s="55"/>
      <c r="K895" s="55"/>
      <c r="L895" s="55"/>
      <c r="M895" s="142" t="s">
        <v>506</v>
      </c>
    </row>
    <row r="896" spans="1:13" ht="33.75" customHeight="1" x14ac:dyDescent="0.2">
      <c r="A896" s="144"/>
      <c r="B896" s="145"/>
      <c r="C896" s="117"/>
      <c r="D896" s="117"/>
      <c r="E896" s="6" t="s">
        <v>12</v>
      </c>
      <c r="F896" s="33"/>
      <c r="G896" s="25"/>
      <c r="H896" s="25"/>
      <c r="I896" s="56"/>
      <c r="J896" s="55"/>
      <c r="K896" s="55"/>
      <c r="L896" s="55"/>
      <c r="M896" s="142"/>
    </row>
    <row r="897" spans="1:13" ht="33.75" customHeight="1" x14ac:dyDescent="0.2">
      <c r="A897" s="144"/>
      <c r="B897" s="145"/>
      <c r="C897" s="117"/>
      <c r="D897" s="117"/>
      <c r="E897" s="6" t="s">
        <v>13</v>
      </c>
      <c r="F897" s="32"/>
      <c r="G897" s="32"/>
      <c r="H897" s="25"/>
      <c r="I897" s="56"/>
      <c r="J897" s="55"/>
      <c r="K897" s="55"/>
      <c r="L897" s="55"/>
      <c r="M897" s="142"/>
    </row>
    <row r="898" spans="1:13" ht="33.75" customHeight="1" x14ac:dyDescent="0.2">
      <c r="A898" s="144"/>
      <c r="B898" s="145"/>
      <c r="C898" s="117"/>
      <c r="D898" s="117"/>
      <c r="E898" s="6" t="s">
        <v>14</v>
      </c>
      <c r="F898" s="30"/>
      <c r="G898" s="30"/>
      <c r="H898" s="30"/>
      <c r="I898" s="56"/>
      <c r="J898" s="55"/>
      <c r="K898" s="55"/>
      <c r="L898" s="55"/>
      <c r="M898" s="142"/>
    </row>
    <row r="899" spans="1:13" ht="33.75" customHeight="1" x14ac:dyDescent="0.2">
      <c r="A899" s="144"/>
      <c r="B899" s="145"/>
      <c r="C899" s="118"/>
      <c r="D899" s="118"/>
      <c r="E899" s="6" t="s">
        <v>15</v>
      </c>
      <c r="F899" s="25">
        <f>49.717*5480</f>
        <v>272449.15999999997</v>
      </c>
      <c r="G899" s="56"/>
      <c r="H899" s="25">
        <f>49.717*5480</f>
        <v>272449.15999999997</v>
      </c>
      <c r="I899" s="56"/>
      <c r="J899" s="55"/>
      <c r="K899" s="55"/>
      <c r="L899" s="55"/>
      <c r="M899" s="142"/>
    </row>
    <row r="900" spans="1:13" ht="16.5" customHeight="1" x14ac:dyDescent="0.2">
      <c r="A900" s="144" t="s">
        <v>595</v>
      </c>
      <c r="B900" s="145" t="s">
        <v>396</v>
      </c>
      <c r="C900" s="116" t="s">
        <v>32</v>
      </c>
      <c r="D900" s="116" t="s">
        <v>397</v>
      </c>
      <c r="E900" s="6" t="s">
        <v>11</v>
      </c>
      <c r="F900" s="25">
        <f>49.717*339.3</f>
        <v>16868.9781</v>
      </c>
      <c r="G900" s="33"/>
      <c r="H900" s="25">
        <f>49.717*339.3</f>
        <v>16868.9781</v>
      </c>
      <c r="I900" s="55"/>
      <c r="J900" s="55"/>
      <c r="K900" s="55"/>
      <c r="L900" s="55"/>
      <c r="M900" s="142" t="s">
        <v>507</v>
      </c>
    </row>
    <row r="901" spans="1:13" ht="16.5" customHeight="1" x14ac:dyDescent="0.2">
      <c r="A901" s="144"/>
      <c r="B901" s="145"/>
      <c r="C901" s="117"/>
      <c r="D901" s="117"/>
      <c r="E901" s="6" t="s">
        <v>12</v>
      </c>
      <c r="F901" s="33"/>
      <c r="G901" s="25"/>
      <c r="H901" s="25"/>
      <c r="I901" s="56"/>
      <c r="J901" s="55"/>
      <c r="K901" s="55"/>
      <c r="L901" s="55"/>
      <c r="M901" s="142"/>
    </row>
    <row r="902" spans="1:13" ht="16.5" customHeight="1" x14ac:dyDescent="0.2">
      <c r="A902" s="144"/>
      <c r="B902" s="145"/>
      <c r="C902" s="117"/>
      <c r="D902" s="117"/>
      <c r="E902" s="6" t="s">
        <v>13</v>
      </c>
      <c r="F902" s="32"/>
      <c r="G902" s="32"/>
      <c r="H902" s="25"/>
      <c r="I902" s="56"/>
      <c r="J902" s="55"/>
      <c r="K902" s="55"/>
      <c r="L902" s="55"/>
      <c r="M902" s="142"/>
    </row>
    <row r="903" spans="1:13" ht="16.5" customHeight="1" x14ac:dyDescent="0.2">
      <c r="A903" s="144"/>
      <c r="B903" s="145"/>
      <c r="C903" s="117"/>
      <c r="D903" s="117"/>
      <c r="E903" s="6" t="s">
        <v>14</v>
      </c>
      <c r="F903" s="30"/>
      <c r="G903" s="30"/>
      <c r="H903" s="30"/>
      <c r="I903" s="56"/>
      <c r="J903" s="55"/>
      <c r="K903" s="55"/>
      <c r="L903" s="55"/>
      <c r="M903" s="142"/>
    </row>
    <row r="904" spans="1:13" ht="16.5" customHeight="1" x14ac:dyDescent="0.2">
      <c r="A904" s="144"/>
      <c r="B904" s="145"/>
      <c r="C904" s="118"/>
      <c r="D904" s="118"/>
      <c r="E904" s="6" t="s">
        <v>15</v>
      </c>
      <c r="F904" s="25">
        <f>49.717*339.3</f>
        <v>16868.9781</v>
      </c>
      <c r="G904" s="56"/>
      <c r="H904" s="25">
        <f>49.717*339.3</f>
        <v>16868.9781</v>
      </c>
      <c r="I904" s="56"/>
      <c r="J904" s="55"/>
      <c r="K904" s="55"/>
      <c r="L904" s="55"/>
      <c r="M904" s="142"/>
    </row>
    <row r="905" spans="1:13" x14ac:dyDescent="0.2">
      <c r="A905" s="144" t="s">
        <v>596</v>
      </c>
      <c r="B905" s="145" t="s">
        <v>398</v>
      </c>
      <c r="C905" s="116" t="s">
        <v>32</v>
      </c>
      <c r="D905" s="116" t="s">
        <v>399</v>
      </c>
      <c r="E905" s="6" t="s">
        <v>11</v>
      </c>
      <c r="F905" s="25">
        <f>49.717*354.1</f>
        <v>17604.789700000001</v>
      </c>
      <c r="G905" s="33"/>
      <c r="H905" s="25">
        <f>49.717*354.1</f>
        <v>17604.789700000001</v>
      </c>
      <c r="I905" s="55"/>
      <c r="J905" s="55"/>
      <c r="K905" s="55"/>
      <c r="L905" s="55"/>
      <c r="M905" s="142" t="s">
        <v>508</v>
      </c>
    </row>
    <row r="906" spans="1:13" x14ac:dyDescent="0.2">
      <c r="A906" s="144"/>
      <c r="B906" s="145"/>
      <c r="C906" s="117"/>
      <c r="D906" s="117"/>
      <c r="E906" s="6" t="s">
        <v>12</v>
      </c>
      <c r="F906" s="33"/>
      <c r="G906" s="25"/>
      <c r="H906" s="25"/>
      <c r="I906" s="56"/>
      <c r="J906" s="55"/>
      <c r="K906" s="55"/>
      <c r="L906" s="55"/>
      <c r="M906" s="142"/>
    </row>
    <row r="907" spans="1:13" ht="15" x14ac:dyDescent="0.2">
      <c r="A907" s="144"/>
      <c r="B907" s="145"/>
      <c r="C907" s="117"/>
      <c r="D907" s="117"/>
      <c r="E907" s="6" t="s">
        <v>13</v>
      </c>
      <c r="F907" s="32"/>
      <c r="G907" s="32"/>
      <c r="H907" s="25"/>
      <c r="I907" s="56"/>
      <c r="J907" s="55"/>
      <c r="K907" s="55"/>
      <c r="L907" s="55"/>
      <c r="M907" s="142"/>
    </row>
    <row r="908" spans="1:13" x14ac:dyDescent="0.2">
      <c r="A908" s="144"/>
      <c r="B908" s="145"/>
      <c r="C908" s="117"/>
      <c r="D908" s="117"/>
      <c r="E908" s="6" t="s">
        <v>14</v>
      </c>
      <c r="F908" s="30"/>
      <c r="G908" s="30"/>
      <c r="H908" s="30"/>
      <c r="I908" s="56"/>
      <c r="J908" s="55"/>
      <c r="K908" s="55"/>
      <c r="L908" s="55"/>
      <c r="M908" s="142"/>
    </row>
    <row r="909" spans="1:13" x14ac:dyDescent="0.2">
      <c r="A909" s="144"/>
      <c r="B909" s="145"/>
      <c r="C909" s="118"/>
      <c r="D909" s="118"/>
      <c r="E909" s="6" t="s">
        <v>15</v>
      </c>
      <c r="F909" s="25">
        <f>49.717*354.1</f>
        <v>17604.789700000001</v>
      </c>
      <c r="G909" s="56"/>
      <c r="H909" s="25">
        <f>49.717*354.1</f>
        <v>17604.789700000001</v>
      </c>
      <c r="I909" s="56"/>
      <c r="J909" s="55"/>
      <c r="K909" s="55"/>
      <c r="L909" s="55"/>
      <c r="M909" s="142"/>
    </row>
    <row r="910" spans="1:13" x14ac:dyDescent="0.2">
      <c r="A910" s="144" t="s">
        <v>780</v>
      </c>
      <c r="B910" s="145" t="s">
        <v>400</v>
      </c>
      <c r="C910" s="116" t="s">
        <v>32</v>
      </c>
      <c r="D910" s="116" t="s">
        <v>401</v>
      </c>
      <c r="E910" s="6" t="s">
        <v>11</v>
      </c>
      <c r="F910" s="25">
        <f>49.717*9656.3</f>
        <v>480082.26709999994</v>
      </c>
      <c r="G910" s="33"/>
      <c r="H910" s="25">
        <f>49.717*9656.3</f>
        <v>480082.26709999994</v>
      </c>
      <c r="I910" s="55"/>
      <c r="J910" s="55"/>
      <c r="K910" s="55"/>
      <c r="L910" s="55"/>
      <c r="M910" s="142" t="s">
        <v>509</v>
      </c>
    </row>
    <row r="911" spans="1:13" x14ac:dyDescent="0.2">
      <c r="A911" s="144"/>
      <c r="B911" s="145"/>
      <c r="C911" s="117"/>
      <c r="D911" s="117"/>
      <c r="E911" s="6" t="s">
        <v>12</v>
      </c>
      <c r="F911" s="33"/>
      <c r="G911" s="25"/>
      <c r="H911" s="25"/>
      <c r="I911" s="56"/>
      <c r="J911" s="55"/>
      <c r="K911" s="55"/>
      <c r="L911" s="55"/>
      <c r="M911" s="142"/>
    </row>
    <row r="912" spans="1:13" ht="15" x14ac:dyDescent="0.2">
      <c r="A912" s="144"/>
      <c r="B912" s="145"/>
      <c r="C912" s="117"/>
      <c r="D912" s="117"/>
      <c r="E912" s="6" t="s">
        <v>13</v>
      </c>
      <c r="F912" s="32"/>
      <c r="G912" s="32"/>
      <c r="H912" s="25"/>
      <c r="I912" s="56"/>
      <c r="J912" s="55"/>
      <c r="K912" s="55"/>
      <c r="L912" s="55"/>
      <c r="M912" s="142"/>
    </row>
    <row r="913" spans="1:13" x14ac:dyDescent="0.2">
      <c r="A913" s="144"/>
      <c r="B913" s="145"/>
      <c r="C913" s="117"/>
      <c r="D913" s="117"/>
      <c r="E913" s="6" t="s">
        <v>14</v>
      </c>
      <c r="F913" s="30"/>
      <c r="G913" s="30"/>
      <c r="H913" s="30"/>
      <c r="I913" s="56"/>
      <c r="J913" s="55"/>
      <c r="K913" s="55"/>
      <c r="L913" s="55"/>
      <c r="M913" s="142"/>
    </row>
    <row r="914" spans="1:13" x14ac:dyDescent="0.2">
      <c r="A914" s="144"/>
      <c r="B914" s="145"/>
      <c r="C914" s="118"/>
      <c r="D914" s="118"/>
      <c r="E914" s="6" t="s">
        <v>15</v>
      </c>
      <c r="F914" s="25">
        <f>49.717*9656.3</f>
        <v>480082.26709999994</v>
      </c>
      <c r="G914" s="56"/>
      <c r="H914" s="25">
        <f>49.717*9656.3</f>
        <v>480082.26709999994</v>
      </c>
      <c r="I914" s="56"/>
      <c r="J914" s="55"/>
      <c r="K914" s="55"/>
      <c r="L914" s="55"/>
      <c r="M914" s="142"/>
    </row>
    <row r="915" spans="1:13" x14ac:dyDescent="0.2">
      <c r="A915" s="144" t="s">
        <v>781</v>
      </c>
      <c r="B915" s="145" t="s">
        <v>402</v>
      </c>
      <c r="C915" s="116" t="s">
        <v>32</v>
      </c>
      <c r="D915" s="116" t="s">
        <v>403</v>
      </c>
      <c r="E915" s="6" t="s">
        <v>11</v>
      </c>
      <c r="F915" s="25">
        <f>49.717*1161.7</f>
        <v>57756.238900000004</v>
      </c>
      <c r="G915" s="33"/>
      <c r="H915" s="25">
        <f>49.717*1161.7</f>
        <v>57756.238900000004</v>
      </c>
      <c r="I915" s="55"/>
      <c r="J915" s="55"/>
      <c r="K915" s="55"/>
      <c r="L915" s="55"/>
      <c r="M915" s="142" t="s">
        <v>510</v>
      </c>
    </row>
    <row r="916" spans="1:13" x14ac:dyDescent="0.2">
      <c r="A916" s="144"/>
      <c r="B916" s="145"/>
      <c r="C916" s="117"/>
      <c r="D916" s="117"/>
      <c r="E916" s="6" t="s">
        <v>12</v>
      </c>
      <c r="F916" s="33"/>
      <c r="G916" s="25"/>
      <c r="H916" s="25"/>
      <c r="I916" s="56"/>
      <c r="J916" s="55"/>
      <c r="K916" s="55"/>
      <c r="L916" s="55"/>
      <c r="M916" s="142"/>
    </row>
    <row r="917" spans="1:13" ht="15" x14ac:dyDescent="0.2">
      <c r="A917" s="144"/>
      <c r="B917" s="145"/>
      <c r="C917" s="117"/>
      <c r="D917" s="117"/>
      <c r="E917" s="6" t="s">
        <v>13</v>
      </c>
      <c r="F917" s="32"/>
      <c r="G917" s="32"/>
      <c r="H917" s="25"/>
      <c r="I917" s="56"/>
      <c r="J917" s="55"/>
      <c r="K917" s="55"/>
      <c r="L917" s="55"/>
      <c r="M917" s="142"/>
    </row>
    <row r="918" spans="1:13" x14ac:dyDescent="0.2">
      <c r="A918" s="144"/>
      <c r="B918" s="145"/>
      <c r="C918" s="117"/>
      <c r="D918" s="117"/>
      <c r="E918" s="6" t="s">
        <v>14</v>
      </c>
      <c r="F918" s="30"/>
      <c r="G918" s="30"/>
      <c r="H918" s="30"/>
      <c r="I918" s="56"/>
      <c r="J918" s="55"/>
      <c r="K918" s="55"/>
      <c r="L918" s="55"/>
      <c r="M918" s="142"/>
    </row>
    <row r="919" spans="1:13" x14ac:dyDescent="0.2">
      <c r="A919" s="144"/>
      <c r="B919" s="145"/>
      <c r="C919" s="118"/>
      <c r="D919" s="118"/>
      <c r="E919" s="6" t="s">
        <v>15</v>
      </c>
      <c r="F919" s="25">
        <f>49.717*1161.7</f>
        <v>57756.238900000004</v>
      </c>
      <c r="G919" s="56"/>
      <c r="H919" s="25">
        <f>49.717*1161.7</f>
        <v>57756.238900000004</v>
      </c>
      <c r="I919" s="56"/>
      <c r="J919" s="55"/>
      <c r="K919" s="55"/>
      <c r="L919" s="55"/>
      <c r="M919" s="142"/>
    </row>
    <row r="920" spans="1:13" x14ac:dyDescent="0.2">
      <c r="A920" s="144" t="s">
        <v>782</v>
      </c>
      <c r="B920" s="145" t="s">
        <v>404</v>
      </c>
      <c r="C920" s="116" t="s">
        <v>32</v>
      </c>
      <c r="D920" s="116" t="s">
        <v>405</v>
      </c>
      <c r="E920" s="6" t="s">
        <v>11</v>
      </c>
      <c r="F920" s="25">
        <f>49.717*251</f>
        <v>12478.967000000001</v>
      </c>
      <c r="G920" s="33"/>
      <c r="H920" s="25">
        <f>49.717*251</f>
        <v>12478.967000000001</v>
      </c>
      <c r="I920" s="55"/>
      <c r="J920" s="55"/>
      <c r="K920" s="55"/>
      <c r="L920" s="55"/>
      <c r="M920" s="142" t="s">
        <v>511</v>
      </c>
    </row>
    <row r="921" spans="1:13" x14ac:dyDescent="0.2">
      <c r="A921" s="144"/>
      <c r="B921" s="145"/>
      <c r="C921" s="117"/>
      <c r="D921" s="117"/>
      <c r="E921" s="6" t="s">
        <v>12</v>
      </c>
      <c r="F921" s="33"/>
      <c r="G921" s="25"/>
      <c r="H921" s="25"/>
      <c r="I921" s="56"/>
      <c r="J921" s="55"/>
      <c r="K921" s="55"/>
      <c r="L921" s="55"/>
      <c r="M921" s="142"/>
    </row>
    <row r="922" spans="1:13" ht="15" x14ac:dyDescent="0.2">
      <c r="A922" s="144"/>
      <c r="B922" s="145"/>
      <c r="C922" s="117"/>
      <c r="D922" s="117"/>
      <c r="E922" s="6" t="s">
        <v>13</v>
      </c>
      <c r="F922" s="32"/>
      <c r="G922" s="32"/>
      <c r="H922" s="25"/>
      <c r="I922" s="56"/>
      <c r="J922" s="55"/>
      <c r="K922" s="55"/>
      <c r="L922" s="55"/>
      <c r="M922" s="142"/>
    </row>
    <row r="923" spans="1:13" x14ac:dyDescent="0.2">
      <c r="A923" s="144"/>
      <c r="B923" s="145"/>
      <c r="C923" s="117"/>
      <c r="D923" s="117"/>
      <c r="E923" s="6" t="s">
        <v>14</v>
      </c>
      <c r="F923" s="30"/>
      <c r="G923" s="30"/>
      <c r="H923" s="30"/>
      <c r="I923" s="56"/>
      <c r="J923" s="55"/>
      <c r="K923" s="55"/>
      <c r="L923" s="55"/>
      <c r="M923" s="142"/>
    </row>
    <row r="924" spans="1:13" x14ac:dyDescent="0.2">
      <c r="A924" s="144"/>
      <c r="B924" s="145"/>
      <c r="C924" s="118"/>
      <c r="D924" s="118"/>
      <c r="E924" s="6" t="s">
        <v>15</v>
      </c>
      <c r="F924" s="25">
        <f>49.717*251</f>
        <v>12478.967000000001</v>
      </c>
      <c r="G924" s="56"/>
      <c r="H924" s="25">
        <f>49.717*251</f>
        <v>12478.967000000001</v>
      </c>
      <c r="I924" s="56"/>
      <c r="J924" s="55"/>
      <c r="K924" s="55"/>
      <c r="L924" s="55"/>
      <c r="M924" s="142"/>
    </row>
    <row r="925" spans="1:13" x14ac:dyDescent="0.2">
      <c r="A925" s="144" t="s">
        <v>783</v>
      </c>
      <c r="B925" s="145" t="s">
        <v>406</v>
      </c>
      <c r="C925" s="116" t="s">
        <v>32</v>
      </c>
      <c r="D925" s="116" t="s">
        <v>407</v>
      </c>
      <c r="E925" s="6" t="s">
        <v>11</v>
      </c>
      <c r="F925" s="25">
        <f>49.717*3941</f>
        <v>195934.69699999999</v>
      </c>
      <c r="G925" s="33"/>
      <c r="H925" s="25">
        <f>49.717*3941</f>
        <v>195934.69699999999</v>
      </c>
      <c r="I925" s="55"/>
      <c r="J925" s="55"/>
      <c r="K925" s="55"/>
      <c r="L925" s="55"/>
      <c r="M925" s="142" t="s">
        <v>512</v>
      </c>
    </row>
    <row r="926" spans="1:13" x14ac:dyDescent="0.2">
      <c r="A926" s="144"/>
      <c r="B926" s="145"/>
      <c r="C926" s="117"/>
      <c r="D926" s="117"/>
      <c r="E926" s="6" t="s">
        <v>12</v>
      </c>
      <c r="F926" s="33"/>
      <c r="G926" s="25"/>
      <c r="H926" s="25"/>
      <c r="I926" s="56"/>
      <c r="J926" s="55"/>
      <c r="K926" s="55"/>
      <c r="L926" s="55"/>
      <c r="M926" s="142"/>
    </row>
    <row r="927" spans="1:13" ht="15" x14ac:dyDescent="0.2">
      <c r="A927" s="144"/>
      <c r="B927" s="145"/>
      <c r="C927" s="117"/>
      <c r="D927" s="117"/>
      <c r="E927" s="6" t="s">
        <v>13</v>
      </c>
      <c r="F927" s="32"/>
      <c r="G927" s="32"/>
      <c r="H927" s="25"/>
      <c r="I927" s="56"/>
      <c r="J927" s="55"/>
      <c r="K927" s="55"/>
      <c r="L927" s="55"/>
      <c r="M927" s="142"/>
    </row>
    <row r="928" spans="1:13" x14ac:dyDescent="0.2">
      <c r="A928" s="144"/>
      <c r="B928" s="145"/>
      <c r="C928" s="117"/>
      <c r="D928" s="117"/>
      <c r="E928" s="6" t="s">
        <v>14</v>
      </c>
      <c r="F928" s="30"/>
      <c r="G928" s="30"/>
      <c r="H928" s="30"/>
      <c r="I928" s="56"/>
      <c r="J928" s="55"/>
      <c r="K928" s="55"/>
      <c r="L928" s="55"/>
      <c r="M928" s="142"/>
    </row>
    <row r="929" spans="1:13" x14ac:dyDescent="0.2">
      <c r="A929" s="144"/>
      <c r="B929" s="145"/>
      <c r="C929" s="118"/>
      <c r="D929" s="118"/>
      <c r="E929" s="6" t="s">
        <v>15</v>
      </c>
      <c r="F929" s="25">
        <f>49.717*3941</f>
        <v>195934.69699999999</v>
      </c>
      <c r="G929" s="56"/>
      <c r="H929" s="25">
        <f>49.717*3941</f>
        <v>195934.69699999999</v>
      </c>
      <c r="I929" s="56"/>
      <c r="J929" s="55"/>
      <c r="K929" s="55"/>
      <c r="L929" s="55"/>
      <c r="M929" s="142"/>
    </row>
    <row r="930" spans="1:13" ht="24" customHeight="1" x14ac:dyDescent="0.2">
      <c r="A930" s="144" t="s">
        <v>784</v>
      </c>
      <c r="B930" s="145" t="s">
        <v>408</v>
      </c>
      <c r="C930" s="116" t="s">
        <v>32</v>
      </c>
      <c r="D930" s="116" t="s">
        <v>409</v>
      </c>
      <c r="E930" s="6" t="s">
        <v>11</v>
      </c>
      <c r="F930" s="25">
        <f>49.717*790</f>
        <v>39276.43</v>
      </c>
      <c r="G930" s="33"/>
      <c r="H930" s="25">
        <f>49.717*790</f>
        <v>39276.43</v>
      </c>
      <c r="I930" s="55"/>
      <c r="J930" s="55"/>
      <c r="K930" s="55"/>
      <c r="L930" s="55"/>
      <c r="M930" s="142" t="s">
        <v>513</v>
      </c>
    </row>
    <row r="931" spans="1:13" x14ac:dyDescent="0.2">
      <c r="A931" s="144"/>
      <c r="B931" s="145"/>
      <c r="C931" s="117"/>
      <c r="D931" s="117"/>
      <c r="E931" s="6" t="s">
        <v>12</v>
      </c>
      <c r="F931" s="33"/>
      <c r="G931" s="25"/>
      <c r="H931" s="25"/>
      <c r="I931" s="56"/>
      <c r="J931" s="55"/>
      <c r="K931" s="55"/>
      <c r="L931" s="55"/>
      <c r="M931" s="142"/>
    </row>
    <row r="932" spans="1:13" ht="15" x14ac:dyDescent="0.2">
      <c r="A932" s="144"/>
      <c r="B932" s="145"/>
      <c r="C932" s="117"/>
      <c r="D932" s="117"/>
      <c r="E932" s="6" t="s">
        <v>13</v>
      </c>
      <c r="F932" s="32"/>
      <c r="G932" s="32"/>
      <c r="H932" s="25"/>
      <c r="I932" s="56"/>
      <c r="J932" s="55"/>
      <c r="K932" s="55"/>
      <c r="L932" s="55"/>
      <c r="M932" s="142"/>
    </row>
    <row r="933" spans="1:13" x14ac:dyDescent="0.2">
      <c r="A933" s="144"/>
      <c r="B933" s="145"/>
      <c r="C933" s="117"/>
      <c r="D933" s="117"/>
      <c r="E933" s="6" t="s">
        <v>14</v>
      </c>
      <c r="F933" s="30"/>
      <c r="G933" s="30"/>
      <c r="H933" s="30"/>
      <c r="I933" s="56"/>
      <c r="J933" s="55"/>
      <c r="K933" s="55"/>
      <c r="L933" s="55"/>
      <c r="M933" s="142"/>
    </row>
    <row r="934" spans="1:13" ht="25.5" customHeight="1" x14ac:dyDescent="0.2">
      <c r="A934" s="144"/>
      <c r="B934" s="145"/>
      <c r="C934" s="118"/>
      <c r="D934" s="118"/>
      <c r="E934" s="6" t="s">
        <v>15</v>
      </c>
      <c r="F934" s="25">
        <f>49.717*790</f>
        <v>39276.43</v>
      </c>
      <c r="G934" s="56"/>
      <c r="H934" s="25">
        <f>49.717*790</f>
        <v>39276.43</v>
      </c>
      <c r="I934" s="56"/>
      <c r="J934" s="55"/>
      <c r="K934" s="55"/>
      <c r="L934" s="55"/>
      <c r="M934" s="142"/>
    </row>
    <row r="935" spans="1:13" ht="18" customHeight="1" x14ac:dyDescent="0.2">
      <c r="A935" s="144" t="s">
        <v>785</v>
      </c>
      <c r="B935" s="145" t="s">
        <v>410</v>
      </c>
      <c r="C935" s="116" t="s">
        <v>32</v>
      </c>
      <c r="D935" s="116" t="s">
        <v>411</v>
      </c>
      <c r="E935" s="6" t="s">
        <v>11</v>
      </c>
      <c r="F935" s="25">
        <f>49.717*1319.43</f>
        <v>65598.101309999998</v>
      </c>
      <c r="G935" s="33"/>
      <c r="H935" s="25">
        <f>49.717*1319.43</f>
        <v>65598.101309999998</v>
      </c>
      <c r="I935" s="55"/>
      <c r="J935" s="55"/>
      <c r="K935" s="55"/>
      <c r="L935" s="55"/>
      <c r="M935" s="142" t="s">
        <v>515</v>
      </c>
    </row>
    <row r="936" spans="1:13" ht="18" customHeight="1" x14ac:dyDescent="0.2">
      <c r="A936" s="144"/>
      <c r="B936" s="145"/>
      <c r="C936" s="117"/>
      <c r="D936" s="117"/>
      <c r="E936" s="6" t="s">
        <v>12</v>
      </c>
      <c r="F936" s="33"/>
      <c r="G936" s="25"/>
      <c r="H936" s="25"/>
      <c r="I936" s="56"/>
      <c r="J936" s="55"/>
      <c r="K936" s="55"/>
      <c r="L936" s="55"/>
      <c r="M936" s="142"/>
    </row>
    <row r="937" spans="1:13" ht="18" customHeight="1" x14ac:dyDescent="0.2">
      <c r="A937" s="144"/>
      <c r="B937" s="145"/>
      <c r="C937" s="117"/>
      <c r="D937" s="117"/>
      <c r="E937" s="6" t="s">
        <v>13</v>
      </c>
      <c r="F937" s="32"/>
      <c r="G937" s="32"/>
      <c r="H937" s="25"/>
      <c r="I937" s="56"/>
      <c r="J937" s="55"/>
      <c r="K937" s="55"/>
      <c r="L937" s="55"/>
      <c r="M937" s="142"/>
    </row>
    <row r="938" spans="1:13" ht="18" customHeight="1" x14ac:dyDescent="0.2">
      <c r="A938" s="144"/>
      <c r="B938" s="145"/>
      <c r="C938" s="117"/>
      <c r="D938" s="117"/>
      <c r="E938" s="6" t="s">
        <v>14</v>
      </c>
      <c r="F938" s="30"/>
      <c r="G938" s="30"/>
      <c r="H938" s="30"/>
      <c r="I938" s="56"/>
      <c r="J938" s="55"/>
      <c r="K938" s="55"/>
      <c r="L938" s="55"/>
      <c r="M938" s="142"/>
    </row>
    <row r="939" spans="1:13" ht="18" customHeight="1" x14ac:dyDescent="0.2">
      <c r="A939" s="144"/>
      <c r="B939" s="145"/>
      <c r="C939" s="118"/>
      <c r="D939" s="118"/>
      <c r="E939" s="6" t="s">
        <v>15</v>
      </c>
      <c r="F939" s="25">
        <f>49.717*1319.43</f>
        <v>65598.101309999998</v>
      </c>
      <c r="G939" s="56"/>
      <c r="H939" s="25">
        <f>49.717*1319.43</f>
        <v>65598.101309999998</v>
      </c>
      <c r="I939" s="56"/>
      <c r="J939" s="55"/>
      <c r="K939" s="55"/>
      <c r="L939" s="55"/>
      <c r="M939" s="142"/>
    </row>
    <row r="940" spans="1:13" x14ac:dyDescent="0.2">
      <c r="A940" s="144" t="s">
        <v>786</v>
      </c>
      <c r="B940" s="145" t="s">
        <v>412</v>
      </c>
      <c r="C940" s="116" t="s">
        <v>32</v>
      </c>
      <c r="D940" s="116" t="s">
        <v>413</v>
      </c>
      <c r="E940" s="6" t="s">
        <v>11</v>
      </c>
      <c r="F940" s="25">
        <f>49.717*311.4</f>
        <v>15481.873799999998</v>
      </c>
      <c r="G940" s="33"/>
      <c r="H940" s="25">
        <f>49.717*311.4</f>
        <v>15481.873799999998</v>
      </c>
      <c r="I940" s="55"/>
      <c r="J940" s="55"/>
      <c r="K940" s="55"/>
      <c r="L940" s="55"/>
      <c r="M940" s="142" t="s">
        <v>514</v>
      </c>
    </row>
    <row r="941" spans="1:13" x14ac:dyDescent="0.2">
      <c r="A941" s="144"/>
      <c r="B941" s="145"/>
      <c r="C941" s="117"/>
      <c r="D941" s="117"/>
      <c r="E941" s="6" t="s">
        <v>12</v>
      </c>
      <c r="F941" s="33"/>
      <c r="G941" s="25"/>
      <c r="H941" s="25"/>
      <c r="I941" s="56"/>
      <c r="J941" s="55"/>
      <c r="K941" s="55"/>
      <c r="L941" s="55"/>
      <c r="M941" s="142"/>
    </row>
    <row r="942" spans="1:13" ht="15" x14ac:dyDescent="0.2">
      <c r="A942" s="144"/>
      <c r="B942" s="145"/>
      <c r="C942" s="117"/>
      <c r="D942" s="117"/>
      <c r="E942" s="6" t="s">
        <v>13</v>
      </c>
      <c r="F942" s="32"/>
      <c r="G942" s="32"/>
      <c r="H942" s="25"/>
      <c r="I942" s="56"/>
      <c r="J942" s="55"/>
      <c r="K942" s="55"/>
      <c r="L942" s="55"/>
      <c r="M942" s="142"/>
    </row>
    <row r="943" spans="1:13" x14ac:dyDescent="0.2">
      <c r="A943" s="144"/>
      <c r="B943" s="145"/>
      <c r="C943" s="117"/>
      <c r="D943" s="117"/>
      <c r="E943" s="6" t="s">
        <v>14</v>
      </c>
      <c r="F943" s="30"/>
      <c r="G943" s="30"/>
      <c r="H943" s="30"/>
      <c r="I943" s="56"/>
      <c r="J943" s="55"/>
      <c r="K943" s="55"/>
      <c r="L943" s="55"/>
      <c r="M943" s="142"/>
    </row>
    <row r="944" spans="1:13" x14ac:dyDescent="0.2">
      <c r="A944" s="144"/>
      <c r="B944" s="145"/>
      <c r="C944" s="118"/>
      <c r="D944" s="118"/>
      <c r="E944" s="6" t="s">
        <v>15</v>
      </c>
      <c r="F944" s="25">
        <f>49.717*311.4</f>
        <v>15481.873799999998</v>
      </c>
      <c r="G944" s="56"/>
      <c r="H944" s="25">
        <f>49.717*311.4</f>
        <v>15481.873799999998</v>
      </c>
      <c r="I944" s="56"/>
      <c r="J944" s="55"/>
      <c r="K944" s="55"/>
      <c r="L944" s="55"/>
      <c r="M944" s="142"/>
    </row>
    <row r="945" spans="1:13" ht="12.75" customHeight="1" x14ac:dyDescent="0.2">
      <c r="A945" s="184" t="s">
        <v>608</v>
      </c>
      <c r="B945" s="185"/>
      <c r="C945" s="185"/>
      <c r="D945" s="186"/>
      <c r="E945" s="3" t="s">
        <v>11</v>
      </c>
      <c r="F945" s="41">
        <f>F775+F780+F785+F790+F795+F800+F805+F810+F815+F820+F825+F830+F835+F840+F845+F850+F855+F860+F865+F870+F875+F880+F885+F890+F895+F900+F905+F910+F915+F920+F925+F930+F935+F940</f>
        <v>4180239.9866499994</v>
      </c>
      <c r="G945" s="96">
        <f t="shared" ref="G945:L945" si="40">G775+G780+G785+G790+G795+G800+G805+G810+G815+G820+G825+G830+G835+G840+G845+G850+G855+G860+G865+G870+G875+G880+G885+G890+G895+G900+G905+G910+G915+G920+G925+G930+G935+G940</f>
        <v>2367241.4124699989</v>
      </c>
      <c r="H945" s="96">
        <f t="shared" si="40"/>
        <v>1604749.7741799997</v>
      </c>
      <c r="I945" s="96">
        <f t="shared" si="40"/>
        <v>50000</v>
      </c>
      <c r="J945" s="96">
        <f t="shared" si="40"/>
        <v>0</v>
      </c>
      <c r="K945" s="96">
        <f t="shared" si="40"/>
        <v>0</v>
      </c>
      <c r="L945" s="96">
        <f t="shared" si="40"/>
        <v>0</v>
      </c>
      <c r="M945" s="146"/>
    </row>
    <row r="946" spans="1:13" x14ac:dyDescent="0.2">
      <c r="A946" s="187"/>
      <c r="B946" s="188"/>
      <c r="C946" s="188"/>
      <c r="D946" s="189"/>
      <c r="E946" s="3" t="s">
        <v>12</v>
      </c>
      <c r="F946" s="96">
        <f t="shared" ref="F946:L949" si="41">F776+F781+F786+F791+F796+F801+F806+F811+F816+F821+F826+F831+F836+F841+F846+F851+F856+F861+F866+F871+F876+F881+F886+F891+F896+F901+F906+F911+F916+F921+F926+F931+F936+F941</f>
        <v>0</v>
      </c>
      <c r="G946" s="96">
        <f t="shared" si="41"/>
        <v>0</v>
      </c>
      <c r="H946" s="96">
        <f t="shared" si="41"/>
        <v>0</v>
      </c>
      <c r="I946" s="96">
        <f t="shared" si="41"/>
        <v>0</v>
      </c>
      <c r="J946" s="96">
        <f t="shared" si="41"/>
        <v>0</v>
      </c>
      <c r="K946" s="96">
        <f t="shared" si="41"/>
        <v>0</v>
      </c>
      <c r="L946" s="96">
        <f t="shared" si="41"/>
        <v>0</v>
      </c>
      <c r="M946" s="146"/>
    </row>
    <row r="947" spans="1:13" x14ac:dyDescent="0.2">
      <c r="A947" s="187"/>
      <c r="B947" s="188"/>
      <c r="C947" s="188"/>
      <c r="D947" s="189"/>
      <c r="E947" s="3" t="s">
        <v>13</v>
      </c>
      <c r="F947" s="96">
        <f t="shared" si="41"/>
        <v>374779</v>
      </c>
      <c r="G947" s="96">
        <f t="shared" si="41"/>
        <v>30000</v>
      </c>
      <c r="H947" s="96">
        <f t="shared" si="41"/>
        <v>136530.20000000001</v>
      </c>
      <c r="I947" s="96">
        <f t="shared" si="41"/>
        <v>50000</v>
      </c>
      <c r="J947" s="96">
        <f t="shared" si="41"/>
        <v>0</v>
      </c>
      <c r="K947" s="96">
        <f t="shared" si="41"/>
        <v>0</v>
      </c>
      <c r="L947" s="96">
        <f t="shared" si="41"/>
        <v>0</v>
      </c>
      <c r="M947" s="146"/>
    </row>
    <row r="948" spans="1:13" x14ac:dyDescent="0.2">
      <c r="A948" s="187"/>
      <c r="B948" s="188"/>
      <c r="C948" s="188"/>
      <c r="D948" s="189"/>
      <c r="E948" s="3" t="s">
        <v>14</v>
      </c>
      <c r="F948" s="96">
        <f t="shared" si="41"/>
        <v>0</v>
      </c>
      <c r="G948" s="96">
        <f t="shared" si="41"/>
        <v>0</v>
      </c>
      <c r="H948" s="96">
        <f t="shared" si="41"/>
        <v>0</v>
      </c>
      <c r="I948" s="96">
        <f t="shared" si="41"/>
        <v>0</v>
      </c>
      <c r="J948" s="96">
        <f t="shared" si="41"/>
        <v>0</v>
      </c>
      <c r="K948" s="96">
        <f t="shared" si="41"/>
        <v>0</v>
      </c>
      <c r="L948" s="96">
        <f t="shared" si="41"/>
        <v>0</v>
      </c>
      <c r="M948" s="146"/>
    </row>
    <row r="949" spans="1:13" x14ac:dyDescent="0.2">
      <c r="A949" s="190"/>
      <c r="B949" s="191"/>
      <c r="C949" s="191"/>
      <c r="D949" s="192"/>
      <c r="E949" s="3" t="s">
        <v>15</v>
      </c>
      <c r="F949" s="96">
        <f t="shared" si="41"/>
        <v>3805460.9866499994</v>
      </c>
      <c r="G949" s="96">
        <f t="shared" si="41"/>
        <v>2337241.4124699989</v>
      </c>
      <c r="H949" s="96">
        <f t="shared" si="41"/>
        <v>1468219.5741799995</v>
      </c>
      <c r="I949" s="96">
        <f t="shared" si="41"/>
        <v>0</v>
      </c>
      <c r="J949" s="96">
        <f t="shared" si="41"/>
        <v>0</v>
      </c>
      <c r="K949" s="96">
        <f t="shared" si="41"/>
        <v>0</v>
      </c>
      <c r="L949" s="96">
        <f t="shared" si="41"/>
        <v>0</v>
      </c>
      <c r="M949" s="146"/>
    </row>
    <row r="951" spans="1:13" x14ac:dyDescent="0.2">
      <c r="A951" s="131" t="s">
        <v>787</v>
      </c>
      <c r="B951" s="132"/>
      <c r="C951" s="132"/>
      <c r="D951" s="132"/>
      <c r="E951" s="132"/>
      <c r="F951" s="132"/>
      <c r="G951" s="132"/>
      <c r="H951" s="132"/>
      <c r="I951" s="132"/>
      <c r="J951" s="132"/>
      <c r="K951" s="132"/>
      <c r="L951" s="132"/>
      <c r="M951" s="133"/>
    </row>
    <row r="952" spans="1:13" x14ac:dyDescent="0.2">
      <c r="A952" s="104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8"/>
    </row>
    <row r="953" spans="1:13" ht="15.75" x14ac:dyDescent="0.2">
      <c r="A953" s="131" t="s">
        <v>788</v>
      </c>
      <c r="B953" s="132"/>
      <c r="C953" s="132"/>
      <c r="D953" s="132"/>
      <c r="E953" s="132"/>
      <c r="F953" s="132"/>
      <c r="G953" s="132"/>
      <c r="H953" s="132"/>
      <c r="I953" s="132"/>
      <c r="J953" s="132"/>
      <c r="K953" s="132"/>
      <c r="L953" s="132"/>
      <c r="M953" s="133"/>
    </row>
    <row r="954" spans="1:13" x14ac:dyDescent="0.2">
      <c r="A954" s="158" t="s">
        <v>789</v>
      </c>
      <c r="B954" s="145" t="s">
        <v>212</v>
      </c>
      <c r="C954" s="116" t="s">
        <v>41</v>
      </c>
      <c r="D954" s="116" t="s">
        <v>249</v>
      </c>
      <c r="E954" s="6" t="s">
        <v>11</v>
      </c>
      <c r="F954" s="25">
        <v>22273.7</v>
      </c>
      <c r="G954" s="33">
        <v>9770.2999999999993</v>
      </c>
      <c r="H954" s="33"/>
      <c r="I954" s="55"/>
      <c r="J954" s="55"/>
      <c r="K954" s="55"/>
      <c r="L954" s="55"/>
      <c r="M954" s="142" t="s">
        <v>960</v>
      </c>
    </row>
    <row r="955" spans="1:13" x14ac:dyDescent="0.2">
      <c r="A955" s="159"/>
      <c r="B955" s="145"/>
      <c r="C955" s="117"/>
      <c r="D955" s="117"/>
      <c r="E955" s="6" t="s">
        <v>12</v>
      </c>
      <c r="F955" s="33"/>
      <c r="G955" s="25"/>
      <c r="H955" s="25"/>
      <c r="I955" s="56"/>
      <c r="J955" s="55"/>
      <c r="K955" s="55"/>
      <c r="L955" s="55"/>
      <c r="M955" s="142"/>
    </row>
    <row r="956" spans="1:13" ht="15" x14ac:dyDescent="0.2">
      <c r="A956" s="159"/>
      <c r="B956" s="145"/>
      <c r="C956" s="117"/>
      <c r="D956" s="117"/>
      <c r="E956" s="6" t="s">
        <v>13</v>
      </c>
      <c r="F956" s="31">
        <v>22273.7</v>
      </c>
      <c r="G956" s="33">
        <v>9770.2999999999993</v>
      </c>
      <c r="H956" s="25"/>
      <c r="I956" s="56"/>
      <c r="J956" s="55"/>
      <c r="K956" s="55"/>
      <c r="L956" s="55"/>
      <c r="M956" s="142"/>
    </row>
    <row r="957" spans="1:13" x14ac:dyDescent="0.2">
      <c r="A957" s="159"/>
      <c r="B957" s="145"/>
      <c r="C957" s="117"/>
      <c r="D957" s="117"/>
      <c r="E957" s="6" t="s">
        <v>14</v>
      </c>
      <c r="F957" s="35"/>
      <c r="G957" s="35"/>
      <c r="H957" s="35"/>
      <c r="I957" s="56"/>
      <c r="J957" s="55"/>
      <c r="K957" s="55"/>
      <c r="L957" s="55"/>
      <c r="M957" s="142"/>
    </row>
    <row r="958" spans="1:13" ht="15" x14ac:dyDescent="0.2">
      <c r="A958" s="160"/>
      <c r="B958" s="145"/>
      <c r="C958" s="118"/>
      <c r="D958" s="118"/>
      <c r="E958" s="6" t="s">
        <v>15</v>
      </c>
      <c r="F958" s="31"/>
      <c r="G958" s="56"/>
      <c r="H958" s="56"/>
      <c r="I958" s="56"/>
      <c r="J958" s="55"/>
      <c r="K958" s="55"/>
      <c r="L958" s="55"/>
      <c r="M958" s="142"/>
    </row>
    <row r="959" spans="1:13" ht="24" customHeight="1" x14ac:dyDescent="0.2">
      <c r="A959" s="158" t="s">
        <v>790</v>
      </c>
      <c r="B959" s="145" t="s">
        <v>218</v>
      </c>
      <c r="C959" s="116" t="s">
        <v>95</v>
      </c>
      <c r="D959" s="116" t="s">
        <v>249</v>
      </c>
      <c r="E959" s="6" t="s">
        <v>11</v>
      </c>
      <c r="F959" s="25">
        <v>458063.4</v>
      </c>
      <c r="G959" s="33">
        <v>0</v>
      </c>
      <c r="H959" s="33">
        <v>90000</v>
      </c>
      <c r="I959" s="33">
        <v>200407.8</v>
      </c>
      <c r="J959" s="33"/>
      <c r="K959" s="33"/>
      <c r="L959" s="33"/>
      <c r="M959" s="142" t="s">
        <v>219</v>
      </c>
    </row>
    <row r="960" spans="1:13" ht="25.5" customHeight="1" x14ac:dyDescent="0.2">
      <c r="A960" s="159"/>
      <c r="B960" s="145"/>
      <c r="C960" s="117"/>
      <c r="D960" s="117"/>
      <c r="E960" s="6" t="s">
        <v>12</v>
      </c>
      <c r="F960" s="33"/>
      <c r="G960" s="25"/>
      <c r="H960" s="25"/>
      <c r="I960" s="25"/>
      <c r="J960" s="33"/>
      <c r="K960" s="33"/>
      <c r="L960" s="33"/>
      <c r="M960" s="142"/>
    </row>
    <row r="961" spans="1:13" ht="24" customHeight="1" x14ac:dyDescent="0.2">
      <c r="A961" s="159"/>
      <c r="B961" s="145"/>
      <c r="C961" s="117"/>
      <c r="D961" s="117"/>
      <c r="E961" s="6" t="s">
        <v>13</v>
      </c>
      <c r="F961" s="25">
        <v>458063.4</v>
      </c>
      <c r="G961" s="33">
        <v>0</v>
      </c>
      <c r="H961" s="33">
        <v>90000</v>
      </c>
      <c r="I961" s="33">
        <v>200407.8</v>
      </c>
      <c r="J961" s="33"/>
      <c r="K961" s="33"/>
      <c r="L961" s="33"/>
      <c r="M961" s="142"/>
    </row>
    <row r="962" spans="1:13" ht="29.25" customHeight="1" x14ac:dyDescent="0.2">
      <c r="A962" s="159"/>
      <c r="B962" s="145"/>
      <c r="C962" s="117"/>
      <c r="D962" s="117"/>
      <c r="E962" s="6" t="s">
        <v>14</v>
      </c>
      <c r="F962" s="35"/>
      <c r="G962" s="35"/>
      <c r="H962" s="35"/>
      <c r="I962" s="25"/>
      <c r="J962" s="33"/>
      <c r="K962" s="33"/>
      <c r="L962" s="33"/>
      <c r="M962" s="142"/>
    </row>
    <row r="963" spans="1:13" ht="36" customHeight="1" x14ac:dyDescent="0.2">
      <c r="A963" s="160"/>
      <c r="B963" s="145"/>
      <c r="C963" s="118"/>
      <c r="D963" s="118"/>
      <c r="E963" s="6" t="s">
        <v>15</v>
      </c>
      <c r="F963" s="32"/>
      <c r="G963" s="56"/>
      <c r="H963" s="56"/>
      <c r="I963" s="25"/>
      <c r="J963" s="33"/>
      <c r="K963" s="33"/>
      <c r="L963" s="33"/>
      <c r="M963" s="142"/>
    </row>
    <row r="964" spans="1:13" x14ac:dyDescent="0.2">
      <c r="A964" s="158" t="s">
        <v>791</v>
      </c>
      <c r="B964" s="170" t="s">
        <v>47</v>
      </c>
      <c r="C964" s="170" t="s">
        <v>32</v>
      </c>
      <c r="D964" s="170" t="s">
        <v>48</v>
      </c>
      <c r="E964" s="5" t="s">
        <v>11</v>
      </c>
      <c r="F964" s="58">
        <v>25747.59</v>
      </c>
      <c r="G964" s="58">
        <v>7822.63</v>
      </c>
      <c r="H964" s="58">
        <v>7511.64</v>
      </c>
      <c r="I964" s="58"/>
      <c r="J964" s="9"/>
      <c r="K964" s="9"/>
      <c r="L964" s="9"/>
      <c r="M964" s="119" t="s">
        <v>961</v>
      </c>
    </row>
    <row r="965" spans="1:13" x14ac:dyDescent="0.2">
      <c r="A965" s="159"/>
      <c r="B965" s="170"/>
      <c r="C965" s="170"/>
      <c r="D965" s="170"/>
      <c r="E965" s="5" t="s">
        <v>12</v>
      </c>
      <c r="F965" s="58"/>
      <c r="G965" s="58"/>
      <c r="H965" s="58"/>
      <c r="I965" s="58"/>
      <c r="J965" s="9"/>
      <c r="K965" s="9"/>
      <c r="L965" s="9"/>
      <c r="M965" s="119"/>
    </row>
    <row r="966" spans="1:13" x14ac:dyDescent="0.2">
      <c r="A966" s="159"/>
      <c r="B966" s="170"/>
      <c r="C966" s="170"/>
      <c r="D966" s="170"/>
      <c r="E966" s="5" t="s">
        <v>13</v>
      </c>
      <c r="F966" s="58"/>
      <c r="G966" s="58"/>
      <c r="H966" s="58"/>
      <c r="I966" s="58"/>
      <c r="J966" s="9"/>
      <c r="K966" s="9"/>
      <c r="L966" s="9"/>
      <c r="M966" s="119"/>
    </row>
    <row r="967" spans="1:13" x14ac:dyDescent="0.2">
      <c r="A967" s="159"/>
      <c r="B967" s="170"/>
      <c r="C967" s="170"/>
      <c r="D967" s="170"/>
      <c r="E967" s="5" t="s">
        <v>14</v>
      </c>
      <c r="F967" s="58"/>
      <c r="G967" s="58"/>
      <c r="H967" s="58"/>
      <c r="I967" s="58"/>
      <c r="J967" s="9"/>
      <c r="K967" s="9"/>
      <c r="L967" s="9"/>
      <c r="M967" s="119"/>
    </row>
    <row r="968" spans="1:13" ht="72" customHeight="1" x14ac:dyDescent="0.2">
      <c r="A968" s="160"/>
      <c r="B968" s="170"/>
      <c r="C968" s="170"/>
      <c r="D968" s="170"/>
      <c r="E968" s="5" t="s">
        <v>15</v>
      </c>
      <c r="F968" s="58">
        <v>25747.59</v>
      </c>
      <c r="G968" s="58">
        <v>7822.63</v>
      </c>
      <c r="H968" s="58">
        <v>7511.64</v>
      </c>
      <c r="I968" s="58"/>
      <c r="J968" s="9"/>
      <c r="K968" s="9"/>
      <c r="L968" s="9"/>
      <c r="M968" s="119"/>
    </row>
    <row r="969" spans="1:13" x14ac:dyDescent="0.2">
      <c r="A969" s="158" t="s">
        <v>792</v>
      </c>
      <c r="B969" s="170" t="s">
        <v>49</v>
      </c>
      <c r="C969" s="170" t="s">
        <v>32</v>
      </c>
      <c r="D969" s="170" t="s">
        <v>48</v>
      </c>
      <c r="E969" s="5" t="s">
        <v>11</v>
      </c>
      <c r="F969" s="42">
        <v>143569.07</v>
      </c>
      <c r="G969" s="42">
        <v>4321.8999999999996</v>
      </c>
      <c r="H969" s="42">
        <v>4321.8999999999996</v>
      </c>
      <c r="I969" s="58"/>
      <c r="J969" s="9"/>
      <c r="K969" s="9"/>
      <c r="L969" s="9"/>
      <c r="M969" s="119" t="s">
        <v>962</v>
      </c>
    </row>
    <row r="970" spans="1:13" x14ac:dyDescent="0.2">
      <c r="A970" s="159"/>
      <c r="B970" s="170"/>
      <c r="C970" s="170"/>
      <c r="D970" s="170"/>
      <c r="E970" s="5" t="s">
        <v>12</v>
      </c>
      <c r="F970" s="58"/>
      <c r="G970" s="58"/>
      <c r="H970" s="58"/>
      <c r="I970" s="58"/>
      <c r="J970" s="9"/>
      <c r="K970" s="9"/>
      <c r="L970" s="9"/>
      <c r="M970" s="119"/>
    </row>
    <row r="971" spans="1:13" x14ac:dyDescent="0.2">
      <c r="A971" s="159"/>
      <c r="B971" s="170"/>
      <c r="C971" s="170"/>
      <c r="D971" s="170"/>
      <c r="E971" s="5" t="s">
        <v>13</v>
      </c>
      <c r="F971" s="58"/>
      <c r="G971" s="58"/>
      <c r="H971" s="58"/>
      <c r="I971" s="58"/>
      <c r="J971" s="9"/>
      <c r="K971" s="9"/>
      <c r="L971" s="9"/>
      <c r="M971" s="119"/>
    </row>
    <row r="972" spans="1:13" x14ac:dyDescent="0.2">
      <c r="A972" s="159"/>
      <c r="B972" s="170"/>
      <c r="C972" s="170"/>
      <c r="D972" s="170"/>
      <c r="E972" s="5" t="s">
        <v>14</v>
      </c>
      <c r="F972" s="58"/>
      <c r="G972" s="58"/>
      <c r="H972" s="58"/>
      <c r="I972" s="58"/>
      <c r="J972" s="9"/>
      <c r="K972" s="9"/>
      <c r="L972" s="9"/>
      <c r="M972" s="119"/>
    </row>
    <row r="973" spans="1:13" ht="62.25" customHeight="1" x14ac:dyDescent="0.2">
      <c r="A973" s="160"/>
      <c r="B973" s="170"/>
      <c r="C973" s="170"/>
      <c r="D973" s="170"/>
      <c r="E973" s="5" t="s">
        <v>15</v>
      </c>
      <c r="F973" s="42">
        <v>143569.07</v>
      </c>
      <c r="G973" s="42">
        <v>4321.8999999999996</v>
      </c>
      <c r="H973" s="42">
        <v>4321.8999999999996</v>
      </c>
      <c r="I973" s="58"/>
      <c r="J973" s="9"/>
      <c r="K973" s="9"/>
      <c r="L973" s="9"/>
      <c r="M973" s="119"/>
    </row>
    <row r="974" spans="1:13" x14ac:dyDescent="0.2">
      <c r="A974" s="158" t="s">
        <v>793</v>
      </c>
      <c r="B974" s="203" t="s">
        <v>50</v>
      </c>
      <c r="C974" s="170" t="s">
        <v>32</v>
      </c>
      <c r="D974" s="170" t="s">
        <v>48</v>
      </c>
      <c r="E974" s="5" t="s">
        <v>11</v>
      </c>
      <c r="F974" s="58">
        <v>5709.97</v>
      </c>
      <c r="G974" s="58">
        <v>1461.04</v>
      </c>
      <c r="H974" s="58">
        <v>2318.09</v>
      </c>
      <c r="I974" s="58"/>
      <c r="J974" s="9"/>
      <c r="K974" s="9"/>
      <c r="L974" s="9"/>
      <c r="M974" s="119" t="s">
        <v>51</v>
      </c>
    </row>
    <row r="975" spans="1:13" x14ac:dyDescent="0.2">
      <c r="A975" s="159"/>
      <c r="B975" s="203"/>
      <c r="C975" s="170"/>
      <c r="D975" s="170"/>
      <c r="E975" s="5" t="s">
        <v>12</v>
      </c>
      <c r="F975" s="58"/>
      <c r="G975" s="58"/>
      <c r="H975" s="58"/>
      <c r="I975" s="58"/>
      <c r="J975" s="9"/>
      <c r="K975" s="9"/>
      <c r="L975" s="9"/>
      <c r="M975" s="119"/>
    </row>
    <row r="976" spans="1:13" x14ac:dyDescent="0.2">
      <c r="A976" s="159"/>
      <c r="B976" s="203"/>
      <c r="C976" s="170"/>
      <c r="D976" s="170"/>
      <c r="E976" s="5" t="s">
        <v>13</v>
      </c>
      <c r="F976" s="58"/>
      <c r="G976" s="58"/>
      <c r="H976" s="58"/>
      <c r="I976" s="58"/>
      <c r="J976" s="9"/>
      <c r="K976" s="9"/>
      <c r="L976" s="9"/>
      <c r="M976" s="119"/>
    </row>
    <row r="977" spans="1:13" x14ac:dyDescent="0.2">
      <c r="A977" s="159"/>
      <c r="B977" s="203"/>
      <c r="C977" s="170"/>
      <c r="D977" s="170"/>
      <c r="E977" s="5" t="s">
        <v>14</v>
      </c>
      <c r="F977" s="58"/>
      <c r="G977" s="58"/>
      <c r="H977" s="58"/>
      <c r="I977" s="58"/>
      <c r="J977" s="9"/>
      <c r="K977" s="9"/>
      <c r="L977" s="9"/>
      <c r="M977" s="119"/>
    </row>
    <row r="978" spans="1:13" ht="24" customHeight="1" x14ac:dyDescent="0.2">
      <c r="A978" s="160"/>
      <c r="B978" s="203"/>
      <c r="C978" s="170"/>
      <c r="D978" s="170"/>
      <c r="E978" s="5" t="s">
        <v>15</v>
      </c>
      <c r="F978" s="58">
        <v>5709.97</v>
      </c>
      <c r="G978" s="58">
        <v>1461.04</v>
      </c>
      <c r="H978" s="58">
        <v>2318.09</v>
      </c>
      <c r="I978" s="58"/>
      <c r="J978" s="9"/>
      <c r="K978" s="9"/>
      <c r="L978" s="9"/>
      <c r="M978" s="119"/>
    </row>
    <row r="979" spans="1:13" x14ac:dyDescent="0.2">
      <c r="A979" s="158" t="s">
        <v>794</v>
      </c>
      <c r="B979" s="170" t="s">
        <v>52</v>
      </c>
      <c r="C979" s="170" t="s">
        <v>32</v>
      </c>
      <c r="D979" s="170" t="s">
        <v>48</v>
      </c>
      <c r="E979" s="5" t="s">
        <v>11</v>
      </c>
      <c r="F979" s="42">
        <v>13113.71</v>
      </c>
      <c r="G979" s="42">
        <v>3028.57</v>
      </c>
      <c r="H979" s="42">
        <v>3028.57</v>
      </c>
      <c r="I979" s="58"/>
      <c r="J979" s="9"/>
      <c r="K979" s="9"/>
      <c r="L979" s="9"/>
      <c r="M979" s="119" t="s">
        <v>53</v>
      </c>
    </row>
    <row r="980" spans="1:13" x14ac:dyDescent="0.2">
      <c r="A980" s="159"/>
      <c r="B980" s="170"/>
      <c r="C980" s="170"/>
      <c r="D980" s="170"/>
      <c r="E980" s="5" t="s">
        <v>12</v>
      </c>
      <c r="F980" s="58"/>
      <c r="G980" s="58"/>
      <c r="H980" s="58"/>
      <c r="I980" s="58"/>
      <c r="J980" s="9"/>
      <c r="K980" s="9"/>
      <c r="L980" s="9"/>
      <c r="M980" s="119"/>
    </row>
    <row r="981" spans="1:13" x14ac:dyDescent="0.2">
      <c r="A981" s="159"/>
      <c r="B981" s="170"/>
      <c r="C981" s="170"/>
      <c r="D981" s="170"/>
      <c r="E981" s="5" t="s">
        <v>13</v>
      </c>
      <c r="F981" s="58"/>
      <c r="G981" s="58"/>
      <c r="H981" s="58"/>
      <c r="I981" s="58"/>
      <c r="J981" s="9"/>
      <c r="K981" s="9"/>
      <c r="L981" s="9"/>
      <c r="M981" s="119"/>
    </row>
    <row r="982" spans="1:13" x14ac:dyDescent="0.2">
      <c r="A982" s="159"/>
      <c r="B982" s="170"/>
      <c r="C982" s="170"/>
      <c r="D982" s="170"/>
      <c r="E982" s="5" t="s">
        <v>14</v>
      </c>
      <c r="F982" s="58"/>
      <c r="G982" s="58"/>
      <c r="H982" s="58"/>
      <c r="I982" s="58"/>
      <c r="J982" s="9"/>
      <c r="K982" s="9"/>
      <c r="L982" s="9"/>
      <c r="M982" s="119"/>
    </row>
    <row r="983" spans="1:13" ht="30" customHeight="1" x14ac:dyDescent="0.2">
      <c r="A983" s="160"/>
      <c r="B983" s="170"/>
      <c r="C983" s="170"/>
      <c r="D983" s="170"/>
      <c r="E983" s="5" t="s">
        <v>15</v>
      </c>
      <c r="F983" s="42">
        <v>13113.71</v>
      </c>
      <c r="G983" s="42">
        <v>3028.57</v>
      </c>
      <c r="H983" s="42">
        <v>3028.57</v>
      </c>
      <c r="I983" s="58"/>
      <c r="J983" s="9"/>
      <c r="K983" s="9"/>
      <c r="L983" s="9"/>
      <c r="M983" s="119"/>
    </row>
    <row r="984" spans="1:13" ht="11.25" customHeight="1" x14ac:dyDescent="0.2">
      <c r="A984" s="158" t="s">
        <v>795</v>
      </c>
      <c r="B984" s="170" t="s">
        <v>54</v>
      </c>
      <c r="C984" s="170" t="s">
        <v>32</v>
      </c>
      <c r="D984" s="170" t="s">
        <v>48</v>
      </c>
      <c r="E984" s="5" t="s">
        <v>11</v>
      </c>
      <c r="F984" s="58">
        <v>7274.68</v>
      </c>
      <c r="G984" s="58">
        <v>955.55</v>
      </c>
      <c r="H984" s="58">
        <v>730.86</v>
      </c>
      <c r="I984" s="58"/>
      <c r="J984" s="9"/>
      <c r="K984" s="9"/>
      <c r="L984" s="9"/>
      <c r="M984" s="119" t="s">
        <v>963</v>
      </c>
    </row>
    <row r="985" spans="1:13" x14ac:dyDescent="0.2">
      <c r="A985" s="159"/>
      <c r="B985" s="170"/>
      <c r="C985" s="170"/>
      <c r="D985" s="170"/>
      <c r="E985" s="5" t="s">
        <v>12</v>
      </c>
      <c r="F985" s="58"/>
      <c r="G985" s="58"/>
      <c r="H985" s="58"/>
      <c r="I985" s="58"/>
      <c r="J985" s="9"/>
      <c r="K985" s="9"/>
      <c r="L985" s="9"/>
      <c r="M985" s="119"/>
    </row>
    <row r="986" spans="1:13" x14ac:dyDescent="0.2">
      <c r="A986" s="159"/>
      <c r="B986" s="170"/>
      <c r="C986" s="170"/>
      <c r="D986" s="170"/>
      <c r="E986" s="5" t="s">
        <v>13</v>
      </c>
      <c r="F986" s="58"/>
      <c r="G986" s="58"/>
      <c r="H986" s="58"/>
      <c r="I986" s="58"/>
      <c r="J986" s="9"/>
      <c r="K986" s="9"/>
      <c r="L986" s="9"/>
      <c r="M986" s="119"/>
    </row>
    <row r="987" spans="1:13" x14ac:dyDescent="0.2">
      <c r="A987" s="159"/>
      <c r="B987" s="170"/>
      <c r="C987" s="170"/>
      <c r="D987" s="170"/>
      <c r="E987" s="5" t="s">
        <v>14</v>
      </c>
      <c r="F987" s="58"/>
      <c r="G987" s="58"/>
      <c r="H987" s="58"/>
      <c r="I987" s="58"/>
      <c r="J987" s="9"/>
      <c r="K987" s="9"/>
      <c r="L987" s="9"/>
      <c r="M987" s="119"/>
    </row>
    <row r="988" spans="1:13" ht="45" customHeight="1" x14ac:dyDescent="0.2">
      <c r="A988" s="160"/>
      <c r="B988" s="170"/>
      <c r="C988" s="170"/>
      <c r="D988" s="170"/>
      <c r="E988" s="5" t="s">
        <v>15</v>
      </c>
      <c r="F988" s="58">
        <v>7274.68</v>
      </c>
      <c r="G988" s="58">
        <v>955.55</v>
      </c>
      <c r="H988" s="58">
        <v>730.86</v>
      </c>
      <c r="I988" s="58"/>
      <c r="J988" s="9"/>
      <c r="K988" s="9"/>
      <c r="L988" s="9"/>
      <c r="M988" s="119"/>
    </row>
    <row r="989" spans="1:13" ht="47.25" customHeight="1" x14ac:dyDescent="0.2">
      <c r="A989" s="158" t="s">
        <v>796</v>
      </c>
      <c r="B989" s="170" t="s">
        <v>55</v>
      </c>
      <c r="C989" s="170" t="s">
        <v>32</v>
      </c>
      <c r="D989" s="170" t="s">
        <v>48</v>
      </c>
      <c r="E989" s="5" t="s">
        <v>11</v>
      </c>
      <c r="F989" s="42">
        <v>41127.040000000001</v>
      </c>
      <c r="G989" s="42">
        <v>16237.46</v>
      </c>
      <c r="H989" s="42">
        <v>16237.46</v>
      </c>
      <c r="I989" s="58"/>
      <c r="J989" s="9"/>
      <c r="K989" s="9"/>
      <c r="L989" s="9"/>
      <c r="M989" s="119" t="s">
        <v>56</v>
      </c>
    </row>
    <row r="990" spans="1:13" ht="47.25" customHeight="1" x14ac:dyDescent="0.2">
      <c r="A990" s="159"/>
      <c r="B990" s="170"/>
      <c r="C990" s="170"/>
      <c r="D990" s="170"/>
      <c r="E990" s="5" t="s">
        <v>12</v>
      </c>
      <c r="F990" s="58"/>
      <c r="G990" s="58"/>
      <c r="H990" s="58"/>
      <c r="I990" s="58"/>
      <c r="J990" s="9"/>
      <c r="K990" s="9"/>
      <c r="L990" s="9"/>
      <c r="M990" s="119"/>
    </row>
    <row r="991" spans="1:13" ht="47.25" customHeight="1" x14ac:dyDescent="0.2">
      <c r="A991" s="159"/>
      <c r="B991" s="170"/>
      <c r="C991" s="170"/>
      <c r="D991" s="170"/>
      <c r="E991" s="5" t="s">
        <v>13</v>
      </c>
      <c r="F991" s="58"/>
      <c r="G991" s="58"/>
      <c r="H991" s="58"/>
      <c r="I991" s="58"/>
      <c r="J991" s="9"/>
      <c r="K991" s="9"/>
      <c r="L991" s="9"/>
      <c r="M991" s="119"/>
    </row>
    <row r="992" spans="1:13" ht="47.25" customHeight="1" x14ac:dyDescent="0.2">
      <c r="A992" s="159"/>
      <c r="B992" s="170"/>
      <c r="C992" s="170"/>
      <c r="D992" s="170"/>
      <c r="E992" s="5" t="s">
        <v>14</v>
      </c>
      <c r="F992" s="58"/>
      <c r="G992" s="58"/>
      <c r="H992" s="58"/>
      <c r="I992" s="58"/>
      <c r="J992" s="9"/>
      <c r="K992" s="9"/>
      <c r="L992" s="9"/>
      <c r="M992" s="119"/>
    </row>
    <row r="993" spans="1:13" ht="47.25" customHeight="1" x14ac:dyDescent="0.2">
      <c r="A993" s="160"/>
      <c r="B993" s="170"/>
      <c r="C993" s="170"/>
      <c r="D993" s="170"/>
      <c r="E993" s="5" t="s">
        <v>15</v>
      </c>
      <c r="F993" s="42">
        <v>41127.040000000001</v>
      </c>
      <c r="G993" s="42">
        <v>16237.46</v>
      </c>
      <c r="H993" s="42">
        <v>16237.46</v>
      </c>
      <c r="I993" s="58"/>
      <c r="J993" s="9"/>
      <c r="K993" s="9"/>
      <c r="L993" s="9"/>
      <c r="M993" s="119"/>
    </row>
    <row r="994" spans="1:13" ht="32.25" customHeight="1" x14ac:dyDescent="0.2">
      <c r="A994" s="158" t="s">
        <v>797</v>
      </c>
      <c r="B994" s="170" t="s">
        <v>57</v>
      </c>
      <c r="C994" s="170" t="s">
        <v>58</v>
      </c>
      <c r="D994" s="170" t="s">
        <v>59</v>
      </c>
      <c r="E994" s="5" t="s">
        <v>11</v>
      </c>
      <c r="F994" s="58">
        <v>88789</v>
      </c>
      <c r="G994" s="58">
        <v>73558.83</v>
      </c>
      <c r="H994" s="58">
        <v>15229.7</v>
      </c>
      <c r="I994" s="58"/>
      <c r="J994" s="9"/>
      <c r="K994" s="9"/>
      <c r="L994" s="9"/>
      <c r="M994" s="119" t="s">
        <v>964</v>
      </c>
    </row>
    <row r="995" spans="1:13" ht="32.25" customHeight="1" x14ac:dyDescent="0.2">
      <c r="A995" s="159"/>
      <c r="B995" s="170"/>
      <c r="C995" s="170"/>
      <c r="D995" s="170"/>
      <c r="E995" s="5" t="s">
        <v>12</v>
      </c>
      <c r="F995" s="58"/>
      <c r="G995" s="58"/>
      <c r="H995" s="58"/>
      <c r="I995" s="58"/>
      <c r="J995" s="9"/>
      <c r="K995" s="9"/>
      <c r="L995" s="9"/>
      <c r="M995" s="119"/>
    </row>
    <row r="996" spans="1:13" ht="32.25" customHeight="1" x14ac:dyDescent="0.2">
      <c r="A996" s="159"/>
      <c r="B996" s="170"/>
      <c r="C996" s="170"/>
      <c r="D996" s="170"/>
      <c r="E996" s="5" t="s">
        <v>13</v>
      </c>
      <c r="F996" s="58"/>
      <c r="G996" s="58"/>
      <c r="H996" s="58"/>
      <c r="I996" s="58"/>
      <c r="J996" s="9"/>
      <c r="K996" s="9"/>
      <c r="L996" s="9"/>
      <c r="M996" s="119"/>
    </row>
    <row r="997" spans="1:13" ht="32.25" customHeight="1" x14ac:dyDescent="0.2">
      <c r="A997" s="159"/>
      <c r="B997" s="170"/>
      <c r="C997" s="170"/>
      <c r="D997" s="170"/>
      <c r="E997" s="5" t="s">
        <v>14</v>
      </c>
      <c r="F997" s="58"/>
      <c r="G997" s="58"/>
      <c r="H997" s="58"/>
      <c r="I997" s="58"/>
      <c r="J997" s="9"/>
      <c r="K997" s="9"/>
      <c r="L997" s="9"/>
      <c r="M997" s="119"/>
    </row>
    <row r="998" spans="1:13" ht="32.25" customHeight="1" x14ac:dyDescent="0.2">
      <c r="A998" s="160"/>
      <c r="B998" s="170"/>
      <c r="C998" s="170"/>
      <c r="D998" s="170"/>
      <c r="E998" s="5" t="s">
        <v>15</v>
      </c>
      <c r="F998" s="58">
        <v>88789</v>
      </c>
      <c r="G998" s="58">
        <v>73558.83</v>
      </c>
      <c r="H998" s="58">
        <v>15229.7</v>
      </c>
      <c r="I998" s="58"/>
      <c r="J998" s="9"/>
      <c r="K998" s="9"/>
      <c r="L998" s="9"/>
      <c r="M998" s="119"/>
    </row>
    <row r="999" spans="1:13" x14ac:dyDescent="0.2">
      <c r="A999" s="158" t="s">
        <v>798</v>
      </c>
      <c r="B999" s="170" t="s">
        <v>60</v>
      </c>
      <c r="C999" s="170" t="s">
        <v>43</v>
      </c>
      <c r="D999" s="170" t="s">
        <v>59</v>
      </c>
      <c r="E999" s="5" t="s">
        <v>11</v>
      </c>
      <c r="F999" s="58">
        <v>283581</v>
      </c>
      <c r="G999" s="58">
        <v>47981.65</v>
      </c>
      <c r="H999" s="58">
        <v>138316</v>
      </c>
      <c r="I999" s="58">
        <v>97283.199999999997</v>
      </c>
      <c r="J999" s="9"/>
      <c r="K999" s="9"/>
      <c r="L999" s="9"/>
      <c r="M999" s="119" t="s">
        <v>964</v>
      </c>
    </row>
    <row r="1000" spans="1:13" x14ac:dyDescent="0.2">
      <c r="A1000" s="159"/>
      <c r="B1000" s="170"/>
      <c r="C1000" s="170"/>
      <c r="D1000" s="170"/>
      <c r="E1000" s="5" t="s">
        <v>12</v>
      </c>
      <c r="F1000" s="58"/>
      <c r="G1000" s="58"/>
      <c r="H1000" s="58"/>
      <c r="I1000" s="58"/>
      <c r="J1000" s="9"/>
      <c r="K1000" s="9"/>
      <c r="L1000" s="9"/>
      <c r="M1000" s="119"/>
    </row>
    <row r="1001" spans="1:13" x14ac:dyDescent="0.2">
      <c r="A1001" s="159"/>
      <c r="B1001" s="170"/>
      <c r="C1001" s="170"/>
      <c r="D1001" s="170"/>
      <c r="E1001" s="5" t="s">
        <v>13</v>
      </c>
      <c r="F1001" s="58"/>
      <c r="G1001" s="58"/>
      <c r="H1001" s="58"/>
      <c r="I1001" s="58"/>
      <c r="J1001" s="9"/>
      <c r="K1001" s="9"/>
      <c r="L1001" s="9"/>
      <c r="M1001" s="119"/>
    </row>
    <row r="1002" spans="1:13" x14ac:dyDescent="0.2">
      <c r="A1002" s="159"/>
      <c r="B1002" s="170"/>
      <c r="C1002" s="170"/>
      <c r="D1002" s="170"/>
      <c r="E1002" s="5" t="s">
        <v>14</v>
      </c>
      <c r="F1002" s="58"/>
      <c r="G1002" s="58"/>
      <c r="H1002" s="58"/>
      <c r="I1002" s="58"/>
      <c r="J1002" s="9"/>
      <c r="K1002" s="9"/>
      <c r="L1002" s="9"/>
      <c r="M1002" s="119"/>
    </row>
    <row r="1003" spans="1:13" x14ac:dyDescent="0.2">
      <c r="A1003" s="160"/>
      <c r="B1003" s="170"/>
      <c r="C1003" s="170"/>
      <c r="D1003" s="170"/>
      <c r="E1003" s="5" t="s">
        <v>15</v>
      </c>
      <c r="F1003" s="58">
        <v>283581</v>
      </c>
      <c r="G1003" s="58">
        <v>47981.65</v>
      </c>
      <c r="H1003" s="58">
        <v>138316</v>
      </c>
      <c r="I1003" s="58">
        <v>97283.199999999997</v>
      </c>
      <c r="J1003" s="9"/>
      <c r="K1003" s="9"/>
      <c r="L1003" s="9"/>
      <c r="M1003" s="119"/>
    </row>
    <row r="1004" spans="1:13" x14ac:dyDescent="0.2">
      <c r="A1004" s="158" t="s">
        <v>799</v>
      </c>
      <c r="B1004" s="170" t="s">
        <v>61</v>
      </c>
      <c r="C1004" s="170" t="s">
        <v>62</v>
      </c>
      <c r="D1004" s="170" t="s">
        <v>59</v>
      </c>
      <c r="E1004" s="5" t="s">
        <v>11</v>
      </c>
      <c r="F1004" s="58">
        <v>272038</v>
      </c>
      <c r="G1004" s="58">
        <v>0</v>
      </c>
      <c r="H1004" s="58">
        <v>0</v>
      </c>
      <c r="I1004" s="58">
        <v>0</v>
      </c>
      <c r="J1004" s="9">
        <v>25036.73</v>
      </c>
      <c r="K1004" s="9">
        <v>78415.73</v>
      </c>
      <c r="L1004" s="9">
        <v>81865.3</v>
      </c>
      <c r="M1004" s="119" t="s">
        <v>964</v>
      </c>
    </row>
    <row r="1005" spans="1:13" x14ac:dyDescent="0.2">
      <c r="A1005" s="159"/>
      <c r="B1005" s="170"/>
      <c r="C1005" s="170"/>
      <c r="D1005" s="170"/>
      <c r="E1005" s="5" t="s">
        <v>12</v>
      </c>
      <c r="F1005" s="58"/>
      <c r="G1005" s="58"/>
      <c r="H1005" s="58"/>
      <c r="I1005" s="58"/>
      <c r="J1005" s="9"/>
      <c r="K1005" s="9"/>
      <c r="L1005" s="9"/>
      <c r="M1005" s="119"/>
    </row>
    <row r="1006" spans="1:13" x14ac:dyDescent="0.2">
      <c r="A1006" s="159"/>
      <c r="B1006" s="170"/>
      <c r="C1006" s="170"/>
      <c r="D1006" s="170"/>
      <c r="E1006" s="5" t="s">
        <v>13</v>
      </c>
      <c r="F1006" s="58"/>
      <c r="G1006" s="58"/>
      <c r="H1006" s="58"/>
      <c r="I1006" s="58"/>
      <c r="J1006" s="9"/>
      <c r="K1006" s="9"/>
      <c r="L1006" s="9"/>
      <c r="M1006" s="119"/>
    </row>
    <row r="1007" spans="1:13" x14ac:dyDescent="0.2">
      <c r="A1007" s="159"/>
      <c r="B1007" s="170"/>
      <c r="C1007" s="170"/>
      <c r="D1007" s="170"/>
      <c r="E1007" s="5" t="s">
        <v>14</v>
      </c>
      <c r="F1007" s="58"/>
      <c r="G1007" s="58"/>
      <c r="H1007" s="58"/>
      <c r="I1007" s="58"/>
      <c r="J1007" s="9"/>
      <c r="K1007" s="9"/>
      <c r="L1007" s="9"/>
      <c r="M1007" s="119"/>
    </row>
    <row r="1008" spans="1:13" x14ac:dyDescent="0.2">
      <c r="A1008" s="160"/>
      <c r="B1008" s="170"/>
      <c r="C1008" s="170"/>
      <c r="D1008" s="170"/>
      <c r="E1008" s="5" t="s">
        <v>15</v>
      </c>
      <c r="F1008" s="58">
        <v>272038</v>
      </c>
      <c r="G1008" s="58">
        <v>0</v>
      </c>
      <c r="H1008" s="58">
        <v>0</v>
      </c>
      <c r="I1008" s="58">
        <v>0</v>
      </c>
      <c r="J1008" s="9">
        <v>25036.73</v>
      </c>
      <c r="K1008" s="9">
        <v>78415.73</v>
      </c>
      <c r="L1008" s="9">
        <v>81865.3</v>
      </c>
      <c r="M1008" s="119"/>
    </row>
    <row r="1009" spans="1:13" x14ac:dyDescent="0.2">
      <c r="A1009" s="158" t="s">
        <v>800</v>
      </c>
      <c r="B1009" s="170" t="s">
        <v>63</v>
      </c>
      <c r="C1009" s="170" t="s">
        <v>64</v>
      </c>
      <c r="D1009" s="170" t="s">
        <v>59</v>
      </c>
      <c r="E1009" s="5" t="s">
        <v>11</v>
      </c>
      <c r="F1009" s="58">
        <v>2289</v>
      </c>
      <c r="G1009" s="58">
        <v>0</v>
      </c>
      <c r="H1009" s="58">
        <v>2288.87</v>
      </c>
      <c r="I1009" s="58"/>
      <c r="J1009" s="9"/>
      <c r="K1009" s="9"/>
      <c r="L1009" s="9"/>
      <c r="M1009" s="119" t="s">
        <v>964</v>
      </c>
    </row>
    <row r="1010" spans="1:13" x14ac:dyDescent="0.2">
      <c r="A1010" s="159"/>
      <c r="B1010" s="170"/>
      <c r="C1010" s="170"/>
      <c r="D1010" s="170"/>
      <c r="E1010" s="5" t="s">
        <v>12</v>
      </c>
      <c r="F1010" s="58"/>
      <c r="G1010" s="58"/>
      <c r="H1010" s="58"/>
      <c r="I1010" s="58"/>
      <c r="J1010" s="9"/>
      <c r="K1010" s="9"/>
      <c r="L1010" s="9"/>
      <c r="M1010" s="119"/>
    </row>
    <row r="1011" spans="1:13" x14ac:dyDescent="0.2">
      <c r="A1011" s="159"/>
      <c r="B1011" s="170"/>
      <c r="C1011" s="170"/>
      <c r="D1011" s="170"/>
      <c r="E1011" s="5" t="s">
        <v>13</v>
      </c>
      <c r="F1011" s="58"/>
      <c r="G1011" s="58"/>
      <c r="H1011" s="58"/>
      <c r="I1011" s="58"/>
      <c r="J1011" s="9"/>
      <c r="K1011" s="9"/>
      <c r="L1011" s="9"/>
      <c r="M1011" s="119"/>
    </row>
    <row r="1012" spans="1:13" x14ac:dyDescent="0.2">
      <c r="A1012" s="159"/>
      <c r="B1012" s="170"/>
      <c r="C1012" s="170"/>
      <c r="D1012" s="170"/>
      <c r="E1012" s="5" t="s">
        <v>14</v>
      </c>
      <c r="F1012" s="58"/>
      <c r="G1012" s="58"/>
      <c r="H1012" s="58"/>
      <c r="I1012" s="58"/>
      <c r="J1012" s="9"/>
      <c r="K1012" s="9"/>
      <c r="L1012" s="9"/>
      <c r="M1012" s="119"/>
    </row>
    <row r="1013" spans="1:13" x14ac:dyDescent="0.2">
      <c r="A1013" s="160"/>
      <c r="B1013" s="170"/>
      <c r="C1013" s="170"/>
      <c r="D1013" s="170"/>
      <c r="E1013" s="5" t="s">
        <v>15</v>
      </c>
      <c r="F1013" s="58">
        <v>2289</v>
      </c>
      <c r="G1013" s="58">
        <v>0</v>
      </c>
      <c r="H1013" s="58">
        <v>2288.87</v>
      </c>
      <c r="I1013" s="58"/>
      <c r="J1013" s="9"/>
      <c r="K1013" s="9"/>
      <c r="L1013" s="9"/>
      <c r="M1013" s="119"/>
    </row>
    <row r="1014" spans="1:13" x14ac:dyDescent="0.2">
      <c r="A1014" s="158" t="s">
        <v>801</v>
      </c>
      <c r="B1014" s="170" t="s">
        <v>206</v>
      </c>
      <c r="C1014" s="170" t="s">
        <v>58</v>
      </c>
      <c r="D1014" s="170" t="s">
        <v>59</v>
      </c>
      <c r="E1014" s="7" t="s">
        <v>11</v>
      </c>
      <c r="F1014" s="58">
        <v>17504</v>
      </c>
      <c r="G1014" s="58">
        <v>8563.39</v>
      </c>
      <c r="H1014" s="58">
        <v>8940.17</v>
      </c>
      <c r="I1014" s="58"/>
      <c r="J1014" s="9"/>
      <c r="K1014" s="9"/>
      <c r="L1014" s="9"/>
      <c r="M1014" s="119" t="s">
        <v>964</v>
      </c>
    </row>
    <row r="1015" spans="1:13" x14ac:dyDescent="0.2">
      <c r="A1015" s="159"/>
      <c r="B1015" s="170"/>
      <c r="C1015" s="170"/>
      <c r="D1015" s="170"/>
      <c r="E1015" s="7" t="s">
        <v>12</v>
      </c>
      <c r="F1015" s="58"/>
      <c r="G1015" s="58"/>
      <c r="H1015" s="58"/>
      <c r="I1015" s="58"/>
      <c r="J1015" s="9"/>
      <c r="K1015" s="9"/>
      <c r="L1015" s="9"/>
      <c r="M1015" s="119"/>
    </row>
    <row r="1016" spans="1:13" x14ac:dyDescent="0.2">
      <c r="A1016" s="159"/>
      <c r="B1016" s="170"/>
      <c r="C1016" s="170"/>
      <c r="D1016" s="170"/>
      <c r="E1016" s="7" t="s">
        <v>13</v>
      </c>
      <c r="F1016" s="58"/>
      <c r="G1016" s="58"/>
      <c r="H1016" s="58"/>
      <c r="I1016" s="58"/>
      <c r="J1016" s="9"/>
      <c r="K1016" s="9"/>
      <c r="L1016" s="9"/>
      <c r="M1016" s="119"/>
    </row>
    <row r="1017" spans="1:13" x14ac:dyDescent="0.2">
      <c r="A1017" s="159"/>
      <c r="B1017" s="170"/>
      <c r="C1017" s="170"/>
      <c r="D1017" s="170"/>
      <c r="E1017" s="7" t="s">
        <v>14</v>
      </c>
      <c r="F1017" s="58"/>
      <c r="G1017" s="58"/>
      <c r="H1017" s="58"/>
      <c r="I1017" s="58"/>
      <c r="J1017" s="9"/>
      <c r="K1017" s="9"/>
      <c r="L1017" s="9"/>
      <c r="M1017" s="119"/>
    </row>
    <row r="1018" spans="1:13" x14ac:dyDescent="0.2">
      <c r="A1018" s="160"/>
      <c r="B1018" s="170"/>
      <c r="C1018" s="170"/>
      <c r="D1018" s="170"/>
      <c r="E1018" s="7" t="s">
        <v>15</v>
      </c>
      <c r="F1018" s="58">
        <v>17504</v>
      </c>
      <c r="G1018" s="58">
        <v>8563.39</v>
      </c>
      <c r="H1018" s="58">
        <v>8940.17</v>
      </c>
      <c r="I1018" s="58"/>
      <c r="J1018" s="9"/>
      <c r="K1018" s="9"/>
      <c r="L1018" s="9"/>
      <c r="M1018" s="119"/>
    </row>
    <row r="1019" spans="1:13" x14ac:dyDescent="0.2">
      <c r="A1019" s="158" t="s">
        <v>802</v>
      </c>
      <c r="B1019" s="170" t="s">
        <v>65</v>
      </c>
      <c r="C1019" s="170" t="s">
        <v>58</v>
      </c>
      <c r="D1019" s="170" t="s">
        <v>59</v>
      </c>
      <c r="E1019" s="5" t="s">
        <v>11</v>
      </c>
      <c r="F1019" s="58">
        <v>8963</v>
      </c>
      <c r="G1019" s="58">
        <v>4384.8</v>
      </c>
      <c r="H1019" s="58">
        <v>4577.7299999999996</v>
      </c>
      <c r="I1019" s="58"/>
      <c r="J1019" s="9"/>
      <c r="K1019" s="9"/>
      <c r="L1019" s="9"/>
      <c r="M1019" s="119" t="s">
        <v>964</v>
      </c>
    </row>
    <row r="1020" spans="1:13" x14ac:dyDescent="0.2">
      <c r="A1020" s="159"/>
      <c r="B1020" s="170"/>
      <c r="C1020" s="170"/>
      <c r="D1020" s="170"/>
      <c r="E1020" s="5" t="s">
        <v>12</v>
      </c>
      <c r="F1020" s="58"/>
      <c r="G1020" s="58"/>
      <c r="H1020" s="58"/>
      <c r="I1020" s="58"/>
      <c r="J1020" s="9"/>
      <c r="K1020" s="9"/>
      <c r="L1020" s="9"/>
      <c r="M1020" s="119"/>
    </row>
    <row r="1021" spans="1:13" x14ac:dyDescent="0.2">
      <c r="A1021" s="159"/>
      <c r="B1021" s="170"/>
      <c r="C1021" s="170"/>
      <c r="D1021" s="170"/>
      <c r="E1021" s="5" t="s">
        <v>13</v>
      </c>
      <c r="F1021" s="58"/>
      <c r="G1021" s="58"/>
      <c r="H1021" s="58"/>
      <c r="I1021" s="58"/>
      <c r="J1021" s="9"/>
      <c r="K1021" s="9"/>
      <c r="L1021" s="9"/>
      <c r="M1021" s="119"/>
    </row>
    <row r="1022" spans="1:13" x14ac:dyDescent="0.2">
      <c r="A1022" s="159"/>
      <c r="B1022" s="170"/>
      <c r="C1022" s="170"/>
      <c r="D1022" s="170"/>
      <c r="E1022" s="5" t="s">
        <v>14</v>
      </c>
      <c r="F1022" s="58"/>
      <c r="G1022" s="58"/>
      <c r="H1022" s="58"/>
      <c r="I1022" s="58"/>
      <c r="J1022" s="9"/>
      <c r="K1022" s="9"/>
      <c r="L1022" s="9"/>
      <c r="M1022" s="119"/>
    </row>
    <row r="1023" spans="1:13" x14ac:dyDescent="0.2">
      <c r="A1023" s="160"/>
      <c r="B1023" s="170"/>
      <c r="C1023" s="170"/>
      <c r="D1023" s="170"/>
      <c r="E1023" s="5" t="s">
        <v>15</v>
      </c>
      <c r="F1023" s="58">
        <v>8963</v>
      </c>
      <c r="G1023" s="58">
        <v>4384.8</v>
      </c>
      <c r="H1023" s="58">
        <v>4577.7299999999996</v>
      </c>
      <c r="I1023" s="58"/>
      <c r="J1023" s="9"/>
      <c r="K1023" s="9"/>
      <c r="L1023" s="9"/>
      <c r="M1023" s="119"/>
    </row>
    <row r="1024" spans="1:13" x14ac:dyDescent="0.2">
      <c r="A1024" s="158" t="s">
        <v>803</v>
      </c>
      <c r="B1024" s="170" t="s">
        <v>88</v>
      </c>
      <c r="C1024" s="170" t="s">
        <v>58</v>
      </c>
      <c r="D1024" s="170" t="s">
        <v>59</v>
      </c>
      <c r="E1024" s="5" t="s">
        <v>11</v>
      </c>
      <c r="F1024" s="58">
        <v>5470</v>
      </c>
      <c r="G1024" s="58">
        <v>525</v>
      </c>
      <c r="H1024" s="58">
        <v>4945.18</v>
      </c>
      <c r="I1024" s="58"/>
      <c r="J1024" s="9"/>
      <c r="K1024" s="9"/>
      <c r="L1024" s="9"/>
      <c r="M1024" s="119" t="s">
        <v>91</v>
      </c>
    </row>
    <row r="1025" spans="1:13" x14ac:dyDescent="0.2">
      <c r="A1025" s="159"/>
      <c r="B1025" s="170"/>
      <c r="C1025" s="170"/>
      <c r="D1025" s="170"/>
      <c r="E1025" s="5" t="s">
        <v>12</v>
      </c>
      <c r="F1025" s="58"/>
      <c r="G1025" s="58"/>
      <c r="H1025" s="58"/>
      <c r="I1025" s="58"/>
      <c r="J1025" s="9"/>
      <c r="K1025" s="9"/>
      <c r="L1025" s="9"/>
      <c r="M1025" s="119"/>
    </row>
    <row r="1026" spans="1:13" x14ac:dyDescent="0.2">
      <c r="A1026" s="159"/>
      <c r="B1026" s="170"/>
      <c r="C1026" s="170"/>
      <c r="D1026" s="170"/>
      <c r="E1026" s="5" t="s">
        <v>13</v>
      </c>
      <c r="F1026" s="58"/>
      <c r="G1026" s="58"/>
      <c r="H1026" s="58"/>
      <c r="I1026" s="58"/>
      <c r="J1026" s="9"/>
      <c r="K1026" s="9"/>
      <c r="L1026" s="9"/>
      <c r="M1026" s="119"/>
    </row>
    <row r="1027" spans="1:13" x14ac:dyDescent="0.2">
      <c r="A1027" s="159"/>
      <c r="B1027" s="170"/>
      <c r="C1027" s="170"/>
      <c r="D1027" s="170"/>
      <c r="E1027" s="5" t="s">
        <v>14</v>
      </c>
      <c r="F1027" s="58"/>
      <c r="G1027" s="58"/>
      <c r="H1027" s="58"/>
      <c r="I1027" s="58"/>
      <c r="J1027" s="9"/>
      <c r="K1027" s="9"/>
      <c r="L1027" s="9"/>
      <c r="M1027" s="119"/>
    </row>
    <row r="1028" spans="1:13" x14ac:dyDescent="0.2">
      <c r="A1028" s="160"/>
      <c r="B1028" s="170"/>
      <c r="C1028" s="170"/>
      <c r="D1028" s="170"/>
      <c r="E1028" s="5" t="s">
        <v>15</v>
      </c>
      <c r="F1028" s="58">
        <v>5470</v>
      </c>
      <c r="G1028" s="58">
        <v>525</v>
      </c>
      <c r="H1028" s="58">
        <v>4945.18</v>
      </c>
      <c r="I1028" s="58"/>
      <c r="J1028" s="9"/>
      <c r="K1028" s="9"/>
      <c r="L1028" s="9"/>
      <c r="M1028" s="119"/>
    </row>
    <row r="1029" spans="1:13" x14ac:dyDescent="0.2">
      <c r="A1029" s="158" t="s">
        <v>804</v>
      </c>
      <c r="B1029" s="170" t="s">
        <v>89</v>
      </c>
      <c r="C1029" s="170" t="s">
        <v>66</v>
      </c>
      <c r="D1029" s="170" t="s">
        <v>59</v>
      </c>
      <c r="E1029" s="5" t="s">
        <v>11</v>
      </c>
      <c r="F1029" s="58">
        <v>329</v>
      </c>
      <c r="G1029" s="58">
        <v>328.86</v>
      </c>
      <c r="H1029" s="58"/>
      <c r="I1029" s="58"/>
      <c r="J1029" s="9"/>
      <c r="K1029" s="9"/>
      <c r="L1029" s="9"/>
      <c r="M1029" s="119" t="s">
        <v>964</v>
      </c>
    </row>
    <row r="1030" spans="1:13" x14ac:dyDescent="0.2">
      <c r="A1030" s="159"/>
      <c r="B1030" s="170"/>
      <c r="C1030" s="170"/>
      <c r="D1030" s="170"/>
      <c r="E1030" s="5" t="s">
        <v>12</v>
      </c>
      <c r="F1030" s="58"/>
      <c r="G1030" s="58"/>
      <c r="H1030" s="58"/>
      <c r="I1030" s="58"/>
      <c r="J1030" s="9"/>
      <c r="K1030" s="9"/>
      <c r="L1030" s="9"/>
      <c r="M1030" s="119"/>
    </row>
    <row r="1031" spans="1:13" x14ac:dyDescent="0.2">
      <c r="A1031" s="159"/>
      <c r="B1031" s="170"/>
      <c r="C1031" s="170"/>
      <c r="D1031" s="170"/>
      <c r="E1031" s="5" t="s">
        <v>13</v>
      </c>
      <c r="F1031" s="58"/>
      <c r="G1031" s="58"/>
      <c r="H1031" s="58"/>
      <c r="I1031" s="58"/>
      <c r="J1031" s="9"/>
      <c r="K1031" s="9"/>
      <c r="L1031" s="9"/>
      <c r="M1031" s="119"/>
    </row>
    <row r="1032" spans="1:13" x14ac:dyDescent="0.2">
      <c r="A1032" s="159"/>
      <c r="B1032" s="170"/>
      <c r="C1032" s="170"/>
      <c r="D1032" s="170"/>
      <c r="E1032" s="5" t="s">
        <v>14</v>
      </c>
      <c r="F1032" s="58"/>
      <c r="G1032" s="58"/>
      <c r="H1032" s="58"/>
      <c r="I1032" s="58"/>
      <c r="J1032" s="9"/>
      <c r="K1032" s="9"/>
      <c r="L1032" s="9"/>
      <c r="M1032" s="119"/>
    </row>
    <row r="1033" spans="1:13" x14ac:dyDescent="0.2">
      <c r="A1033" s="160"/>
      <c r="B1033" s="170"/>
      <c r="C1033" s="170"/>
      <c r="D1033" s="170"/>
      <c r="E1033" s="5" t="s">
        <v>15</v>
      </c>
      <c r="F1033" s="58">
        <v>329</v>
      </c>
      <c r="G1033" s="58">
        <v>328.86</v>
      </c>
      <c r="H1033" s="58"/>
      <c r="I1033" s="58"/>
      <c r="J1033" s="9"/>
      <c r="K1033" s="9"/>
      <c r="L1033" s="9"/>
      <c r="M1033" s="119"/>
    </row>
    <row r="1034" spans="1:13" x14ac:dyDescent="0.2">
      <c r="A1034" s="158" t="s">
        <v>805</v>
      </c>
      <c r="B1034" s="203" t="s">
        <v>178</v>
      </c>
      <c r="C1034" s="170" t="s">
        <v>66</v>
      </c>
      <c r="D1034" s="170" t="s">
        <v>59</v>
      </c>
      <c r="E1034" s="5" t="s">
        <v>11</v>
      </c>
      <c r="F1034" s="58">
        <v>1337</v>
      </c>
      <c r="G1034" s="58">
        <v>1337.36</v>
      </c>
      <c r="H1034" s="58"/>
      <c r="I1034" s="58"/>
      <c r="J1034" s="9"/>
      <c r="K1034" s="9"/>
      <c r="L1034" s="9"/>
      <c r="M1034" s="119" t="s">
        <v>964</v>
      </c>
    </row>
    <row r="1035" spans="1:13" x14ac:dyDescent="0.2">
      <c r="A1035" s="159"/>
      <c r="B1035" s="203"/>
      <c r="C1035" s="170"/>
      <c r="D1035" s="170"/>
      <c r="E1035" s="5" t="s">
        <v>12</v>
      </c>
      <c r="F1035" s="58"/>
      <c r="G1035" s="58"/>
      <c r="H1035" s="58"/>
      <c r="I1035" s="58"/>
      <c r="J1035" s="9"/>
      <c r="K1035" s="9"/>
      <c r="L1035" s="9"/>
      <c r="M1035" s="119"/>
    </row>
    <row r="1036" spans="1:13" x14ac:dyDescent="0.2">
      <c r="A1036" s="159"/>
      <c r="B1036" s="203"/>
      <c r="C1036" s="170"/>
      <c r="D1036" s="170"/>
      <c r="E1036" s="5" t="s">
        <v>13</v>
      </c>
      <c r="F1036" s="58"/>
      <c r="G1036" s="58"/>
      <c r="H1036" s="58"/>
      <c r="I1036" s="58"/>
      <c r="J1036" s="9"/>
      <c r="K1036" s="9"/>
      <c r="L1036" s="9"/>
      <c r="M1036" s="119"/>
    </row>
    <row r="1037" spans="1:13" x14ac:dyDescent="0.2">
      <c r="A1037" s="159"/>
      <c r="B1037" s="203"/>
      <c r="C1037" s="170"/>
      <c r="D1037" s="170"/>
      <c r="E1037" s="5" t="s">
        <v>14</v>
      </c>
      <c r="F1037" s="58"/>
      <c r="G1037" s="58"/>
      <c r="H1037" s="58"/>
      <c r="I1037" s="58"/>
      <c r="J1037" s="9"/>
      <c r="K1037" s="9"/>
      <c r="L1037" s="9"/>
      <c r="M1037" s="119"/>
    </row>
    <row r="1038" spans="1:13" x14ac:dyDescent="0.2">
      <c r="A1038" s="160"/>
      <c r="B1038" s="203"/>
      <c r="C1038" s="170"/>
      <c r="D1038" s="170"/>
      <c r="E1038" s="5" t="s">
        <v>15</v>
      </c>
      <c r="F1038" s="58">
        <v>1337</v>
      </c>
      <c r="G1038" s="58">
        <v>1337.36</v>
      </c>
      <c r="H1038" s="58"/>
      <c r="I1038" s="58"/>
      <c r="J1038" s="9"/>
      <c r="K1038" s="9"/>
      <c r="L1038" s="9"/>
      <c r="M1038" s="119"/>
    </row>
    <row r="1039" spans="1:13" x14ac:dyDescent="0.2">
      <c r="A1039" s="158" t="s">
        <v>806</v>
      </c>
      <c r="B1039" s="170" t="s">
        <v>965</v>
      </c>
      <c r="C1039" s="170" t="s">
        <v>67</v>
      </c>
      <c r="D1039" s="170" t="s">
        <v>59</v>
      </c>
      <c r="E1039" s="5" t="s">
        <v>11</v>
      </c>
      <c r="F1039" s="58">
        <v>2956045</v>
      </c>
      <c r="G1039" s="58">
        <v>0</v>
      </c>
      <c r="H1039" s="58">
        <v>17593.98</v>
      </c>
      <c r="I1039" s="58">
        <v>4583.2299999999996</v>
      </c>
      <c r="J1039" s="9">
        <v>30474.61</v>
      </c>
      <c r="K1039" s="9">
        <v>31815.49</v>
      </c>
      <c r="L1039" s="9">
        <v>33436.81</v>
      </c>
      <c r="M1039" s="119" t="s">
        <v>92</v>
      </c>
    </row>
    <row r="1040" spans="1:13" x14ac:dyDescent="0.2">
      <c r="A1040" s="159"/>
      <c r="B1040" s="170"/>
      <c r="C1040" s="170"/>
      <c r="D1040" s="170"/>
      <c r="E1040" s="5" t="s">
        <v>12</v>
      </c>
      <c r="F1040" s="58"/>
      <c r="G1040" s="58"/>
      <c r="H1040" s="58"/>
      <c r="I1040" s="58"/>
      <c r="J1040" s="9"/>
      <c r="K1040" s="9"/>
      <c r="L1040" s="9"/>
      <c r="M1040" s="119"/>
    </row>
    <row r="1041" spans="1:13" x14ac:dyDescent="0.2">
      <c r="A1041" s="159"/>
      <c r="B1041" s="170"/>
      <c r="C1041" s="170"/>
      <c r="D1041" s="170"/>
      <c r="E1041" s="5" t="s">
        <v>13</v>
      </c>
      <c r="F1041" s="58"/>
      <c r="G1041" s="58"/>
      <c r="H1041" s="58"/>
      <c r="I1041" s="58"/>
      <c r="J1041" s="9"/>
      <c r="K1041" s="9"/>
      <c r="L1041" s="9"/>
      <c r="M1041" s="119"/>
    </row>
    <row r="1042" spans="1:13" x14ac:dyDescent="0.2">
      <c r="A1042" s="159"/>
      <c r="B1042" s="170"/>
      <c r="C1042" s="170"/>
      <c r="D1042" s="170"/>
      <c r="E1042" s="5" t="s">
        <v>14</v>
      </c>
      <c r="F1042" s="58"/>
      <c r="G1042" s="58"/>
      <c r="H1042" s="58"/>
      <c r="I1042" s="58"/>
      <c r="J1042" s="9"/>
      <c r="K1042" s="9"/>
      <c r="L1042" s="9"/>
      <c r="M1042" s="119"/>
    </row>
    <row r="1043" spans="1:13" x14ac:dyDescent="0.2">
      <c r="A1043" s="160"/>
      <c r="B1043" s="170"/>
      <c r="C1043" s="170"/>
      <c r="D1043" s="170"/>
      <c r="E1043" s="5" t="s">
        <v>15</v>
      </c>
      <c r="F1043" s="58">
        <v>2956045</v>
      </c>
      <c r="G1043" s="58">
        <v>0</v>
      </c>
      <c r="H1043" s="58">
        <v>17593.98</v>
      </c>
      <c r="I1043" s="58">
        <v>4583.2299999999996</v>
      </c>
      <c r="J1043" s="9">
        <v>30474.61</v>
      </c>
      <c r="K1043" s="9">
        <v>31815.49</v>
      </c>
      <c r="L1043" s="9">
        <v>33436.81</v>
      </c>
      <c r="M1043" s="119"/>
    </row>
    <row r="1044" spans="1:13" x14ac:dyDescent="0.2">
      <c r="A1044" s="158" t="s">
        <v>807</v>
      </c>
      <c r="B1044" s="170" t="s">
        <v>68</v>
      </c>
      <c r="C1044" s="170" t="s">
        <v>46</v>
      </c>
      <c r="D1044" s="170" t="s">
        <v>59</v>
      </c>
      <c r="E1044" s="5" t="s">
        <v>11</v>
      </c>
      <c r="F1044" s="58">
        <v>358</v>
      </c>
      <c r="G1044" s="58">
        <v>0</v>
      </c>
      <c r="H1044" s="58">
        <v>0</v>
      </c>
      <c r="I1044" s="58">
        <v>357.75</v>
      </c>
      <c r="J1044" s="9"/>
      <c r="K1044" s="9"/>
      <c r="L1044" s="9"/>
      <c r="M1044" s="119" t="s">
        <v>964</v>
      </c>
    </row>
    <row r="1045" spans="1:13" x14ac:dyDescent="0.2">
      <c r="A1045" s="159"/>
      <c r="B1045" s="170"/>
      <c r="C1045" s="170"/>
      <c r="D1045" s="170"/>
      <c r="E1045" s="5" t="s">
        <v>12</v>
      </c>
      <c r="F1045" s="58"/>
      <c r="G1045" s="58"/>
      <c r="H1045" s="58"/>
      <c r="I1045" s="58"/>
      <c r="J1045" s="9"/>
      <c r="K1045" s="9"/>
      <c r="L1045" s="9"/>
      <c r="M1045" s="119"/>
    </row>
    <row r="1046" spans="1:13" x14ac:dyDescent="0.2">
      <c r="A1046" s="159"/>
      <c r="B1046" s="170"/>
      <c r="C1046" s="170"/>
      <c r="D1046" s="170"/>
      <c r="E1046" s="5" t="s">
        <v>13</v>
      </c>
      <c r="F1046" s="58"/>
      <c r="G1046" s="58"/>
      <c r="H1046" s="58"/>
      <c r="I1046" s="58"/>
      <c r="J1046" s="9"/>
      <c r="K1046" s="9"/>
      <c r="L1046" s="9"/>
      <c r="M1046" s="119"/>
    </row>
    <row r="1047" spans="1:13" x14ac:dyDescent="0.2">
      <c r="A1047" s="159"/>
      <c r="B1047" s="170"/>
      <c r="C1047" s="170"/>
      <c r="D1047" s="170"/>
      <c r="E1047" s="5" t="s">
        <v>14</v>
      </c>
      <c r="F1047" s="58"/>
      <c r="G1047" s="58"/>
      <c r="H1047" s="58"/>
      <c r="I1047" s="58"/>
      <c r="J1047" s="9"/>
      <c r="K1047" s="9"/>
      <c r="L1047" s="9"/>
      <c r="M1047" s="119"/>
    </row>
    <row r="1048" spans="1:13" x14ac:dyDescent="0.2">
      <c r="A1048" s="160"/>
      <c r="B1048" s="170"/>
      <c r="C1048" s="170"/>
      <c r="D1048" s="170"/>
      <c r="E1048" s="5" t="s">
        <v>15</v>
      </c>
      <c r="F1048" s="58">
        <v>358</v>
      </c>
      <c r="G1048" s="58">
        <v>0</v>
      </c>
      <c r="H1048" s="58">
        <v>0</v>
      </c>
      <c r="I1048" s="58">
        <v>357.75</v>
      </c>
      <c r="J1048" s="9"/>
      <c r="K1048" s="9"/>
      <c r="L1048" s="9"/>
      <c r="M1048" s="119"/>
    </row>
    <row r="1049" spans="1:13" x14ac:dyDescent="0.2">
      <c r="A1049" s="158" t="s">
        <v>808</v>
      </c>
      <c r="B1049" s="170" t="s">
        <v>966</v>
      </c>
      <c r="C1049" s="170" t="s">
        <v>43</v>
      </c>
      <c r="D1049" s="170" t="s">
        <v>59</v>
      </c>
      <c r="E1049" s="5" t="s">
        <v>11</v>
      </c>
      <c r="F1049" s="58">
        <v>37239</v>
      </c>
      <c r="G1049" s="58">
        <v>3259.67</v>
      </c>
      <c r="H1049" s="58">
        <v>15851.93</v>
      </c>
      <c r="I1049" s="58">
        <v>18127.3</v>
      </c>
      <c r="J1049" s="9"/>
      <c r="K1049" s="9"/>
      <c r="L1049" s="9"/>
      <c r="M1049" s="119" t="s">
        <v>91</v>
      </c>
    </row>
    <row r="1050" spans="1:13" x14ac:dyDescent="0.2">
      <c r="A1050" s="159"/>
      <c r="B1050" s="170"/>
      <c r="C1050" s="170"/>
      <c r="D1050" s="170"/>
      <c r="E1050" s="5" t="s">
        <v>12</v>
      </c>
      <c r="F1050" s="58"/>
      <c r="G1050" s="58"/>
      <c r="H1050" s="58"/>
      <c r="I1050" s="58"/>
      <c r="J1050" s="9"/>
      <c r="K1050" s="9"/>
      <c r="L1050" s="9"/>
      <c r="M1050" s="119"/>
    </row>
    <row r="1051" spans="1:13" x14ac:dyDescent="0.2">
      <c r="A1051" s="159"/>
      <c r="B1051" s="170"/>
      <c r="C1051" s="170"/>
      <c r="D1051" s="170"/>
      <c r="E1051" s="5" t="s">
        <v>13</v>
      </c>
      <c r="F1051" s="58"/>
      <c r="G1051" s="58"/>
      <c r="H1051" s="58"/>
      <c r="I1051" s="58"/>
      <c r="J1051" s="9"/>
      <c r="K1051" s="9"/>
      <c r="L1051" s="9"/>
      <c r="M1051" s="119"/>
    </row>
    <row r="1052" spans="1:13" x14ac:dyDescent="0.2">
      <c r="A1052" s="159"/>
      <c r="B1052" s="170"/>
      <c r="C1052" s="170"/>
      <c r="D1052" s="170"/>
      <c r="E1052" s="5" t="s">
        <v>14</v>
      </c>
      <c r="F1052" s="58"/>
      <c r="G1052" s="58"/>
      <c r="H1052" s="58"/>
      <c r="I1052" s="58"/>
      <c r="J1052" s="9"/>
      <c r="K1052" s="9"/>
      <c r="L1052" s="9"/>
      <c r="M1052" s="119"/>
    </row>
    <row r="1053" spans="1:13" x14ac:dyDescent="0.2">
      <c r="A1053" s="160"/>
      <c r="B1053" s="170"/>
      <c r="C1053" s="170"/>
      <c r="D1053" s="170"/>
      <c r="E1053" s="5" t="s">
        <v>15</v>
      </c>
      <c r="F1053" s="58">
        <v>37239</v>
      </c>
      <c r="G1053" s="58">
        <v>3259.67</v>
      </c>
      <c r="H1053" s="58">
        <v>15851.93</v>
      </c>
      <c r="I1053" s="58">
        <v>18127.3</v>
      </c>
      <c r="J1053" s="9"/>
      <c r="K1053" s="9"/>
      <c r="L1053" s="9"/>
      <c r="M1053" s="119"/>
    </row>
    <row r="1054" spans="1:13" x14ac:dyDescent="0.2">
      <c r="A1054" s="158" t="s">
        <v>809</v>
      </c>
      <c r="B1054" s="170" t="s">
        <v>69</v>
      </c>
      <c r="C1054" s="170" t="s">
        <v>44</v>
      </c>
      <c r="D1054" s="170" t="s">
        <v>59</v>
      </c>
      <c r="E1054" s="5" t="s">
        <v>11</v>
      </c>
      <c r="F1054" s="58">
        <v>8209</v>
      </c>
      <c r="G1054" s="58">
        <v>0</v>
      </c>
      <c r="H1054" s="58">
        <v>3288.6</v>
      </c>
      <c r="I1054" s="58">
        <v>4920.7700000000004</v>
      </c>
      <c r="J1054" s="9"/>
      <c r="K1054" s="9"/>
      <c r="L1054" s="9"/>
      <c r="M1054" s="119" t="s">
        <v>964</v>
      </c>
    </row>
    <row r="1055" spans="1:13" x14ac:dyDescent="0.2">
      <c r="A1055" s="159"/>
      <c r="B1055" s="170"/>
      <c r="C1055" s="170"/>
      <c r="D1055" s="170"/>
      <c r="E1055" s="5" t="s">
        <v>12</v>
      </c>
      <c r="F1055" s="58"/>
      <c r="G1055" s="58"/>
      <c r="H1055" s="58"/>
      <c r="I1055" s="58"/>
      <c r="J1055" s="9"/>
      <c r="K1055" s="9"/>
      <c r="L1055" s="9"/>
      <c r="M1055" s="119"/>
    </row>
    <row r="1056" spans="1:13" x14ac:dyDescent="0.2">
      <c r="A1056" s="159"/>
      <c r="B1056" s="170"/>
      <c r="C1056" s="170"/>
      <c r="D1056" s="170"/>
      <c r="E1056" s="5" t="s">
        <v>13</v>
      </c>
      <c r="F1056" s="58"/>
      <c r="G1056" s="58"/>
      <c r="H1056" s="58"/>
      <c r="I1056" s="58"/>
      <c r="J1056" s="9"/>
      <c r="K1056" s="9"/>
      <c r="L1056" s="9"/>
      <c r="M1056" s="119"/>
    </row>
    <row r="1057" spans="1:13" x14ac:dyDescent="0.2">
      <c r="A1057" s="159"/>
      <c r="B1057" s="170"/>
      <c r="C1057" s="170"/>
      <c r="D1057" s="170"/>
      <c r="E1057" s="5" t="s">
        <v>14</v>
      </c>
      <c r="F1057" s="58"/>
      <c r="G1057" s="58"/>
      <c r="H1057" s="58"/>
      <c r="I1057" s="58"/>
      <c r="J1057" s="9"/>
      <c r="K1057" s="9"/>
      <c r="L1057" s="9"/>
      <c r="M1057" s="119"/>
    </row>
    <row r="1058" spans="1:13" x14ac:dyDescent="0.2">
      <c r="A1058" s="160"/>
      <c r="B1058" s="170"/>
      <c r="C1058" s="170"/>
      <c r="D1058" s="170"/>
      <c r="E1058" s="5" t="s">
        <v>15</v>
      </c>
      <c r="F1058" s="58">
        <v>8209</v>
      </c>
      <c r="G1058" s="58">
        <v>0</v>
      </c>
      <c r="H1058" s="58">
        <v>3288.6</v>
      </c>
      <c r="I1058" s="58">
        <v>4920.7700000000004</v>
      </c>
      <c r="J1058" s="9"/>
      <c r="K1058" s="9"/>
      <c r="L1058" s="9"/>
      <c r="M1058" s="119"/>
    </row>
    <row r="1059" spans="1:13" x14ac:dyDescent="0.2">
      <c r="A1059" s="158" t="s">
        <v>810</v>
      </c>
      <c r="B1059" s="170" t="s">
        <v>42</v>
      </c>
      <c r="C1059" s="170" t="s">
        <v>207</v>
      </c>
      <c r="D1059" s="170" t="s">
        <v>59</v>
      </c>
      <c r="E1059" s="7" t="s">
        <v>11</v>
      </c>
      <c r="F1059" s="58">
        <v>383322</v>
      </c>
      <c r="G1059" s="58">
        <v>735</v>
      </c>
      <c r="H1059" s="58">
        <v>2192.4</v>
      </c>
      <c r="I1059" s="58">
        <v>6853.44</v>
      </c>
      <c r="J1059" s="9">
        <v>73134.05</v>
      </c>
      <c r="K1059" s="9">
        <v>190879.88</v>
      </c>
      <c r="L1059" s="9">
        <v>79711.44</v>
      </c>
      <c r="M1059" s="119" t="s">
        <v>964</v>
      </c>
    </row>
    <row r="1060" spans="1:13" x14ac:dyDescent="0.2">
      <c r="A1060" s="159"/>
      <c r="B1060" s="170"/>
      <c r="C1060" s="170"/>
      <c r="D1060" s="170"/>
      <c r="E1060" s="7" t="s">
        <v>12</v>
      </c>
      <c r="F1060" s="58"/>
      <c r="G1060" s="58"/>
      <c r="H1060" s="58"/>
      <c r="I1060" s="58"/>
      <c r="J1060" s="9"/>
      <c r="K1060" s="9"/>
      <c r="L1060" s="9"/>
      <c r="M1060" s="119"/>
    </row>
    <row r="1061" spans="1:13" x14ac:dyDescent="0.2">
      <c r="A1061" s="159"/>
      <c r="B1061" s="170"/>
      <c r="C1061" s="170"/>
      <c r="D1061" s="170"/>
      <c r="E1061" s="7" t="s">
        <v>13</v>
      </c>
      <c r="F1061" s="58"/>
      <c r="G1061" s="58"/>
      <c r="H1061" s="58"/>
      <c r="I1061" s="58"/>
      <c r="J1061" s="9"/>
      <c r="K1061" s="9"/>
      <c r="L1061" s="9"/>
      <c r="M1061" s="119"/>
    </row>
    <row r="1062" spans="1:13" x14ac:dyDescent="0.2">
      <c r="A1062" s="159"/>
      <c r="B1062" s="170"/>
      <c r="C1062" s="170"/>
      <c r="D1062" s="170"/>
      <c r="E1062" s="7" t="s">
        <v>14</v>
      </c>
      <c r="F1062" s="58"/>
      <c r="G1062" s="58"/>
      <c r="H1062" s="58"/>
      <c r="I1062" s="58"/>
      <c r="J1062" s="9"/>
      <c r="K1062" s="9"/>
      <c r="L1062" s="9"/>
      <c r="M1062" s="119"/>
    </row>
    <row r="1063" spans="1:13" ht="30.75" customHeight="1" x14ac:dyDescent="0.2">
      <c r="A1063" s="160"/>
      <c r="B1063" s="170"/>
      <c r="C1063" s="170"/>
      <c r="D1063" s="170"/>
      <c r="E1063" s="7" t="s">
        <v>15</v>
      </c>
      <c r="F1063" s="58">
        <v>383322</v>
      </c>
      <c r="G1063" s="58">
        <v>735</v>
      </c>
      <c r="H1063" s="58">
        <v>2192.4</v>
      </c>
      <c r="I1063" s="58">
        <v>6853.44</v>
      </c>
      <c r="J1063" s="9">
        <v>73134.05</v>
      </c>
      <c r="K1063" s="9">
        <v>190879.88</v>
      </c>
      <c r="L1063" s="9">
        <v>79711.44</v>
      </c>
      <c r="M1063" s="119"/>
    </row>
    <row r="1064" spans="1:13" x14ac:dyDescent="0.2">
      <c r="A1064" s="158" t="s">
        <v>811</v>
      </c>
      <c r="B1064" s="170" t="s">
        <v>70</v>
      </c>
      <c r="C1064" s="170" t="s">
        <v>58</v>
      </c>
      <c r="D1064" s="170" t="s">
        <v>59</v>
      </c>
      <c r="E1064" s="5" t="s">
        <v>11</v>
      </c>
      <c r="F1064" s="58">
        <v>39159</v>
      </c>
      <c r="G1064" s="58">
        <v>21000</v>
      </c>
      <c r="H1064" s="58">
        <v>18159.21</v>
      </c>
      <c r="I1064" s="58"/>
      <c r="J1064" s="9"/>
      <c r="K1064" s="9"/>
      <c r="L1064" s="9"/>
      <c r="M1064" s="119" t="s">
        <v>964</v>
      </c>
    </row>
    <row r="1065" spans="1:13" x14ac:dyDescent="0.2">
      <c r="A1065" s="159"/>
      <c r="B1065" s="170"/>
      <c r="C1065" s="170"/>
      <c r="D1065" s="170"/>
      <c r="E1065" s="5" t="s">
        <v>12</v>
      </c>
      <c r="F1065" s="58"/>
      <c r="G1065" s="58"/>
      <c r="H1065" s="58"/>
      <c r="I1065" s="58"/>
      <c r="J1065" s="9"/>
      <c r="K1065" s="9"/>
      <c r="L1065" s="9"/>
      <c r="M1065" s="119"/>
    </row>
    <row r="1066" spans="1:13" ht="24.75" customHeight="1" x14ac:dyDescent="0.2">
      <c r="A1066" s="159"/>
      <c r="B1066" s="170"/>
      <c r="C1066" s="170"/>
      <c r="D1066" s="170"/>
      <c r="E1066" s="5" t="s">
        <v>13</v>
      </c>
      <c r="F1066" s="58"/>
      <c r="G1066" s="58"/>
      <c r="H1066" s="58"/>
      <c r="I1066" s="58"/>
      <c r="J1066" s="9"/>
      <c r="K1066" s="9"/>
      <c r="L1066" s="9"/>
      <c r="M1066" s="119"/>
    </row>
    <row r="1067" spans="1:13" x14ac:dyDescent="0.2">
      <c r="A1067" s="159"/>
      <c r="B1067" s="170"/>
      <c r="C1067" s="170"/>
      <c r="D1067" s="170"/>
      <c r="E1067" s="5" t="s">
        <v>14</v>
      </c>
      <c r="F1067" s="58"/>
      <c r="G1067" s="58"/>
      <c r="H1067" s="58"/>
      <c r="I1067" s="58"/>
      <c r="J1067" s="9"/>
      <c r="K1067" s="9"/>
      <c r="L1067" s="9"/>
      <c r="M1067" s="119"/>
    </row>
    <row r="1068" spans="1:13" ht="30.75" customHeight="1" x14ac:dyDescent="0.2">
      <c r="A1068" s="160"/>
      <c r="B1068" s="170"/>
      <c r="C1068" s="170"/>
      <c r="D1068" s="170"/>
      <c r="E1068" s="5" t="s">
        <v>15</v>
      </c>
      <c r="F1068" s="58">
        <v>39159</v>
      </c>
      <c r="G1068" s="58">
        <v>21000</v>
      </c>
      <c r="H1068" s="58">
        <v>18159.21</v>
      </c>
      <c r="I1068" s="58"/>
      <c r="J1068" s="9"/>
      <c r="K1068" s="9"/>
      <c r="L1068" s="9"/>
      <c r="M1068" s="119"/>
    </row>
    <row r="1069" spans="1:13" ht="27" customHeight="1" x14ac:dyDescent="0.2">
      <c r="A1069" s="158" t="s">
        <v>812</v>
      </c>
      <c r="B1069" s="170" t="s">
        <v>71</v>
      </c>
      <c r="C1069" s="170" t="s">
        <v>72</v>
      </c>
      <c r="D1069" s="170" t="s">
        <v>59</v>
      </c>
      <c r="E1069" s="5" t="s">
        <v>11</v>
      </c>
      <c r="F1069" s="58">
        <v>30838</v>
      </c>
      <c r="G1069" s="58">
        <v>0</v>
      </c>
      <c r="H1069" s="58">
        <v>11258.97</v>
      </c>
      <c r="I1069" s="9">
        <v>7332.4</v>
      </c>
      <c r="J1069" s="9">
        <v>7647.7</v>
      </c>
      <c r="K1069" s="9">
        <v>4598.88</v>
      </c>
      <c r="L1069" s="9"/>
      <c r="M1069" s="119" t="s">
        <v>964</v>
      </c>
    </row>
    <row r="1070" spans="1:13" x14ac:dyDescent="0.2">
      <c r="A1070" s="159"/>
      <c r="B1070" s="170"/>
      <c r="C1070" s="170"/>
      <c r="D1070" s="170"/>
      <c r="E1070" s="5" t="s">
        <v>12</v>
      </c>
      <c r="F1070" s="58"/>
      <c r="G1070" s="58"/>
      <c r="H1070" s="58"/>
      <c r="I1070" s="58"/>
      <c r="J1070" s="9"/>
      <c r="K1070" s="9"/>
      <c r="L1070" s="9"/>
      <c r="M1070" s="119"/>
    </row>
    <row r="1071" spans="1:13" ht="22.5" customHeight="1" x14ac:dyDescent="0.2">
      <c r="A1071" s="159"/>
      <c r="B1071" s="170"/>
      <c r="C1071" s="170"/>
      <c r="D1071" s="170"/>
      <c r="E1071" s="5" t="s">
        <v>13</v>
      </c>
      <c r="F1071" s="58"/>
      <c r="G1071" s="58"/>
      <c r="H1071" s="58"/>
      <c r="I1071" s="58"/>
      <c r="J1071" s="9"/>
      <c r="K1071" s="9"/>
      <c r="L1071" s="9"/>
      <c r="M1071" s="119"/>
    </row>
    <row r="1072" spans="1:13" ht="30" customHeight="1" x14ac:dyDescent="0.2">
      <c r="A1072" s="159"/>
      <c r="B1072" s="170"/>
      <c r="C1072" s="170"/>
      <c r="D1072" s="170"/>
      <c r="E1072" s="5" t="s">
        <v>14</v>
      </c>
      <c r="F1072" s="58"/>
      <c r="G1072" s="58"/>
      <c r="H1072" s="58"/>
      <c r="I1072" s="58"/>
      <c r="J1072" s="9"/>
      <c r="K1072" s="9"/>
      <c r="L1072" s="9"/>
      <c r="M1072" s="119"/>
    </row>
    <row r="1073" spans="1:13" ht="33.75" customHeight="1" x14ac:dyDescent="0.2">
      <c r="A1073" s="160"/>
      <c r="B1073" s="170"/>
      <c r="C1073" s="170"/>
      <c r="D1073" s="170"/>
      <c r="E1073" s="5" t="s">
        <v>15</v>
      </c>
      <c r="F1073" s="58">
        <v>30838</v>
      </c>
      <c r="G1073" s="58">
        <v>0</v>
      </c>
      <c r="H1073" s="58">
        <v>11258.97</v>
      </c>
      <c r="I1073" s="9">
        <v>7332.4</v>
      </c>
      <c r="J1073" s="9">
        <v>7647.7</v>
      </c>
      <c r="K1073" s="9">
        <v>4598.88</v>
      </c>
      <c r="L1073" s="59"/>
      <c r="M1073" s="119"/>
    </row>
    <row r="1074" spans="1:13" ht="22.5" customHeight="1" x14ac:dyDescent="0.2">
      <c r="A1074" s="158" t="s">
        <v>813</v>
      </c>
      <c r="B1074" s="170" t="s">
        <v>73</v>
      </c>
      <c r="C1074" s="170" t="s">
        <v>74</v>
      </c>
      <c r="D1074" s="170" t="s">
        <v>59</v>
      </c>
      <c r="E1074" s="5" t="s">
        <v>11</v>
      </c>
      <c r="F1074" s="43">
        <v>187531.47</v>
      </c>
      <c r="G1074" s="58">
        <v>26682.49</v>
      </c>
      <c r="H1074" s="58">
        <v>71470.5</v>
      </c>
      <c r="I1074" s="58">
        <v>33065.15</v>
      </c>
      <c r="J1074" s="9">
        <v>31284.34</v>
      </c>
      <c r="K1074" s="9">
        <v>25028.99</v>
      </c>
      <c r="L1074" s="9"/>
      <c r="M1074" s="119" t="s">
        <v>964</v>
      </c>
    </row>
    <row r="1075" spans="1:13" ht="22.5" customHeight="1" x14ac:dyDescent="0.2">
      <c r="A1075" s="159"/>
      <c r="B1075" s="170"/>
      <c r="C1075" s="170"/>
      <c r="D1075" s="170"/>
      <c r="E1075" s="5" t="s">
        <v>12</v>
      </c>
      <c r="F1075" s="58"/>
      <c r="G1075" s="58"/>
      <c r="H1075" s="58"/>
      <c r="I1075" s="58"/>
      <c r="J1075" s="9"/>
      <c r="K1075" s="9"/>
      <c r="L1075" s="9"/>
      <c r="M1075" s="119"/>
    </row>
    <row r="1076" spans="1:13" ht="22.5" customHeight="1" x14ac:dyDescent="0.2">
      <c r="A1076" s="159"/>
      <c r="B1076" s="170"/>
      <c r="C1076" s="170"/>
      <c r="D1076" s="170"/>
      <c r="E1076" s="5" t="s">
        <v>13</v>
      </c>
      <c r="F1076" s="58"/>
      <c r="G1076" s="58"/>
      <c r="H1076" s="58"/>
      <c r="I1076" s="58"/>
      <c r="J1076" s="9"/>
      <c r="K1076" s="9"/>
      <c r="L1076" s="9"/>
      <c r="M1076" s="119"/>
    </row>
    <row r="1077" spans="1:13" ht="22.5" customHeight="1" x14ac:dyDescent="0.2">
      <c r="A1077" s="159"/>
      <c r="B1077" s="170"/>
      <c r="C1077" s="170"/>
      <c r="D1077" s="170"/>
      <c r="E1077" s="5" t="s">
        <v>14</v>
      </c>
      <c r="F1077" s="58"/>
      <c r="G1077" s="58"/>
      <c r="H1077" s="58"/>
      <c r="I1077" s="58"/>
      <c r="J1077" s="9"/>
      <c r="K1077" s="9"/>
      <c r="L1077" s="9"/>
      <c r="M1077" s="119"/>
    </row>
    <row r="1078" spans="1:13" ht="22.5" customHeight="1" x14ac:dyDescent="0.2">
      <c r="A1078" s="160"/>
      <c r="B1078" s="170"/>
      <c r="C1078" s="170"/>
      <c r="D1078" s="170"/>
      <c r="E1078" s="5" t="s">
        <v>15</v>
      </c>
      <c r="F1078" s="43">
        <v>187531.47</v>
      </c>
      <c r="G1078" s="58">
        <v>26682.49</v>
      </c>
      <c r="H1078" s="58">
        <v>71470.5</v>
      </c>
      <c r="I1078" s="58">
        <v>33065.15</v>
      </c>
      <c r="J1078" s="9">
        <v>31284.34</v>
      </c>
      <c r="K1078" s="9">
        <v>25028.99</v>
      </c>
      <c r="L1078" s="9"/>
      <c r="M1078" s="119"/>
    </row>
    <row r="1079" spans="1:13" ht="24" customHeight="1" x14ac:dyDescent="0.2">
      <c r="A1079" s="158" t="s">
        <v>814</v>
      </c>
      <c r="B1079" s="170" t="s">
        <v>75</v>
      </c>
      <c r="C1079" s="170" t="s">
        <v>66</v>
      </c>
      <c r="D1079" s="170" t="s">
        <v>59</v>
      </c>
      <c r="E1079" s="5" t="s">
        <v>11</v>
      </c>
      <c r="F1079" s="43">
        <v>86136</v>
      </c>
      <c r="G1079" s="58">
        <v>86136.3</v>
      </c>
      <c r="H1079" s="58"/>
      <c r="I1079" s="58"/>
      <c r="J1079" s="9"/>
      <c r="K1079" s="9"/>
      <c r="L1079" s="9"/>
      <c r="M1079" s="119" t="s">
        <v>964</v>
      </c>
    </row>
    <row r="1080" spans="1:13" ht="24" customHeight="1" x14ac:dyDescent="0.2">
      <c r="A1080" s="159"/>
      <c r="B1080" s="170"/>
      <c r="C1080" s="170"/>
      <c r="D1080" s="170"/>
      <c r="E1080" s="5" t="s">
        <v>12</v>
      </c>
      <c r="F1080" s="58"/>
      <c r="G1080" s="58"/>
      <c r="H1080" s="58"/>
      <c r="I1080" s="58"/>
      <c r="J1080" s="9"/>
      <c r="K1080" s="9"/>
      <c r="L1080" s="9"/>
      <c r="M1080" s="119"/>
    </row>
    <row r="1081" spans="1:13" ht="24" customHeight="1" x14ac:dyDescent="0.2">
      <c r="A1081" s="159"/>
      <c r="B1081" s="170"/>
      <c r="C1081" s="170"/>
      <c r="D1081" s="170"/>
      <c r="E1081" s="5" t="s">
        <v>13</v>
      </c>
      <c r="F1081" s="58"/>
      <c r="G1081" s="58"/>
      <c r="H1081" s="58"/>
      <c r="I1081" s="58"/>
      <c r="J1081" s="9"/>
      <c r="K1081" s="9"/>
      <c r="L1081" s="9"/>
      <c r="M1081" s="119"/>
    </row>
    <row r="1082" spans="1:13" ht="24" customHeight="1" x14ac:dyDescent="0.2">
      <c r="A1082" s="159"/>
      <c r="B1082" s="170"/>
      <c r="C1082" s="170"/>
      <c r="D1082" s="170"/>
      <c r="E1082" s="5" t="s">
        <v>14</v>
      </c>
      <c r="F1082" s="58"/>
      <c r="G1082" s="58"/>
      <c r="H1082" s="58"/>
      <c r="I1082" s="58"/>
      <c r="J1082" s="9"/>
      <c r="K1082" s="9"/>
      <c r="L1082" s="9"/>
      <c r="M1082" s="119"/>
    </row>
    <row r="1083" spans="1:13" ht="24" customHeight="1" x14ac:dyDescent="0.2">
      <c r="A1083" s="160"/>
      <c r="B1083" s="170"/>
      <c r="C1083" s="170"/>
      <c r="D1083" s="170"/>
      <c r="E1083" s="5" t="s">
        <v>15</v>
      </c>
      <c r="F1083" s="43">
        <v>86136</v>
      </c>
      <c r="G1083" s="58">
        <v>86136.3</v>
      </c>
      <c r="H1083" s="58"/>
      <c r="I1083" s="58"/>
      <c r="J1083" s="9"/>
      <c r="K1083" s="9"/>
      <c r="L1083" s="9"/>
      <c r="M1083" s="119"/>
    </row>
    <row r="1084" spans="1:13" ht="28.5" customHeight="1" x14ac:dyDescent="0.2">
      <c r="A1084" s="158" t="s">
        <v>815</v>
      </c>
      <c r="B1084" s="170" t="s">
        <v>76</v>
      </c>
      <c r="C1084" s="170" t="s">
        <v>77</v>
      </c>
      <c r="D1084" s="170" t="s">
        <v>59</v>
      </c>
      <c r="E1084" s="5" t="s">
        <v>11</v>
      </c>
      <c r="F1084" s="58">
        <v>10254183</v>
      </c>
      <c r="G1084" s="58">
        <v>44648.480000000003</v>
      </c>
      <c r="H1084" s="58">
        <v>13601.05</v>
      </c>
      <c r="I1084" s="58">
        <v>9603.33</v>
      </c>
      <c r="J1084" s="9">
        <v>17164.419999999998</v>
      </c>
      <c r="K1084" s="9">
        <v>71678.61</v>
      </c>
      <c r="L1084" s="9">
        <v>37416.230000000003</v>
      </c>
      <c r="M1084" s="119" t="s">
        <v>964</v>
      </c>
    </row>
    <row r="1085" spans="1:13" ht="28.5" customHeight="1" x14ac:dyDescent="0.2">
      <c r="A1085" s="159"/>
      <c r="B1085" s="170"/>
      <c r="C1085" s="170"/>
      <c r="D1085" s="170"/>
      <c r="E1085" s="5" t="s">
        <v>12</v>
      </c>
      <c r="F1085" s="58"/>
      <c r="G1085" s="58"/>
      <c r="H1085" s="58"/>
      <c r="I1085" s="58"/>
      <c r="J1085" s="9"/>
      <c r="K1085" s="9"/>
      <c r="L1085" s="9"/>
      <c r="M1085" s="119"/>
    </row>
    <row r="1086" spans="1:13" ht="28.5" customHeight="1" x14ac:dyDescent="0.2">
      <c r="A1086" s="159"/>
      <c r="B1086" s="170"/>
      <c r="C1086" s="170"/>
      <c r="D1086" s="170"/>
      <c r="E1086" s="5" t="s">
        <v>13</v>
      </c>
      <c r="F1086" s="58"/>
      <c r="G1086" s="58"/>
      <c r="H1086" s="58"/>
      <c r="I1086" s="58"/>
      <c r="J1086" s="9"/>
      <c r="K1086" s="9"/>
      <c r="L1086" s="9"/>
      <c r="M1086" s="119"/>
    </row>
    <row r="1087" spans="1:13" ht="28.5" customHeight="1" x14ac:dyDescent="0.2">
      <c r="A1087" s="159"/>
      <c r="B1087" s="170"/>
      <c r="C1087" s="170"/>
      <c r="D1087" s="170"/>
      <c r="E1087" s="5" t="s">
        <v>14</v>
      </c>
      <c r="F1087" s="58"/>
      <c r="G1087" s="58"/>
      <c r="H1087" s="58"/>
      <c r="I1087" s="58"/>
      <c r="J1087" s="9"/>
      <c r="K1087" s="9"/>
      <c r="L1087" s="9"/>
      <c r="M1087" s="119"/>
    </row>
    <row r="1088" spans="1:13" ht="28.5" customHeight="1" x14ac:dyDescent="0.2">
      <c r="A1088" s="160"/>
      <c r="B1088" s="170"/>
      <c r="C1088" s="170"/>
      <c r="D1088" s="170"/>
      <c r="E1088" s="5" t="s">
        <v>15</v>
      </c>
      <c r="F1088" s="58">
        <v>10254183</v>
      </c>
      <c r="G1088" s="58">
        <v>44648.480000000003</v>
      </c>
      <c r="H1088" s="58">
        <v>13601.05</v>
      </c>
      <c r="I1088" s="58">
        <v>9603.33</v>
      </c>
      <c r="J1088" s="9">
        <v>17164.419999999998</v>
      </c>
      <c r="K1088" s="9">
        <v>71678.61</v>
      </c>
      <c r="L1088" s="9">
        <v>37416.230000000003</v>
      </c>
      <c r="M1088" s="119"/>
    </row>
    <row r="1089" spans="1:13" x14ac:dyDescent="0.2">
      <c r="A1089" s="158" t="s">
        <v>816</v>
      </c>
      <c r="B1089" s="170" t="s">
        <v>78</v>
      </c>
      <c r="C1089" s="170" t="s">
        <v>79</v>
      </c>
      <c r="D1089" s="170" t="s">
        <v>59</v>
      </c>
      <c r="E1089" s="5" t="s">
        <v>11</v>
      </c>
      <c r="F1089" s="58">
        <v>3985319</v>
      </c>
      <c r="G1089" s="58">
        <v>62177.22</v>
      </c>
      <c r="H1089" s="58">
        <v>12245.64</v>
      </c>
      <c r="I1089" s="58">
        <v>14379.57</v>
      </c>
      <c r="J1089" s="9">
        <v>38126.300000000003</v>
      </c>
      <c r="K1089" s="9">
        <v>27048.95</v>
      </c>
      <c r="L1089" s="9">
        <v>35417.339999999997</v>
      </c>
      <c r="M1089" s="119" t="s">
        <v>967</v>
      </c>
    </row>
    <row r="1090" spans="1:13" x14ac:dyDescent="0.2">
      <c r="A1090" s="159"/>
      <c r="B1090" s="170"/>
      <c r="C1090" s="170"/>
      <c r="D1090" s="170"/>
      <c r="E1090" s="5" t="s">
        <v>12</v>
      </c>
      <c r="F1090" s="58"/>
      <c r="G1090" s="58"/>
      <c r="H1090" s="58"/>
      <c r="I1090" s="58"/>
      <c r="J1090" s="9"/>
      <c r="K1090" s="9"/>
      <c r="L1090" s="9"/>
      <c r="M1090" s="119"/>
    </row>
    <row r="1091" spans="1:13" x14ac:dyDescent="0.2">
      <c r="A1091" s="159"/>
      <c r="B1091" s="170"/>
      <c r="C1091" s="170"/>
      <c r="D1091" s="170"/>
      <c r="E1091" s="5" t="s">
        <v>13</v>
      </c>
      <c r="F1091" s="58"/>
      <c r="G1091" s="58"/>
      <c r="H1091" s="58"/>
      <c r="I1091" s="58"/>
      <c r="J1091" s="9"/>
      <c r="K1091" s="9"/>
      <c r="L1091" s="9"/>
      <c r="M1091" s="119"/>
    </row>
    <row r="1092" spans="1:13" x14ac:dyDescent="0.2">
      <c r="A1092" s="159"/>
      <c r="B1092" s="170"/>
      <c r="C1092" s="170"/>
      <c r="D1092" s="170"/>
      <c r="E1092" s="5" t="s">
        <v>14</v>
      </c>
      <c r="F1092" s="58"/>
      <c r="G1092" s="58"/>
      <c r="H1092" s="58"/>
      <c r="I1092" s="58"/>
      <c r="J1092" s="9"/>
      <c r="K1092" s="9"/>
      <c r="L1092" s="9"/>
      <c r="M1092" s="119"/>
    </row>
    <row r="1093" spans="1:13" x14ac:dyDescent="0.2">
      <c r="A1093" s="160"/>
      <c r="B1093" s="170"/>
      <c r="C1093" s="170"/>
      <c r="D1093" s="170"/>
      <c r="E1093" s="5" t="s">
        <v>15</v>
      </c>
      <c r="F1093" s="58">
        <v>3985319</v>
      </c>
      <c r="G1093" s="58">
        <v>62177.22</v>
      </c>
      <c r="H1093" s="58">
        <v>12245.64</v>
      </c>
      <c r="I1093" s="58">
        <v>14379.57</v>
      </c>
      <c r="J1093" s="9">
        <v>38126.300000000003</v>
      </c>
      <c r="K1093" s="9">
        <v>27048.95</v>
      </c>
      <c r="L1093" s="9">
        <v>35417.339999999997</v>
      </c>
      <c r="M1093" s="119"/>
    </row>
    <row r="1094" spans="1:13" x14ac:dyDescent="0.2">
      <c r="A1094" s="158" t="s">
        <v>817</v>
      </c>
      <c r="B1094" s="170" t="s">
        <v>80</v>
      </c>
      <c r="C1094" s="170" t="s">
        <v>81</v>
      </c>
      <c r="D1094" s="170" t="s">
        <v>59</v>
      </c>
      <c r="E1094" s="5" t="s">
        <v>11</v>
      </c>
      <c r="F1094" s="58">
        <v>302464</v>
      </c>
      <c r="G1094" s="58">
        <v>0</v>
      </c>
      <c r="H1094" s="58">
        <v>86212.1</v>
      </c>
      <c r="I1094" s="58">
        <v>119777.34</v>
      </c>
      <c r="J1094" s="9">
        <v>46847.91</v>
      </c>
      <c r="K1094" s="9">
        <v>32606.15</v>
      </c>
      <c r="L1094" s="9">
        <v>17020.41</v>
      </c>
      <c r="M1094" s="119" t="s">
        <v>967</v>
      </c>
    </row>
    <row r="1095" spans="1:13" x14ac:dyDescent="0.2">
      <c r="A1095" s="159"/>
      <c r="B1095" s="170"/>
      <c r="C1095" s="170"/>
      <c r="D1095" s="170"/>
      <c r="E1095" s="5" t="s">
        <v>12</v>
      </c>
      <c r="F1095" s="58"/>
      <c r="G1095" s="58"/>
      <c r="H1095" s="58"/>
      <c r="I1095" s="58"/>
      <c r="J1095" s="9"/>
      <c r="K1095" s="9"/>
      <c r="L1095" s="9"/>
      <c r="M1095" s="119"/>
    </row>
    <row r="1096" spans="1:13" x14ac:dyDescent="0.2">
      <c r="A1096" s="159"/>
      <c r="B1096" s="170"/>
      <c r="C1096" s="170"/>
      <c r="D1096" s="170"/>
      <c r="E1096" s="5" t="s">
        <v>13</v>
      </c>
      <c r="F1096" s="58"/>
      <c r="G1096" s="58"/>
      <c r="H1096" s="58"/>
      <c r="I1096" s="58"/>
      <c r="J1096" s="9"/>
      <c r="K1096" s="9"/>
      <c r="L1096" s="9"/>
      <c r="M1096" s="119"/>
    </row>
    <row r="1097" spans="1:13" x14ac:dyDescent="0.2">
      <c r="A1097" s="159"/>
      <c r="B1097" s="170"/>
      <c r="C1097" s="170"/>
      <c r="D1097" s="170"/>
      <c r="E1097" s="5" t="s">
        <v>14</v>
      </c>
      <c r="F1097" s="58"/>
      <c r="G1097" s="58"/>
      <c r="H1097" s="58"/>
      <c r="I1097" s="58"/>
      <c r="J1097" s="9"/>
      <c r="K1097" s="9"/>
      <c r="L1097" s="9"/>
      <c r="M1097" s="119"/>
    </row>
    <row r="1098" spans="1:13" x14ac:dyDescent="0.2">
      <c r="A1098" s="160"/>
      <c r="B1098" s="170"/>
      <c r="C1098" s="170"/>
      <c r="D1098" s="170"/>
      <c r="E1098" s="5" t="s">
        <v>15</v>
      </c>
      <c r="F1098" s="58">
        <v>302464</v>
      </c>
      <c r="G1098" s="58">
        <v>0</v>
      </c>
      <c r="H1098" s="58">
        <v>86212.1</v>
      </c>
      <c r="I1098" s="58">
        <v>119777.34</v>
      </c>
      <c r="J1098" s="9">
        <v>46847.91</v>
      </c>
      <c r="K1098" s="9">
        <v>32606.15</v>
      </c>
      <c r="L1098" s="9">
        <v>17020.41</v>
      </c>
      <c r="M1098" s="119"/>
    </row>
    <row r="1099" spans="1:13" x14ac:dyDescent="0.2">
      <c r="A1099" s="158" t="s">
        <v>818</v>
      </c>
      <c r="B1099" s="170" t="s">
        <v>82</v>
      </c>
      <c r="C1099" s="170" t="s">
        <v>66</v>
      </c>
      <c r="D1099" s="170" t="s">
        <v>59</v>
      </c>
      <c r="E1099" s="5" t="s">
        <v>11</v>
      </c>
      <c r="F1099" s="43">
        <v>17056</v>
      </c>
      <c r="G1099" s="58">
        <v>17056.02</v>
      </c>
      <c r="H1099" s="58"/>
      <c r="I1099" s="58"/>
      <c r="J1099" s="9"/>
      <c r="K1099" s="9"/>
      <c r="L1099" s="9"/>
      <c r="M1099" s="119" t="s">
        <v>967</v>
      </c>
    </row>
    <row r="1100" spans="1:13" x14ac:dyDescent="0.2">
      <c r="A1100" s="159"/>
      <c r="B1100" s="170"/>
      <c r="C1100" s="170"/>
      <c r="D1100" s="170"/>
      <c r="E1100" s="5" t="s">
        <v>12</v>
      </c>
      <c r="F1100" s="58"/>
      <c r="G1100" s="58"/>
      <c r="H1100" s="58"/>
      <c r="I1100" s="58"/>
      <c r="J1100" s="9"/>
      <c r="K1100" s="9"/>
      <c r="L1100" s="9"/>
      <c r="M1100" s="119"/>
    </row>
    <row r="1101" spans="1:13" x14ac:dyDescent="0.2">
      <c r="A1101" s="159"/>
      <c r="B1101" s="170"/>
      <c r="C1101" s="170"/>
      <c r="D1101" s="170"/>
      <c r="E1101" s="5" t="s">
        <v>13</v>
      </c>
      <c r="F1101" s="58"/>
      <c r="G1101" s="58"/>
      <c r="H1101" s="58"/>
      <c r="I1101" s="58"/>
      <c r="J1101" s="9"/>
      <c r="K1101" s="9"/>
      <c r="L1101" s="9"/>
      <c r="M1101" s="119"/>
    </row>
    <row r="1102" spans="1:13" x14ac:dyDescent="0.2">
      <c r="A1102" s="159"/>
      <c r="B1102" s="170"/>
      <c r="C1102" s="170"/>
      <c r="D1102" s="170"/>
      <c r="E1102" s="5" t="s">
        <v>14</v>
      </c>
      <c r="F1102" s="58"/>
      <c r="G1102" s="58"/>
      <c r="H1102" s="58"/>
      <c r="I1102" s="58"/>
      <c r="J1102" s="9"/>
      <c r="K1102" s="9"/>
      <c r="L1102" s="9"/>
      <c r="M1102" s="119"/>
    </row>
    <row r="1103" spans="1:13" x14ac:dyDescent="0.2">
      <c r="A1103" s="160"/>
      <c r="B1103" s="170"/>
      <c r="C1103" s="170"/>
      <c r="D1103" s="170"/>
      <c r="E1103" s="5" t="s">
        <v>15</v>
      </c>
      <c r="F1103" s="43">
        <v>17056</v>
      </c>
      <c r="G1103" s="58">
        <v>17056.02</v>
      </c>
      <c r="H1103" s="58"/>
      <c r="I1103" s="58"/>
      <c r="J1103" s="9"/>
      <c r="K1103" s="9"/>
      <c r="L1103" s="9"/>
      <c r="M1103" s="119"/>
    </row>
    <row r="1104" spans="1:13" ht="15" customHeight="1" x14ac:dyDescent="0.2">
      <c r="A1104" s="158" t="s">
        <v>819</v>
      </c>
      <c r="B1104" s="170" t="s">
        <v>83</v>
      </c>
      <c r="C1104" s="170" t="s">
        <v>74</v>
      </c>
      <c r="D1104" s="170" t="s">
        <v>59</v>
      </c>
      <c r="E1104" s="5" t="s">
        <v>11</v>
      </c>
      <c r="F1104" s="58">
        <v>313511</v>
      </c>
      <c r="G1104" s="58">
        <v>32788.97</v>
      </c>
      <c r="H1104" s="58">
        <v>204852.53</v>
      </c>
      <c r="I1104" s="58">
        <v>26738.52</v>
      </c>
      <c r="J1104" s="9">
        <v>27888.27</v>
      </c>
      <c r="K1104" s="9">
        <v>21242.89</v>
      </c>
      <c r="L1104" s="9"/>
      <c r="M1104" s="119" t="s">
        <v>964</v>
      </c>
    </row>
    <row r="1105" spans="1:13" x14ac:dyDescent="0.2">
      <c r="A1105" s="159"/>
      <c r="B1105" s="170"/>
      <c r="C1105" s="170"/>
      <c r="D1105" s="170"/>
      <c r="E1105" s="5" t="s">
        <v>12</v>
      </c>
      <c r="F1105" s="58"/>
      <c r="G1105" s="58"/>
      <c r="H1105" s="58"/>
      <c r="I1105" s="58"/>
      <c r="J1105" s="9"/>
      <c r="K1105" s="9"/>
      <c r="L1105" s="9"/>
      <c r="M1105" s="119"/>
    </row>
    <row r="1106" spans="1:13" x14ac:dyDescent="0.2">
      <c r="A1106" s="159"/>
      <c r="B1106" s="170"/>
      <c r="C1106" s="170"/>
      <c r="D1106" s="170"/>
      <c r="E1106" s="5" t="s">
        <v>13</v>
      </c>
      <c r="F1106" s="58"/>
      <c r="G1106" s="58"/>
      <c r="H1106" s="58"/>
      <c r="I1106" s="58"/>
      <c r="J1106" s="9"/>
      <c r="K1106" s="9"/>
      <c r="L1106" s="9"/>
      <c r="M1106" s="119"/>
    </row>
    <row r="1107" spans="1:13" x14ac:dyDescent="0.2">
      <c r="A1107" s="159"/>
      <c r="B1107" s="170"/>
      <c r="C1107" s="170"/>
      <c r="D1107" s="170"/>
      <c r="E1107" s="5" t="s">
        <v>14</v>
      </c>
      <c r="F1107" s="58"/>
      <c r="G1107" s="58"/>
      <c r="H1107" s="58"/>
      <c r="I1107" s="58"/>
      <c r="J1107" s="9"/>
      <c r="K1107" s="9"/>
      <c r="L1107" s="9"/>
      <c r="M1107" s="119"/>
    </row>
    <row r="1108" spans="1:13" x14ac:dyDescent="0.2">
      <c r="A1108" s="160"/>
      <c r="B1108" s="170"/>
      <c r="C1108" s="170"/>
      <c r="D1108" s="170"/>
      <c r="E1108" s="5" t="s">
        <v>15</v>
      </c>
      <c r="F1108" s="58">
        <v>313511</v>
      </c>
      <c r="G1108" s="58">
        <v>32788.97</v>
      </c>
      <c r="H1108" s="58">
        <v>204852.53</v>
      </c>
      <c r="I1108" s="58">
        <v>26738.52</v>
      </c>
      <c r="J1108" s="9">
        <v>27888.27</v>
      </c>
      <c r="K1108" s="9">
        <v>21242.89</v>
      </c>
      <c r="L1108" s="9"/>
      <c r="M1108" s="119"/>
    </row>
    <row r="1109" spans="1:13" ht="18.75" customHeight="1" x14ac:dyDescent="0.2">
      <c r="A1109" s="158" t="s">
        <v>820</v>
      </c>
      <c r="B1109" s="170" t="s">
        <v>968</v>
      </c>
      <c r="C1109" s="170" t="s">
        <v>66</v>
      </c>
      <c r="D1109" s="170" t="s">
        <v>59</v>
      </c>
      <c r="E1109" s="5" t="s">
        <v>11</v>
      </c>
      <c r="F1109" s="43">
        <v>76681</v>
      </c>
      <c r="G1109" s="58">
        <v>76680.94</v>
      </c>
      <c r="H1109" s="58"/>
      <c r="I1109" s="58"/>
      <c r="J1109" s="9"/>
      <c r="K1109" s="9"/>
      <c r="L1109" s="9"/>
      <c r="M1109" s="119" t="s">
        <v>964</v>
      </c>
    </row>
    <row r="1110" spans="1:13" ht="18.75" customHeight="1" x14ac:dyDescent="0.2">
      <c r="A1110" s="159"/>
      <c r="B1110" s="170"/>
      <c r="C1110" s="170"/>
      <c r="D1110" s="170"/>
      <c r="E1110" s="5" t="s">
        <v>12</v>
      </c>
      <c r="F1110" s="58"/>
      <c r="G1110" s="58"/>
      <c r="H1110" s="58"/>
      <c r="I1110" s="58"/>
      <c r="J1110" s="9"/>
      <c r="K1110" s="9"/>
      <c r="L1110" s="9"/>
      <c r="M1110" s="119"/>
    </row>
    <row r="1111" spans="1:13" ht="18.75" customHeight="1" x14ac:dyDescent="0.2">
      <c r="A1111" s="159"/>
      <c r="B1111" s="170"/>
      <c r="C1111" s="170"/>
      <c r="D1111" s="170"/>
      <c r="E1111" s="5" t="s">
        <v>13</v>
      </c>
      <c r="F1111" s="58"/>
      <c r="G1111" s="58"/>
      <c r="H1111" s="58"/>
      <c r="I1111" s="58"/>
      <c r="J1111" s="9"/>
      <c r="K1111" s="9"/>
      <c r="L1111" s="9"/>
      <c r="M1111" s="119"/>
    </row>
    <row r="1112" spans="1:13" ht="18.75" customHeight="1" x14ac:dyDescent="0.2">
      <c r="A1112" s="159"/>
      <c r="B1112" s="170"/>
      <c r="C1112" s="170"/>
      <c r="D1112" s="170"/>
      <c r="E1112" s="5" t="s">
        <v>14</v>
      </c>
      <c r="F1112" s="58"/>
      <c r="G1112" s="58"/>
      <c r="H1112" s="58"/>
      <c r="I1112" s="58"/>
      <c r="J1112" s="9"/>
      <c r="K1112" s="9"/>
      <c r="L1112" s="9"/>
      <c r="M1112" s="119"/>
    </row>
    <row r="1113" spans="1:13" ht="18.75" customHeight="1" x14ac:dyDescent="0.2">
      <c r="A1113" s="160"/>
      <c r="B1113" s="170"/>
      <c r="C1113" s="170"/>
      <c r="D1113" s="170"/>
      <c r="E1113" s="5" t="s">
        <v>15</v>
      </c>
      <c r="F1113" s="43">
        <v>76681</v>
      </c>
      <c r="G1113" s="58">
        <v>76680.94</v>
      </c>
      <c r="H1113" s="58"/>
      <c r="I1113" s="58"/>
      <c r="J1113" s="9"/>
      <c r="K1113" s="9"/>
      <c r="L1113" s="9"/>
      <c r="M1113" s="119"/>
    </row>
    <row r="1114" spans="1:13" x14ac:dyDescent="0.2">
      <c r="A1114" s="158" t="s">
        <v>821</v>
      </c>
      <c r="B1114" s="170" t="s">
        <v>84</v>
      </c>
      <c r="C1114" s="170" t="s">
        <v>74</v>
      </c>
      <c r="D1114" s="170" t="s">
        <v>59</v>
      </c>
      <c r="E1114" s="5" t="s">
        <v>11</v>
      </c>
      <c r="F1114" s="58">
        <v>138120</v>
      </c>
      <c r="G1114" s="58">
        <v>35344.67</v>
      </c>
      <c r="H1114" s="58">
        <v>79421.89</v>
      </c>
      <c r="I1114" s="58">
        <v>18212.98</v>
      </c>
      <c r="J1114" s="9">
        <v>3896.21</v>
      </c>
      <c r="K1114" s="9">
        <v>1243.78</v>
      </c>
      <c r="L1114" s="9"/>
      <c r="M1114" s="119" t="s">
        <v>964</v>
      </c>
    </row>
    <row r="1115" spans="1:13" x14ac:dyDescent="0.2">
      <c r="A1115" s="159"/>
      <c r="B1115" s="170"/>
      <c r="C1115" s="170"/>
      <c r="D1115" s="170"/>
      <c r="E1115" s="5" t="s">
        <v>12</v>
      </c>
      <c r="F1115" s="58"/>
      <c r="G1115" s="58"/>
      <c r="H1115" s="58"/>
      <c r="I1115" s="58"/>
      <c r="J1115" s="9"/>
      <c r="K1115" s="9"/>
      <c r="L1115" s="9"/>
      <c r="M1115" s="119"/>
    </row>
    <row r="1116" spans="1:13" x14ac:dyDescent="0.2">
      <c r="A1116" s="159"/>
      <c r="B1116" s="170"/>
      <c r="C1116" s="170"/>
      <c r="D1116" s="170"/>
      <c r="E1116" s="5" t="s">
        <v>13</v>
      </c>
      <c r="F1116" s="58"/>
      <c r="G1116" s="58"/>
      <c r="H1116" s="58"/>
      <c r="I1116" s="58"/>
      <c r="J1116" s="9"/>
      <c r="K1116" s="9"/>
      <c r="L1116" s="9"/>
      <c r="M1116" s="119"/>
    </row>
    <row r="1117" spans="1:13" x14ac:dyDescent="0.2">
      <c r="A1117" s="159"/>
      <c r="B1117" s="170"/>
      <c r="C1117" s="170"/>
      <c r="D1117" s="170"/>
      <c r="E1117" s="5" t="s">
        <v>14</v>
      </c>
      <c r="F1117" s="58"/>
      <c r="G1117" s="58"/>
      <c r="H1117" s="58"/>
      <c r="I1117" s="58"/>
      <c r="J1117" s="9"/>
      <c r="K1117" s="9"/>
      <c r="L1117" s="9"/>
      <c r="M1117" s="119"/>
    </row>
    <row r="1118" spans="1:13" x14ac:dyDescent="0.2">
      <c r="A1118" s="160"/>
      <c r="B1118" s="170"/>
      <c r="C1118" s="170"/>
      <c r="D1118" s="170"/>
      <c r="E1118" s="5" t="s">
        <v>15</v>
      </c>
      <c r="F1118" s="58">
        <v>138120</v>
      </c>
      <c r="G1118" s="58">
        <v>35344.67</v>
      </c>
      <c r="H1118" s="58">
        <v>79421.89</v>
      </c>
      <c r="I1118" s="58">
        <v>18212.98</v>
      </c>
      <c r="J1118" s="9">
        <v>3896.21</v>
      </c>
      <c r="K1118" s="9">
        <v>1243.78</v>
      </c>
      <c r="L1118" s="9"/>
      <c r="M1118" s="119"/>
    </row>
    <row r="1119" spans="1:13" x14ac:dyDescent="0.2">
      <c r="A1119" s="158" t="s">
        <v>822</v>
      </c>
      <c r="B1119" s="170" t="s">
        <v>90</v>
      </c>
      <c r="C1119" s="170" t="s">
        <v>58</v>
      </c>
      <c r="D1119" s="170" t="s">
        <v>59</v>
      </c>
      <c r="E1119" s="5" t="s">
        <v>11</v>
      </c>
      <c r="F1119" s="58">
        <v>27742</v>
      </c>
      <c r="G1119" s="58">
        <v>14996.6</v>
      </c>
      <c r="H1119" s="58">
        <v>12745.72</v>
      </c>
      <c r="I1119" s="58"/>
      <c r="J1119" s="9"/>
      <c r="K1119" s="9"/>
      <c r="L1119" s="9"/>
      <c r="M1119" s="119" t="s">
        <v>964</v>
      </c>
    </row>
    <row r="1120" spans="1:13" x14ac:dyDescent="0.2">
      <c r="A1120" s="159"/>
      <c r="B1120" s="170"/>
      <c r="C1120" s="170"/>
      <c r="D1120" s="170"/>
      <c r="E1120" s="5" t="s">
        <v>12</v>
      </c>
      <c r="F1120" s="58"/>
      <c r="G1120" s="58"/>
      <c r="H1120" s="58"/>
      <c r="I1120" s="58"/>
      <c r="J1120" s="9"/>
      <c r="K1120" s="9"/>
      <c r="L1120" s="9"/>
      <c r="M1120" s="119"/>
    </row>
    <row r="1121" spans="1:13" x14ac:dyDescent="0.2">
      <c r="A1121" s="159"/>
      <c r="B1121" s="170"/>
      <c r="C1121" s="170"/>
      <c r="D1121" s="170"/>
      <c r="E1121" s="5" t="s">
        <v>13</v>
      </c>
      <c r="F1121" s="58"/>
      <c r="G1121" s="58"/>
      <c r="H1121" s="58"/>
      <c r="I1121" s="58"/>
      <c r="J1121" s="9"/>
      <c r="K1121" s="9"/>
      <c r="L1121" s="9"/>
      <c r="M1121" s="119"/>
    </row>
    <row r="1122" spans="1:13" x14ac:dyDescent="0.2">
      <c r="A1122" s="159"/>
      <c r="B1122" s="170"/>
      <c r="C1122" s="170"/>
      <c r="D1122" s="170"/>
      <c r="E1122" s="5" t="s">
        <v>14</v>
      </c>
      <c r="F1122" s="58"/>
      <c r="G1122" s="58"/>
      <c r="H1122" s="58"/>
      <c r="I1122" s="58"/>
      <c r="J1122" s="9"/>
      <c r="K1122" s="9"/>
      <c r="L1122" s="9"/>
      <c r="M1122" s="119"/>
    </row>
    <row r="1123" spans="1:13" x14ac:dyDescent="0.2">
      <c r="A1123" s="160"/>
      <c r="B1123" s="170"/>
      <c r="C1123" s="170"/>
      <c r="D1123" s="170"/>
      <c r="E1123" s="5" t="s">
        <v>15</v>
      </c>
      <c r="F1123" s="58">
        <v>27742</v>
      </c>
      <c r="G1123" s="58">
        <v>14996.6</v>
      </c>
      <c r="H1123" s="58">
        <v>12745.72</v>
      </c>
      <c r="I1123" s="58"/>
      <c r="J1123" s="9"/>
      <c r="K1123" s="9"/>
      <c r="L1123" s="9"/>
      <c r="M1123" s="119"/>
    </row>
    <row r="1124" spans="1:13" ht="21.75" customHeight="1" x14ac:dyDescent="0.2">
      <c r="A1124" s="158" t="s">
        <v>823</v>
      </c>
      <c r="B1124" s="170" t="s">
        <v>965</v>
      </c>
      <c r="C1124" s="170" t="s">
        <v>77</v>
      </c>
      <c r="D1124" s="170" t="s">
        <v>59</v>
      </c>
      <c r="E1124" s="5" t="s">
        <v>11</v>
      </c>
      <c r="F1124" s="58">
        <v>1494214</v>
      </c>
      <c r="G1124" s="58">
        <v>17998.580000000002</v>
      </c>
      <c r="H1124" s="58">
        <v>2146.6</v>
      </c>
      <c r="I1124" s="58">
        <v>12726.27</v>
      </c>
      <c r="J1124" s="9">
        <v>9481.07</v>
      </c>
      <c r="K1124" s="9">
        <v>13857.54</v>
      </c>
      <c r="L1124" s="9">
        <v>10333.76</v>
      </c>
      <c r="M1124" s="119" t="s">
        <v>92</v>
      </c>
    </row>
    <row r="1125" spans="1:13" ht="18" customHeight="1" x14ac:dyDescent="0.2">
      <c r="A1125" s="159"/>
      <c r="B1125" s="170"/>
      <c r="C1125" s="170"/>
      <c r="D1125" s="170"/>
      <c r="E1125" s="5" t="s">
        <v>12</v>
      </c>
      <c r="F1125" s="58"/>
      <c r="G1125" s="58"/>
      <c r="H1125" s="58"/>
      <c r="I1125" s="58"/>
      <c r="J1125" s="9"/>
      <c r="K1125" s="9"/>
      <c r="L1125" s="9"/>
      <c r="M1125" s="119"/>
    </row>
    <row r="1126" spans="1:13" ht="26.25" customHeight="1" x14ac:dyDescent="0.2">
      <c r="A1126" s="159"/>
      <c r="B1126" s="170"/>
      <c r="C1126" s="170"/>
      <c r="D1126" s="170"/>
      <c r="E1126" s="5" t="s">
        <v>13</v>
      </c>
      <c r="F1126" s="58"/>
      <c r="G1126" s="58"/>
      <c r="H1126" s="58"/>
      <c r="I1126" s="58"/>
      <c r="J1126" s="9"/>
      <c r="K1126" s="9"/>
      <c r="L1126" s="9"/>
      <c r="M1126" s="119"/>
    </row>
    <row r="1127" spans="1:13" ht="25.5" customHeight="1" x14ac:dyDescent="0.2">
      <c r="A1127" s="159"/>
      <c r="B1127" s="170"/>
      <c r="C1127" s="170"/>
      <c r="D1127" s="170"/>
      <c r="E1127" s="5" t="s">
        <v>14</v>
      </c>
      <c r="F1127" s="58"/>
      <c r="G1127" s="58"/>
      <c r="H1127" s="58"/>
      <c r="I1127" s="58"/>
      <c r="J1127" s="9"/>
      <c r="K1127" s="9"/>
      <c r="L1127" s="9"/>
      <c r="M1127" s="119"/>
    </row>
    <row r="1128" spans="1:13" ht="23.25" customHeight="1" x14ac:dyDescent="0.2">
      <c r="A1128" s="160"/>
      <c r="B1128" s="170"/>
      <c r="C1128" s="170"/>
      <c r="D1128" s="170"/>
      <c r="E1128" s="5" t="s">
        <v>15</v>
      </c>
      <c r="F1128" s="58">
        <v>1494214</v>
      </c>
      <c r="G1128" s="58">
        <v>17998.580000000002</v>
      </c>
      <c r="H1128" s="58">
        <v>2146.6</v>
      </c>
      <c r="I1128" s="58">
        <v>12726.27</v>
      </c>
      <c r="J1128" s="9">
        <v>9481.07</v>
      </c>
      <c r="K1128" s="9">
        <v>13857.54</v>
      </c>
      <c r="L1128" s="9">
        <v>10333.76</v>
      </c>
      <c r="M1128" s="119"/>
    </row>
    <row r="1129" spans="1:13" x14ac:dyDescent="0.2">
      <c r="A1129" s="158" t="s">
        <v>824</v>
      </c>
      <c r="B1129" s="170" t="s">
        <v>85</v>
      </c>
      <c r="C1129" s="170" t="s">
        <v>58</v>
      </c>
      <c r="D1129" s="170" t="s">
        <v>59</v>
      </c>
      <c r="E1129" s="5" t="s">
        <v>11</v>
      </c>
      <c r="F1129" s="58">
        <v>56493</v>
      </c>
      <c r="G1129" s="58">
        <v>16553.25</v>
      </c>
      <c r="H1129" s="58">
        <v>39940.050000000003</v>
      </c>
      <c r="I1129" s="58"/>
      <c r="J1129" s="9"/>
      <c r="K1129" s="9"/>
      <c r="L1129" s="9"/>
      <c r="M1129" s="119" t="s">
        <v>964</v>
      </c>
    </row>
    <row r="1130" spans="1:13" x14ac:dyDescent="0.2">
      <c r="A1130" s="159"/>
      <c r="B1130" s="170"/>
      <c r="C1130" s="170"/>
      <c r="D1130" s="170"/>
      <c r="E1130" s="5" t="s">
        <v>12</v>
      </c>
      <c r="F1130" s="58"/>
      <c r="G1130" s="58"/>
      <c r="H1130" s="58"/>
      <c r="I1130" s="58"/>
      <c r="J1130" s="9"/>
      <c r="K1130" s="9"/>
      <c r="L1130" s="9"/>
      <c r="M1130" s="119"/>
    </row>
    <row r="1131" spans="1:13" x14ac:dyDescent="0.2">
      <c r="A1131" s="159"/>
      <c r="B1131" s="170"/>
      <c r="C1131" s="170"/>
      <c r="D1131" s="170"/>
      <c r="E1131" s="5" t="s">
        <v>13</v>
      </c>
      <c r="F1131" s="58"/>
      <c r="G1131" s="58"/>
      <c r="H1131" s="58"/>
      <c r="I1131" s="58"/>
      <c r="J1131" s="9"/>
      <c r="K1131" s="9"/>
      <c r="L1131" s="9"/>
      <c r="M1131" s="119"/>
    </row>
    <row r="1132" spans="1:13" x14ac:dyDescent="0.2">
      <c r="A1132" s="159"/>
      <c r="B1132" s="170"/>
      <c r="C1132" s="170"/>
      <c r="D1132" s="170"/>
      <c r="E1132" s="5" t="s">
        <v>14</v>
      </c>
      <c r="F1132" s="58"/>
      <c r="G1132" s="58"/>
      <c r="H1132" s="58"/>
      <c r="I1132" s="58"/>
      <c r="J1132" s="9"/>
      <c r="K1132" s="9"/>
      <c r="L1132" s="9"/>
      <c r="M1132" s="119"/>
    </row>
    <row r="1133" spans="1:13" x14ac:dyDescent="0.2">
      <c r="A1133" s="160"/>
      <c r="B1133" s="170"/>
      <c r="C1133" s="170"/>
      <c r="D1133" s="170"/>
      <c r="E1133" s="5" t="s">
        <v>15</v>
      </c>
      <c r="F1133" s="58">
        <v>56493</v>
      </c>
      <c r="G1133" s="58">
        <v>16553.25</v>
      </c>
      <c r="H1133" s="58">
        <v>39940.050000000003</v>
      </c>
      <c r="I1133" s="58"/>
      <c r="J1133" s="9"/>
      <c r="K1133" s="9"/>
      <c r="L1133" s="9"/>
      <c r="M1133" s="119"/>
    </row>
    <row r="1134" spans="1:13" x14ac:dyDescent="0.2">
      <c r="A1134" s="158" t="s">
        <v>825</v>
      </c>
      <c r="B1134" s="170" t="s">
        <v>969</v>
      </c>
      <c r="C1134" s="170" t="s">
        <v>86</v>
      </c>
      <c r="D1134" s="170" t="s">
        <v>59</v>
      </c>
      <c r="E1134" s="5" t="s">
        <v>11</v>
      </c>
      <c r="F1134" s="58">
        <v>68835</v>
      </c>
      <c r="G1134" s="58">
        <v>0</v>
      </c>
      <c r="H1134" s="58">
        <v>0</v>
      </c>
      <c r="I1134" s="58">
        <v>21528.53</v>
      </c>
      <c r="J1134" s="9">
        <v>16167.07</v>
      </c>
      <c r="K1134" s="9">
        <v>16878.419999999998</v>
      </c>
      <c r="L1134" s="9">
        <v>14084.39</v>
      </c>
      <c r="M1134" s="119" t="s">
        <v>964</v>
      </c>
    </row>
    <row r="1135" spans="1:13" x14ac:dyDescent="0.2">
      <c r="A1135" s="159"/>
      <c r="B1135" s="170"/>
      <c r="C1135" s="170"/>
      <c r="D1135" s="170"/>
      <c r="E1135" s="5" t="s">
        <v>12</v>
      </c>
      <c r="F1135" s="58"/>
      <c r="G1135" s="58"/>
      <c r="H1135" s="58"/>
      <c r="I1135" s="58"/>
      <c r="J1135" s="9"/>
      <c r="K1135" s="9"/>
      <c r="L1135" s="9"/>
      <c r="M1135" s="119"/>
    </row>
    <row r="1136" spans="1:13" x14ac:dyDescent="0.2">
      <c r="A1136" s="159"/>
      <c r="B1136" s="170"/>
      <c r="C1136" s="170"/>
      <c r="D1136" s="170"/>
      <c r="E1136" s="5" t="s">
        <v>13</v>
      </c>
      <c r="F1136" s="58"/>
      <c r="G1136" s="58"/>
      <c r="H1136" s="58"/>
      <c r="I1136" s="58"/>
      <c r="J1136" s="9"/>
      <c r="K1136" s="9"/>
      <c r="L1136" s="9"/>
      <c r="M1136" s="119"/>
    </row>
    <row r="1137" spans="1:13" x14ac:dyDescent="0.2">
      <c r="A1137" s="159"/>
      <c r="B1137" s="170"/>
      <c r="C1137" s="170"/>
      <c r="D1137" s="170"/>
      <c r="E1137" s="5" t="s">
        <v>14</v>
      </c>
      <c r="F1137" s="58"/>
      <c r="G1137" s="58"/>
      <c r="H1137" s="58"/>
      <c r="I1137" s="58"/>
      <c r="J1137" s="9"/>
      <c r="K1137" s="9"/>
      <c r="L1137" s="9"/>
      <c r="M1137" s="119"/>
    </row>
    <row r="1138" spans="1:13" x14ac:dyDescent="0.2">
      <c r="A1138" s="160"/>
      <c r="B1138" s="170"/>
      <c r="C1138" s="170"/>
      <c r="D1138" s="170"/>
      <c r="E1138" s="5" t="s">
        <v>15</v>
      </c>
      <c r="F1138" s="58">
        <v>68835</v>
      </c>
      <c r="G1138" s="58">
        <v>0</v>
      </c>
      <c r="H1138" s="58">
        <v>0</v>
      </c>
      <c r="I1138" s="58">
        <v>21528.53</v>
      </c>
      <c r="J1138" s="9">
        <v>16167.07</v>
      </c>
      <c r="K1138" s="9">
        <v>16878.419999999998</v>
      </c>
      <c r="L1138" s="9">
        <v>14084.39</v>
      </c>
      <c r="M1138" s="119"/>
    </row>
    <row r="1139" spans="1:13" ht="24.75" customHeight="1" x14ac:dyDescent="0.2">
      <c r="A1139" s="158" t="s">
        <v>826</v>
      </c>
      <c r="B1139" s="170" t="s">
        <v>76</v>
      </c>
      <c r="C1139" s="170" t="s">
        <v>77</v>
      </c>
      <c r="D1139" s="170" t="s">
        <v>59</v>
      </c>
      <c r="E1139" s="5" t="s">
        <v>11</v>
      </c>
      <c r="F1139" s="58">
        <v>6622948</v>
      </c>
      <c r="G1139" s="58">
        <v>85847.56</v>
      </c>
      <c r="H1139" s="58">
        <v>57898.19</v>
      </c>
      <c r="I1139" s="58">
        <v>126587.89</v>
      </c>
      <c r="J1139" s="9">
        <v>109404.35</v>
      </c>
      <c r="K1139" s="9">
        <v>134444.47</v>
      </c>
      <c r="L1139" s="9">
        <v>28686.43</v>
      </c>
      <c r="M1139" s="119" t="s">
        <v>964</v>
      </c>
    </row>
    <row r="1140" spans="1:13" ht="24.75" customHeight="1" x14ac:dyDescent="0.2">
      <c r="A1140" s="159"/>
      <c r="B1140" s="170"/>
      <c r="C1140" s="170"/>
      <c r="D1140" s="170"/>
      <c r="E1140" s="5" t="s">
        <v>12</v>
      </c>
      <c r="F1140" s="58"/>
      <c r="G1140" s="58"/>
      <c r="H1140" s="58"/>
      <c r="I1140" s="58"/>
      <c r="J1140" s="9"/>
      <c r="K1140" s="9"/>
      <c r="L1140" s="9"/>
      <c r="M1140" s="119"/>
    </row>
    <row r="1141" spans="1:13" ht="24.75" customHeight="1" x14ac:dyDescent="0.2">
      <c r="A1141" s="159"/>
      <c r="B1141" s="170"/>
      <c r="C1141" s="170"/>
      <c r="D1141" s="170"/>
      <c r="E1141" s="5" t="s">
        <v>13</v>
      </c>
      <c r="F1141" s="58"/>
      <c r="G1141" s="58"/>
      <c r="H1141" s="58"/>
      <c r="I1141" s="58"/>
      <c r="J1141" s="9"/>
      <c r="K1141" s="9"/>
      <c r="L1141" s="9"/>
      <c r="M1141" s="119"/>
    </row>
    <row r="1142" spans="1:13" ht="24.75" customHeight="1" x14ac:dyDescent="0.2">
      <c r="A1142" s="159"/>
      <c r="B1142" s="170"/>
      <c r="C1142" s="170"/>
      <c r="D1142" s="170"/>
      <c r="E1142" s="5" t="s">
        <v>14</v>
      </c>
      <c r="F1142" s="58"/>
      <c r="G1142" s="58"/>
      <c r="H1142" s="58"/>
      <c r="I1142" s="58"/>
      <c r="J1142" s="9"/>
      <c r="K1142" s="9"/>
      <c r="L1142" s="9"/>
      <c r="M1142" s="119"/>
    </row>
    <row r="1143" spans="1:13" ht="24.75" customHeight="1" x14ac:dyDescent="0.2">
      <c r="A1143" s="160"/>
      <c r="B1143" s="170"/>
      <c r="C1143" s="170"/>
      <c r="D1143" s="170"/>
      <c r="E1143" s="5" t="s">
        <v>15</v>
      </c>
      <c r="F1143" s="58">
        <v>6622948</v>
      </c>
      <c r="G1143" s="58">
        <v>85847.56</v>
      </c>
      <c r="H1143" s="58">
        <v>57898.19</v>
      </c>
      <c r="I1143" s="58">
        <v>126587.89</v>
      </c>
      <c r="J1143" s="9">
        <v>109404.35</v>
      </c>
      <c r="K1143" s="9">
        <v>134444.47</v>
      </c>
      <c r="L1143" s="9">
        <v>28686.43</v>
      </c>
      <c r="M1143" s="119"/>
    </row>
    <row r="1144" spans="1:13" x14ac:dyDescent="0.2">
      <c r="A1144" s="158" t="s">
        <v>827</v>
      </c>
      <c r="B1144" s="170" t="s">
        <v>87</v>
      </c>
      <c r="C1144" s="170" t="s">
        <v>64</v>
      </c>
      <c r="D1144" s="170" t="s">
        <v>59</v>
      </c>
      <c r="E1144" s="5" t="s">
        <v>11</v>
      </c>
      <c r="F1144" s="43">
        <v>23458</v>
      </c>
      <c r="G1144" s="58">
        <v>0</v>
      </c>
      <c r="H1144" s="58">
        <v>23457.89</v>
      </c>
      <c r="I1144" s="58"/>
      <c r="J1144" s="9"/>
      <c r="K1144" s="9"/>
      <c r="L1144" s="9"/>
      <c r="M1144" s="119" t="s">
        <v>964</v>
      </c>
    </row>
    <row r="1145" spans="1:13" x14ac:dyDescent="0.2">
      <c r="A1145" s="159"/>
      <c r="B1145" s="170"/>
      <c r="C1145" s="170"/>
      <c r="D1145" s="170"/>
      <c r="E1145" s="5" t="s">
        <v>12</v>
      </c>
      <c r="F1145" s="58"/>
      <c r="G1145" s="58"/>
      <c r="H1145" s="58"/>
      <c r="I1145" s="58"/>
      <c r="J1145" s="9"/>
      <c r="K1145" s="9"/>
      <c r="L1145" s="9"/>
      <c r="M1145" s="119"/>
    </row>
    <row r="1146" spans="1:13" ht="19.5" customHeight="1" x14ac:dyDescent="0.2">
      <c r="A1146" s="159"/>
      <c r="B1146" s="170"/>
      <c r="C1146" s="170"/>
      <c r="D1146" s="170"/>
      <c r="E1146" s="5" t="s">
        <v>13</v>
      </c>
      <c r="F1146" s="58"/>
      <c r="G1146" s="58"/>
      <c r="H1146" s="58"/>
      <c r="I1146" s="58"/>
      <c r="J1146" s="9"/>
      <c r="K1146" s="9"/>
      <c r="L1146" s="9"/>
      <c r="M1146" s="119"/>
    </row>
    <row r="1147" spans="1:13" ht="18" customHeight="1" x14ac:dyDescent="0.2">
      <c r="A1147" s="159"/>
      <c r="B1147" s="170"/>
      <c r="C1147" s="170"/>
      <c r="D1147" s="170"/>
      <c r="E1147" s="5" t="s">
        <v>14</v>
      </c>
      <c r="F1147" s="58"/>
      <c r="G1147" s="58"/>
      <c r="H1147" s="58"/>
      <c r="I1147" s="58"/>
      <c r="J1147" s="9"/>
      <c r="K1147" s="9"/>
      <c r="L1147" s="9"/>
      <c r="M1147" s="119"/>
    </row>
    <row r="1148" spans="1:13" ht="18" customHeight="1" x14ac:dyDescent="0.2">
      <c r="A1148" s="160"/>
      <c r="B1148" s="170"/>
      <c r="C1148" s="170"/>
      <c r="D1148" s="170"/>
      <c r="E1148" s="5" t="s">
        <v>15</v>
      </c>
      <c r="F1148" s="43">
        <v>23458</v>
      </c>
      <c r="G1148" s="58">
        <v>0</v>
      </c>
      <c r="H1148" s="58">
        <v>23457.89</v>
      </c>
      <c r="I1148" s="58"/>
      <c r="J1148" s="9"/>
      <c r="K1148" s="9"/>
      <c r="L1148" s="9"/>
      <c r="M1148" s="119"/>
    </row>
    <row r="1149" spans="1:13" ht="18" customHeight="1" x14ac:dyDescent="0.2">
      <c r="A1149" s="158" t="s">
        <v>828</v>
      </c>
      <c r="B1149" s="170" t="s">
        <v>78</v>
      </c>
      <c r="C1149" s="170" t="s">
        <v>77</v>
      </c>
      <c r="D1149" s="170" t="s">
        <v>59</v>
      </c>
      <c r="E1149" s="5" t="s">
        <v>11</v>
      </c>
      <c r="F1149" s="58">
        <v>5675242</v>
      </c>
      <c r="G1149" s="9">
        <v>16785.73</v>
      </c>
      <c r="H1149" s="58">
        <v>19714.84</v>
      </c>
      <c r="I1149" s="58">
        <v>57063.5</v>
      </c>
      <c r="J1149" s="58">
        <v>45894.25</v>
      </c>
      <c r="K1149" s="58">
        <v>34519.99</v>
      </c>
      <c r="L1149" s="9">
        <v>64869.97</v>
      </c>
      <c r="M1149" s="119" t="s">
        <v>970</v>
      </c>
    </row>
    <row r="1150" spans="1:13" ht="15.75" customHeight="1" x14ac:dyDescent="0.2">
      <c r="A1150" s="159"/>
      <c r="B1150" s="170"/>
      <c r="C1150" s="170"/>
      <c r="D1150" s="170"/>
      <c r="E1150" s="5" t="s">
        <v>12</v>
      </c>
      <c r="F1150" s="58"/>
      <c r="G1150" s="58"/>
      <c r="H1150" s="58"/>
      <c r="I1150" s="58"/>
      <c r="J1150" s="9"/>
      <c r="K1150" s="9"/>
      <c r="L1150" s="9"/>
      <c r="M1150" s="119"/>
    </row>
    <row r="1151" spans="1:13" ht="23.25" customHeight="1" x14ac:dyDescent="0.2">
      <c r="A1151" s="159"/>
      <c r="B1151" s="170"/>
      <c r="C1151" s="170"/>
      <c r="D1151" s="170"/>
      <c r="E1151" s="5" t="s">
        <v>13</v>
      </c>
      <c r="F1151" s="58"/>
      <c r="G1151" s="58"/>
      <c r="H1151" s="58"/>
      <c r="I1151" s="58"/>
      <c r="J1151" s="9"/>
      <c r="K1151" s="9"/>
      <c r="L1151" s="9"/>
      <c r="M1151" s="119"/>
    </row>
    <row r="1152" spans="1:13" ht="22.5" customHeight="1" x14ac:dyDescent="0.2">
      <c r="A1152" s="159"/>
      <c r="B1152" s="170"/>
      <c r="C1152" s="170"/>
      <c r="D1152" s="170"/>
      <c r="E1152" s="5" t="s">
        <v>14</v>
      </c>
      <c r="F1152" s="58"/>
      <c r="G1152" s="58"/>
      <c r="H1152" s="58"/>
      <c r="I1152" s="58"/>
      <c r="J1152" s="9"/>
      <c r="K1152" s="9"/>
      <c r="L1152" s="9"/>
      <c r="M1152" s="119"/>
    </row>
    <row r="1153" spans="1:13" ht="19.5" customHeight="1" x14ac:dyDescent="0.2">
      <c r="A1153" s="160"/>
      <c r="B1153" s="170"/>
      <c r="C1153" s="170"/>
      <c r="D1153" s="170"/>
      <c r="E1153" s="5" t="s">
        <v>15</v>
      </c>
      <c r="F1153" s="58">
        <v>5675242</v>
      </c>
      <c r="G1153" s="9">
        <v>16785.73</v>
      </c>
      <c r="H1153" s="58">
        <v>19714.84</v>
      </c>
      <c r="I1153" s="58">
        <v>57063.5</v>
      </c>
      <c r="J1153" s="58">
        <v>45894.25</v>
      </c>
      <c r="K1153" s="58">
        <v>34519.99</v>
      </c>
      <c r="L1153" s="9">
        <v>64869.97</v>
      </c>
      <c r="M1153" s="119"/>
    </row>
    <row r="1154" spans="1:13" ht="21.75" customHeight="1" x14ac:dyDescent="0.2">
      <c r="A1154" s="158" t="s">
        <v>829</v>
      </c>
      <c r="B1154" s="170" t="s">
        <v>415</v>
      </c>
      <c r="C1154" s="170" t="s">
        <v>58</v>
      </c>
      <c r="D1154" s="170" t="s">
        <v>59</v>
      </c>
      <c r="E1154" s="5" t="s">
        <v>11</v>
      </c>
      <c r="F1154" s="58">
        <v>19356</v>
      </c>
      <c r="G1154" s="58">
        <v>3033.87</v>
      </c>
      <c r="H1154" s="58">
        <v>16321.75</v>
      </c>
      <c r="I1154" s="58"/>
      <c r="J1154" s="9"/>
      <c r="K1154" s="9"/>
      <c r="L1154" s="9"/>
      <c r="M1154" s="119" t="s">
        <v>964</v>
      </c>
    </row>
    <row r="1155" spans="1:13" x14ac:dyDescent="0.2">
      <c r="A1155" s="159"/>
      <c r="B1155" s="170"/>
      <c r="C1155" s="170"/>
      <c r="D1155" s="170"/>
      <c r="E1155" s="5" t="s">
        <v>12</v>
      </c>
      <c r="F1155" s="58"/>
      <c r="G1155" s="58"/>
      <c r="H1155" s="58"/>
      <c r="I1155" s="58"/>
      <c r="J1155" s="9"/>
      <c r="K1155" s="9"/>
      <c r="L1155" s="9"/>
      <c r="M1155" s="119"/>
    </row>
    <row r="1156" spans="1:13" x14ac:dyDescent="0.2">
      <c r="A1156" s="159"/>
      <c r="B1156" s="170"/>
      <c r="C1156" s="170"/>
      <c r="D1156" s="170"/>
      <c r="E1156" s="5" t="s">
        <v>13</v>
      </c>
      <c r="F1156" s="58"/>
      <c r="G1156" s="58"/>
      <c r="H1156" s="58"/>
      <c r="I1156" s="58"/>
      <c r="J1156" s="9"/>
      <c r="K1156" s="9"/>
      <c r="L1156" s="9"/>
      <c r="M1156" s="119"/>
    </row>
    <row r="1157" spans="1:13" x14ac:dyDescent="0.2">
      <c r="A1157" s="159"/>
      <c r="B1157" s="170"/>
      <c r="C1157" s="170"/>
      <c r="D1157" s="170"/>
      <c r="E1157" s="5" t="s">
        <v>14</v>
      </c>
      <c r="F1157" s="58"/>
      <c r="G1157" s="58"/>
      <c r="H1157" s="58"/>
      <c r="I1157" s="58"/>
      <c r="J1157" s="9"/>
      <c r="K1157" s="9"/>
      <c r="L1157" s="9"/>
      <c r="M1157" s="119"/>
    </row>
    <row r="1158" spans="1:13" x14ac:dyDescent="0.2">
      <c r="A1158" s="160"/>
      <c r="B1158" s="170"/>
      <c r="C1158" s="170"/>
      <c r="D1158" s="170"/>
      <c r="E1158" s="5" t="s">
        <v>15</v>
      </c>
      <c r="F1158" s="58">
        <v>19356</v>
      </c>
      <c r="G1158" s="58">
        <v>3033.87</v>
      </c>
      <c r="H1158" s="58">
        <v>16321.75</v>
      </c>
      <c r="I1158" s="58"/>
      <c r="J1158" s="9"/>
      <c r="K1158" s="9"/>
      <c r="L1158" s="9"/>
      <c r="M1158" s="119"/>
    </row>
    <row r="1159" spans="1:13" ht="12.75" customHeight="1" x14ac:dyDescent="0.2">
      <c r="A1159" s="184" t="s">
        <v>424</v>
      </c>
      <c r="B1159" s="185"/>
      <c r="C1159" s="185"/>
      <c r="D1159" s="186"/>
      <c r="E1159" s="3" t="s">
        <v>11</v>
      </c>
      <c r="F1159" s="44">
        <f>F964+F969+F974+F979+F984+F989+F994+F999+F1004+F1009+F1014+F1019+F1024+F1029+F1034+F1039+F1044+F1049+F1054+F1059+F1064+F1069+F1074+F1079+F1084+F1089+F1094+F1099+F1104+F1109+F1114+F1119+F1124+F1129+F1134+F1139+F1144+F1149+F1154+F954+F959</f>
        <v>34201638.630000003</v>
      </c>
      <c r="G1159" s="44">
        <f t="shared" ref="G1159:L1159" si="42">G964+G969+G974+G979+G984+G989+G994+G999+G1004+G1009+G1014+G1019+G1024+G1029+G1034+G1039+G1044+G1049+G1054+G1059+G1064+G1069+G1074+G1079+G1084+G1089+G1094+G1099+G1104+G1109+G1114+G1119+G1124+G1129+G1134+G1139+G1144+G1149+G1154+G954+G959</f>
        <v>742002.68999999983</v>
      </c>
      <c r="H1159" s="44">
        <f t="shared" si="42"/>
        <v>1006820.01</v>
      </c>
      <c r="I1159" s="44">
        <f t="shared" si="42"/>
        <v>779548.97</v>
      </c>
      <c r="J1159" s="44">
        <f t="shared" si="42"/>
        <v>482447.28</v>
      </c>
      <c r="K1159" s="44">
        <f t="shared" si="42"/>
        <v>684259.77</v>
      </c>
      <c r="L1159" s="44">
        <f t="shared" si="42"/>
        <v>402842.07999999996</v>
      </c>
      <c r="M1159" s="146"/>
    </row>
    <row r="1160" spans="1:13" x14ac:dyDescent="0.2">
      <c r="A1160" s="187"/>
      <c r="B1160" s="188"/>
      <c r="C1160" s="188"/>
      <c r="D1160" s="189"/>
      <c r="E1160" s="3" t="s">
        <v>12</v>
      </c>
      <c r="F1160" s="44">
        <f t="shared" ref="F1160:L1163" si="43">F965+F970+F975+F980+F985+F990+F995+F1000+F1005+F1010+F1015+F1020+F1025+F1030+F1035+F1040+F1045+F1050+F1055+F1060+F1065+F1070+F1075+F1080+F1085+F1090+F1095+F1100+F1105+F1110+F1115+F1120+F1125+F1130+F1135+F1140+F1145+F1150+F1155+F955+F960</f>
        <v>0</v>
      </c>
      <c r="G1160" s="44">
        <f t="shared" si="43"/>
        <v>0</v>
      </c>
      <c r="H1160" s="44">
        <f t="shared" si="43"/>
        <v>0</v>
      </c>
      <c r="I1160" s="44">
        <f t="shared" si="43"/>
        <v>0</v>
      </c>
      <c r="J1160" s="44">
        <f t="shared" si="43"/>
        <v>0</v>
      </c>
      <c r="K1160" s="44">
        <f t="shared" si="43"/>
        <v>0</v>
      </c>
      <c r="L1160" s="44">
        <f t="shared" si="43"/>
        <v>0</v>
      </c>
      <c r="M1160" s="146"/>
    </row>
    <row r="1161" spans="1:13" x14ac:dyDescent="0.2">
      <c r="A1161" s="187"/>
      <c r="B1161" s="188"/>
      <c r="C1161" s="188"/>
      <c r="D1161" s="189"/>
      <c r="E1161" s="3" t="s">
        <v>13</v>
      </c>
      <c r="F1161" s="44">
        <f t="shared" si="43"/>
        <v>480337.10000000003</v>
      </c>
      <c r="G1161" s="44">
        <f t="shared" si="43"/>
        <v>9770.2999999999993</v>
      </c>
      <c r="H1161" s="44">
        <f t="shared" si="43"/>
        <v>90000</v>
      </c>
      <c r="I1161" s="44">
        <f t="shared" si="43"/>
        <v>200407.8</v>
      </c>
      <c r="J1161" s="44">
        <f t="shared" si="43"/>
        <v>0</v>
      </c>
      <c r="K1161" s="44">
        <f t="shared" si="43"/>
        <v>0</v>
      </c>
      <c r="L1161" s="44">
        <f t="shared" si="43"/>
        <v>0</v>
      </c>
      <c r="M1161" s="146"/>
    </row>
    <row r="1162" spans="1:13" x14ac:dyDescent="0.2">
      <c r="A1162" s="187"/>
      <c r="B1162" s="188"/>
      <c r="C1162" s="188"/>
      <c r="D1162" s="189"/>
      <c r="E1162" s="3" t="s">
        <v>14</v>
      </c>
      <c r="F1162" s="44">
        <f t="shared" si="43"/>
        <v>0</v>
      </c>
      <c r="G1162" s="44">
        <f t="shared" si="43"/>
        <v>0</v>
      </c>
      <c r="H1162" s="44">
        <f t="shared" si="43"/>
        <v>0</v>
      </c>
      <c r="I1162" s="44">
        <f t="shared" si="43"/>
        <v>0</v>
      </c>
      <c r="J1162" s="44">
        <f t="shared" si="43"/>
        <v>0</v>
      </c>
      <c r="K1162" s="44">
        <f t="shared" si="43"/>
        <v>0</v>
      </c>
      <c r="L1162" s="44">
        <f t="shared" si="43"/>
        <v>0</v>
      </c>
      <c r="M1162" s="146"/>
    </row>
    <row r="1163" spans="1:13" x14ac:dyDescent="0.2">
      <c r="A1163" s="190"/>
      <c r="B1163" s="191"/>
      <c r="C1163" s="191"/>
      <c r="D1163" s="192"/>
      <c r="E1163" s="3" t="s">
        <v>15</v>
      </c>
      <c r="F1163" s="44">
        <f t="shared" si="43"/>
        <v>33721301.530000001</v>
      </c>
      <c r="G1163" s="44">
        <f t="shared" si="43"/>
        <v>732232.38999999978</v>
      </c>
      <c r="H1163" s="44">
        <f t="shared" si="43"/>
        <v>916820.01</v>
      </c>
      <c r="I1163" s="44">
        <f t="shared" si="43"/>
        <v>579141.17000000004</v>
      </c>
      <c r="J1163" s="44">
        <f t="shared" si="43"/>
        <v>482447.28</v>
      </c>
      <c r="K1163" s="44">
        <f t="shared" si="43"/>
        <v>684259.77</v>
      </c>
      <c r="L1163" s="44">
        <f t="shared" si="43"/>
        <v>402842.07999999996</v>
      </c>
      <c r="M1163" s="146"/>
    </row>
    <row r="1165" spans="1:13" ht="15.75" x14ac:dyDescent="0.2">
      <c r="A1165" s="131" t="s">
        <v>830</v>
      </c>
      <c r="B1165" s="132"/>
      <c r="C1165" s="132"/>
      <c r="D1165" s="132"/>
      <c r="E1165" s="132"/>
      <c r="F1165" s="132"/>
      <c r="G1165" s="132"/>
      <c r="H1165" s="132"/>
      <c r="I1165" s="132"/>
      <c r="J1165" s="132"/>
      <c r="K1165" s="132"/>
      <c r="L1165" s="132"/>
      <c r="M1165" s="133"/>
    </row>
    <row r="1166" spans="1:13" x14ac:dyDescent="0.2">
      <c r="A1166" s="144" t="s">
        <v>831</v>
      </c>
      <c r="B1166" s="145" t="s">
        <v>126</v>
      </c>
      <c r="C1166" s="170" t="s">
        <v>93</v>
      </c>
      <c r="D1166" s="170" t="s">
        <v>185</v>
      </c>
      <c r="E1166" s="5" t="s">
        <v>11</v>
      </c>
      <c r="F1166" s="30">
        <v>416982</v>
      </c>
      <c r="G1166" s="30">
        <v>80000</v>
      </c>
      <c r="H1166" s="30">
        <v>80000</v>
      </c>
      <c r="I1166" s="30">
        <v>85978</v>
      </c>
      <c r="J1166" s="34"/>
      <c r="K1166" s="34"/>
      <c r="L1166" s="34"/>
      <c r="M1166" s="119" t="s">
        <v>94</v>
      </c>
    </row>
    <row r="1167" spans="1:13" x14ac:dyDescent="0.2">
      <c r="A1167" s="144"/>
      <c r="B1167" s="145"/>
      <c r="C1167" s="170"/>
      <c r="D1167" s="170"/>
      <c r="E1167" s="5" t="s">
        <v>12</v>
      </c>
      <c r="F1167" s="30"/>
      <c r="G1167" s="30"/>
      <c r="H1167" s="30"/>
      <c r="I1167" s="30"/>
      <c r="J1167" s="34"/>
      <c r="K1167" s="34"/>
      <c r="L1167" s="34"/>
      <c r="M1167" s="119"/>
    </row>
    <row r="1168" spans="1:13" x14ac:dyDescent="0.2">
      <c r="A1168" s="144"/>
      <c r="B1168" s="145"/>
      <c r="C1168" s="170"/>
      <c r="D1168" s="170"/>
      <c r="E1168" s="5" t="s">
        <v>13</v>
      </c>
      <c r="F1168" s="30"/>
      <c r="G1168" s="30"/>
      <c r="H1168" s="30"/>
      <c r="I1168" s="30"/>
      <c r="J1168" s="34"/>
      <c r="K1168" s="34"/>
      <c r="L1168" s="34"/>
      <c r="M1168" s="119"/>
    </row>
    <row r="1169" spans="1:13" x14ac:dyDescent="0.2">
      <c r="A1169" s="144"/>
      <c r="B1169" s="145"/>
      <c r="C1169" s="170"/>
      <c r="D1169" s="170"/>
      <c r="E1169" s="5" t="s">
        <v>14</v>
      </c>
      <c r="F1169" s="30"/>
      <c r="G1169" s="30"/>
      <c r="H1169" s="30"/>
      <c r="I1169" s="30"/>
      <c r="J1169" s="34"/>
      <c r="K1169" s="34"/>
      <c r="L1169" s="34"/>
      <c r="M1169" s="119"/>
    </row>
    <row r="1170" spans="1:13" x14ac:dyDescent="0.2">
      <c r="A1170" s="144"/>
      <c r="B1170" s="145"/>
      <c r="C1170" s="170"/>
      <c r="D1170" s="170"/>
      <c r="E1170" s="5" t="s">
        <v>15</v>
      </c>
      <c r="F1170" s="30">
        <v>416982</v>
      </c>
      <c r="G1170" s="30">
        <v>80000</v>
      </c>
      <c r="H1170" s="30">
        <v>80000</v>
      </c>
      <c r="I1170" s="30">
        <v>85978</v>
      </c>
      <c r="J1170" s="34"/>
      <c r="K1170" s="34"/>
      <c r="L1170" s="34"/>
      <c r="M1170" s="119"/>
    </row>
    <row r="1171" spans="1:13" x14ac:dyDescent="0.2">
      <c r="A1171" s="144" t="s">
        <v>832</v>
      </c>
      <c r="B1171" s="145" t="s">
        <v>127</v>
      </c>
      <c r="C1171" s="170" t="s">
        <v>95</v>
      </c>
      <c r="D1171" s="170" t="s">
        <v>185</v>
      </c>
      <c r="E1171" s="5" t="s">
        <v>11</v>
      </c>
      <c r="F1171" s="30">
        <v>42121</v>
      </c>
      <c r="G1171" s="30">
        <v>5000</v>
      </c>
      <c r="H1171" s="30">
        <v>15209</v>
      </c>
      <c r="I1171" s="30">
        <v>19324</v>
      </c>
      <c r="J1171" s="34"/>
      <c r="K1171" s="34"/>
      <c r="L1171" s="34"/>
      <c r="M1171" s="119" t="s">
        <v>94</v>
      </c>
    </row>
    <row r="1172" spans="1:13" x14ac:dyDescent="0.2">
      <c r="A1172" s="144"/>
      <c r="B1172" s="145"/>
      <c r="C1172" s="170"/>
      <c r="D1172" s="170"/>
      <c r="E1172" s="5" t="s">
        <v>12</v>
      </c>
      <c r="F1172" s="30"/>
      <c r="G1172" s="30"/>
      <c r="H1172" s="30"/>
      <c r="I1172" s="30"/>
      <c r="J1172" s="34"/>
      <c r="K1172" s="34"/>
      <c r="L1172" s="34"/>
      <c r="M1172" s="119"/>
    </row>
    <row r="1173" spans="1:13" x14ac:dyDescent="0.2">
      <c r="A1173" s="144"/>
      <c r="B1173" s="145"/>
      <c r="C1173" s="170"/>
      <c r="D1173" s="170"/>
      <c r="E1173" s="5" t="s">
        <v>13</v>
      </c>
      <c r="F1173" s="30"/>
      <c r="G1173" s="30"/>
      <c r="H1173" s="30"/>
      <c r="I1173" s="30"/>
      <c r="J1173" s="34"/>
      <c r="K1173" s="34"/>
      <c r="L1173" s="34"/>
      <c r="M1173" s="119"/>
    </row>
    <row r="1174" spans="1:13" x14ac:dyDescent="0.2">
      <c r="A1174" s="144"/>
      <c r="B1174" s="145"/>
      <c r="C1174" s="170"/>
      <c r="D1174" s="170"/>
      <c r="E1174" s="5" t="s">
        <v>14</v>
      </c>
      <c r="F1174" s="30"/>
      <c r="G1174" s="30"/>
      <c r="H1174" s="30"/>
      <c r="I1174" s="30"/>
      <c r="J1174" s="34"/>
      <c r="K1174" s="34"/>
      <c r="L1174" s="34"/>
      <c r="M1174" s="119"/>
    </row>
    <row r="1175" spans="1:13" x14ac:dyDescent="0.2">
      <c r="A1175" s="144"/>
      <c r="B1175" s="145"/>
      <c r="C1175" s="170"/>
      <c r="D1175" s="170"/>
      <c r="E1175" s="5" t="s">
        <v>15</v>
      </c>
      <c r="F1175" s="30">
        <v>42121</v>
      </c>
      <c r="G1175" s="30">
        <v>5000</v>
      </c>
      <c r="H1175" s="30">
        <v>15209</v>
      </c>
      <c r="I1175" s="30">
        <v>19324</v>
      </c>
      <c r="J1175" s="34"/>
      <c r="K1175" s="34"/>
      <c r="L1175" s="34"/>
      <c r="M1175" s="119"/>
    </row>
    <row r="1176" spans="1:13" x14ac:dyDescent="0.2">
      <c r="A1176" s="144" t="s">
        <v>833</v>
      </c>
      <c r="B1176" s="145" t="s">
        <v>96</v>
      </c>
      <c r="C1176" s="170" t="s">
        <v>64</v>
      </c>
      <c r="D1176" s="170" t="s">
        <v>185</v>
      </c>
      <c r="E1176" s="5" t="s">
        <v>11</v>
      </c>
      <c r="F1176" s="30">
        <v>9000</v>
      </c>
      <c r="G1176" s="39"/>
      <c r="H1176" s="30">
        <v>9000</v>
      </c>
      <c r="I1176" s="30"/>
      <c r="J1176" s="34"/>
      <c r="K1176" s="34"/>
      <c r="L1176" s="34"/>
      <c r="M1176" s="119" t="s">
        <v>94</v>
      </c>
    </row>
    <row r="1177" spans="1:13" x14ac:dyDescent="0.2">
      <c r="A1177" s="144"/>
      <c r="B1177" s="145"/>
      <c r="C1177" s="170"/>
      <c r="D1177" s="170"/>
      <c r="E1177" s="5" t="s">
        <v>12</v>
      </c>
      <c r="F1177" s="30"/>
      <c r="G1177" s="30"/>
      <c r="H1177" s="30"/>
      <c r="I1177" s="30"/>
      <c r="J1177" s="34"/>
      <c r="K1177" s="34"/>
      <c r="L1177" s="34"/>
      <c r="M1177" s="119"/>
    </row>
    <row r="1178" spans="1:13" x14ac:dyDescent="0.2">
      <c r="A1178" s="144"/>
      <c r="B1178" s="145"/>
      <c r="C1178" s="170"/>
      <c r="D1178" s="170"/>
      <c r="E1178" s="5" t="s">
        <v>13</v>
      </c>
      <c r="F1178" s="30"/>
      <c r="G1178" s="30"/>
      <c r="H1178" s="30"/>
      <c r="I1178" s="30"/>
      <c r="J1178" s="34"/>
      <c r="K1178" s="34"/>
      <c r="L1178" s="34"/>
      <c r="M1178" s="119"/>
    </row>
    <row r="1179" spans="1:13" x14ac:dyDescent="0.2">
      <c r="A1179" s="144"/>
      <c r="B1179" s="145"/>
      <c r="C1179" s="170"/>
      <c r="D1179" s="170"/>
      <c r="E1179" s="5" t="s">
        <v>14</v>
      </c>
      <c r="F1179" s="30"/>
      <c r="G1179" s="30"/>
      <c r="H1179" s="30"/>
      <c r="I1179" s="30"/>
      <c r="J1179" s="34"/>
      <c r="K1179" s="34"/>
      <c r="L1179" s="34"/>
      <c r="M1179" s="119"/>
    </row>
    <row r="1180" spans="1:13" x14ac:dyDescent="0.2">
      <c r="A1180" s="144"/>
      <c r="B1180" s="145"/>
      <c r="C1180" s="170"/>
      <c r="D1180" s="170"/>
      <c r="E1180" s="5" t="s">
        <v>15</v>
      </c>
      <c r="F1180" s="30">
        <v>9000</v>
      </c>
      <c r="G1180" s="39"/>
      <c r="H1180" s="30">
        <v>9000</v>
      </c>
      <c r="I1180" s="30"/>
      <c r="J1180" s="34"/>
      <c r="K1180" s="34"/>
      <c r="L1180" s="34"/>
      <c r="M1180" s="119"/>
    </row>
    <row r="1181" spans="1:13" x14ac:dyDescent="0.2">
      <c r="A1181" s="144" t="s">
        <v>834</v>
      </c>
      <c r="B1181" s="145" t="s">
        <v>97</v>
      </c>
      <c r="C1181" s="170" t="s">
        <v>64</v>
      </c>
      <c r="D1181" s="170" t="s">
        <v>185</v>
      </c>
      <c r="E1181" s="5" t="s">
        <v>11</v>
      </c>
      <c r="F1181" s="30">
        <v>4659</v>
      </c>
      <c r="G1181" s="30"/>
      <c r="H1181" s="30">
        <v>4659</v>
      </c>
      <c r="I1181" s="30"/>
      <c r="J1181" s="34"/>
      <c r="K1181" s="34"/>
      <c r="L1181" s="34"/>
      <c r="M1181" s="119" t="s">
        <v>98</v>
      </c>
    </row>
    <row r="1182" spans="1:13" x14ac:dyDescent="0.2">
      <c r="A1182" s="144"/>
      <c r="B1182" s="145"/>
      <c r="C1182" s="170"/>
      <c r="D1182" s="170"/>
      <c r="E1182" s="5" t="s">
        <v>12</v>
      </c>
      <c r="F1182" s="30"/>
      <c r="G1182" s="30"/>
      <c r="H1182" s="30"/>
      <c r="I1182" s="30"/>
      <c r="J1182" s="34"/>
      <c r="K1182" s="34"/>
      <c r="L1182" s="34"/>
      <c r="M1182" s="119"/>
    </row>
    <row r="1183" spans="1:13" x14ac:dyDescent="0.2">
      <c r="A1183" s="144"/>
      <c r="B1183" s="145"/>
      <c r="C1183" s="170"/>
      <c r="D1183" s="170"/>
      <c r="E1183" s="5" t="s">
        <v>13</v>
      </c>
      <c r="F1183" s="30"/>
      <c r="G1183" s="30"/>
      <c r="H1183" s="30"/>
      <c r="I1183" s="30"/>
      <c r="J1183" s="34"/>
      <c r="K1183" s="34"/>
      <c r="L1183" s="34"/>
      <c r="M1183" s="119"/>
    </row>
    <row r="1184" spans="1:13" x14ac:dyDescent="0.2">
      <c r="A1184" s="144"/>
      <c r="B1184" s="145"/>
      <c r="C1184" s="170"/>
      <c r="D1184" s="170"/>
      <c r="E1184" s="5" t="s">
        <v>14</v>
      </c>
      <c r="F1184" s="30"/>
      <c r="G1184" s="30"/>
      <c r="H1184" s="30"/>
      <c r="I1184" s="30"/>
      <c r="J1184" s="34"/>
      <c r="K1184" s="34"/>
      <c r="L1184" s="34"/>
      <c r="M1184" s="119"/>
    </row>
    <row r="1185" spans="1:13" x14ac:dyDescent="0.2">
      <c r="A1185" s="144"/>
      <c r="B1185" s="145"/>
      <c r="C1185" s="170"/>
      <c r="D1185" s="170"/>
      <c r="E1185" s="5" t="s">
        <v>15</v>
      </c>
      <c r="F1185" s="30">
        <v>4659</v>
      </c>
      <c r="G1185" s="30"/>
      <c r="H1185" s="30">
        <v>4659</v>
      </c>
      <c r="I1185" s="30"/>
      <c r="J1185" s="34"/>
      <c r="K1185" s="34"/>
      <c r="L1185" s="34"/>
      <c r="M1185" s="119"/>
    </row>
    <row r="1186" spans="1:13" x14ac:dyDescent="0.2">
      <c r="A1186" s="144" t="s">
        <v>835</v>
      </c>
      <c r="B1186" s="145" t="s">
        <v>99</v>
      </c>
      <c r="C1186" s="170" t="s">
        <v>100</v>
      </c>
      <c r="D1186" s="170" t="s">
        <v>185</v>
      </c>
      <c r="E1186" s="5" t="s">
        <v>11</v>
      </c>
      <c r="F1186" s="30">
        <v>2768</v>
      </c>
      <c r="G1186" s="30"/>
      <c r="H1186" s="30"/>
      <c r="I1186" s="30">
        <v>2768</v>
      </c>
      <c r="J1186" s="34"/>
      <c r="K1186" s="34"/>
      <c r="L1186" s="34"/>
      <c r="M1186" s="119" t="s">
        <v>98</v>
      </c>
    </row>
    <row r="1187" spans="1:13" x14ac:dyDescent="0.2">
      <c r="A1187" s="144"/>
      <c r="B1187" s="145"/>
      <c r="C1187" s="170"/>
      <c r="D1187" s="170"/>
      <c r="E1187" s="5" t="s">
        <v>12</v>
      </c>
      <c r="F1187" s="30"/>
      <c r="G1187" s="30"/>
      <c r="H1187" s="30"/>
      <c r="I1187" s="30"/>
      <c r="J1187" s="34"/>
      <c r="K1187" s="34"/>
      <c r="L1187" s="34"/>
      <c r="M1187" s="119"/>
    </row>
    <row r="1188" spans="1:13" x14ac:dyDescent="0.2">
      <c r="A1188" s="144"/>
      <c r="B1188" s="145"/>
      <c r="C1188" s="170"/>
      <c r="D1188" s="170"/>
      <c r="E1188" s="5" t="s">
        <v>13</v>
      </c>
      <c r="F1188" s="30"/>
      <c r="G1188" s="30"/>
      <c r="H1188" s="30"/>
      <c r="I1188" s="30"/>
      <c r="J1188" s="34"/>
      <c r="K1188" s="34"/>
      <c r="L1188" s="34"/>
      <c r="M1188" s="119"/>
    </row>
    <row r="1189" spans="1:13" x14ac:dyDescent="0.2">
      <c r="A1189" s="144"/>
      <c r="B1189" s="145"/>
      <c r="C1189" s="170"/>
      <c r="D1189" s="170"/>
      <c r="E1189" s="5" t="s">
        <v>14</v>
      </c>
      <c r="F1189" s="30"/>
      <c r="G1189" s="30"/>
      <c r="H1189" s="30"/>
      <c r="I1189" s="30"/>
      <c r="J1189" s="34"/>
      <c r="K1189" s="34"/>
      <c r="L1189" s="34"/>
      <c r="M1189" s="119"/>
    </row>
    <row r="1190" spans="1:13" x14ac:dyDescent="0.2">
      <c r="A1190" s="144"/>
      <c r="B1190" s="145"/>
      <c r="C1190" s="170"/>
      <c r="D1190" s="170"/>
      <c r="E1190" s="5" t="s">
        <v>15</v>
      </c>
      <c r="F1190" s="30">
        <v>2768</v>
      </c>
      <c r="G1190" s="30"/>
      <c r="H1190" s="30"/>
      <c r="I1190" s="30">
        <v>2768</v>
      </c>
      <c r="J1190" s="34"/>
      <c r="K1190" s="34"/>
      <c r="L1190" s="34"/>
      <c r="M1190" s="119"/>
    </row>
    <row r="1191" spans="1:13" x14ac:dyDescent="0.2">
      <c r="A1191" s="144" t="s">
        <v>836</v>
      </c>
      <c r="B1191" s="145" t="s">
        <v>101</v>
      </c>
      <c r="C1191" s="170" t="s">
        <v>66</v>
      </c>
      <c r="D1191" s="170" t="s">
        <v>185</v>
      </c>
      <c r="E1191" s="5" t="s">
        <v>11</v>
      </c>
      <c r="F1191" s="30">
        <v>7608</v>
      </c>
      <c r="G1191" s="30">
        <v>7608</v>
      </c>
      <c r="H1191" s="30"/>
      <c r="I1191" s="30"/>
      <c r="J1191" s="34"/>
      <c r="K1191" s="34"/>
      <c r="L1191" s="34"/>
      <c r="M1191" s="119" t="s">
        <v>102</v>
      </c>
    </row>
    <row r="1192" spans="1:13" x14ac:dyDescent="0.2">
      <c r="A1192" s="144"/>
      <c r="B1192" s="145"/>
      <c r="C1192" s="170"/>
      <c r="D1192" s="170"/>
      <c r="E1192" s="5" t="s">
        <v>12</v>
      </c>
      <c r="F1192" s="30"/>
      <c r="G1192" s="30"/>
      <c r="H1192" s="30"/>
      <c r="I1192" s="30"/>
      <c r="J1192" s="34"/>
      <c r="K1192" s="34"/>
      <c r="L1192" s="34"/>
      <c r="M1192" s="119"/>
    </row>
    <row r="1193" spans="1:13" x14ac:dyDescent="0.2">
      <c r="A1193" s="144"/>
      <c r="B1193" s="145"/>
      <c r="C1193" s="170"/>
      <c r="D1193" s="170"/>
      <c r="E1193" s="5" t="s">
        <v>13</v>
      </c>
      <c r="F1193" s="30"/>
      <c r="G1193" s="30"/>
      <c r="H1193" s="30"/>
      <c r="I1193" s="30"/>
      <c r="J1193" s="34"/>
      <c r="K1193" s="34"/>
      <c r="L1193" s="34"/>
      <c r="M1193" s="119"/>
    </row>
    <row r="1194" spans="1:13" x14ac:dyDescent="0.2">
      <c r="A1194" s="144"/>
      <c r="B1194" s="145"/>
      <c r="C1194" s="170"/>
      <c r="D1194" s="170"/>
      <c r="E1194" s="5" t="s">
        <v>14</v>
      </c>
      <c r="F1194" s="30"/>
      <c r="G1194" s="30"/>
      <c r="H1194" s="30"/>
      <c r="I1194" s="30"/>
      <c r="J1194" s="34"/>
      <c r="K1194" s="34"/>
      <c r="L1194" s="34"/>
      <c r="M1194" s="119"/>
    </row>
    <row r="1195" spans="1:13" x14ac:dyDescent="0.2">
      <c r="A1195" s="144"/>
      <c r="B1195" s="145"/>
      <c r="C1195" s="170"/>
      <c r="D1195" s="170"/>
      <c r="E1195" s="5" t="s">
        <v>15</v>
      </c>
      <c r="F1195" s="30">
        <v>7608</v>
      </c>
      <c r="G1195" s="30">
        <v>7608</v>
      </c>
      <c r="H1195" s="30"/>
      <c r="I1195" s="30"/>
      <c r="J1195" s="34"/>
      <c r="K1195" s="34"/>
      <c r="L1195" s="34"/>
      <c r="M1195" s="119"/>
    </row>
    <row r="1196" spans="1:13" x14ac:dyDescent="0.2">
      <c r="A1196" s="144" t="s">
        <v>837</v>
      </c>
      <c r="B1196" s="145" t="s">
        <v>103</v>
      </c>
      <c r="C1196" s="170" t="s">
        <v>58</v>
      </c>
      <c r="D1196" s="170" t="s">
        <v>185</v>
      </c>
      <c r="E1196" s="5" t="s">
        <v>11</v>
      </c>
      <c r="F1196" s="30">
        <v>101500</v>
      </c>
      <c r="G1196" s="30">
        <v>3500</v>
      </c>
      <c r="H1196" s="30">
        <v>98000</v>
      </c>
      <c r="I1196" s="30"/>
      <c r="J1196" s="34"/>
      <c r="K1196" s="34"/>
      <c r="L1196" s="34"/>
      <c r="M1196" s="119" t="s">
        <v>102</v>
      </c>
    </row>
    <row r="1197" spans="1:13" x14ac:dyDescent="0.2">
      <c r="A1197" s="144"/>
      <c r="B1197" s="145"/>
      <c r="C1197" s="170"/>
      <c r="D1197" s="170"/>
      <c r="E1197" s="5" t="s">
        <v>12</v>
      </c>
      <c r="F1197" s="30"/>
      <c r="G1197" s="30"/>
      <c r="H1197" s="30"/>
      <c r="I1197" s="30"/>
      <c r="J1197" s="34"/>
      <c r="K1197" s="34"/>
      <c r="L1197" s="34"/>
      <c r="M1197" s="119"/>
    </row>
    <row r="1198" spans="1:13" x14ac:dyDescent="0.2">
      <c r="A1198" s="144"/>
      <c r="B1198" s="145"/>
      <c r="C1198" s="170"/>
      <c r="D1198" s="170"/>
      <c r="E1198" s="5" t="s">
        <v>13</v>
      </c>
      <c r="F1198" s="30"/>
      <c r="G1198" s="30"/>
      <c r="H1198" s="30"/>
      <c r="I1198" s="30"/>
      <c r="J1198" s="34"/>
      <c r="K1198" s="34"/>
      <c r="L1198" s="34"/>
      <c r="M1198" s="119"/>
    </row>
    <row r="1199" spans="1:13" x14ac:dyDescent="0.2">
      <c r="A1199" s="144"/>
      <c r="B1199" s="145"/>
      <c r="C1199" s="170"/>
      <c r="D1199" s="170"/>
      <c r="E1199" s="5" t="s">
        <v>14</v>
      </c>
      <c r="F1199" s="30"/>
      <c r="G1199" s="30"/>
      <c r="H1199" s="30"/>
      <c r="I1199" s="30"/>
      <c r="J1199" s="34"/>
      <c r="K1199" s="34"/>
      <c r="L1199" s="34"/>
      <c r="M1199" s="119"/>
    </row>
    <row r="1200" spans="1:13" x14ac:dyDescent="0.2">
      <c r="A1200" s="144"/>
      <c r="B1200" s="145"/>
      <c r="C1200" s="170"/>
      <c r="D1200" s="170"/>
      <c r="E1200" s="5" t="s">
        <v>15</v>
      </c>
      <c r="F1200" s="30">
        <v>101500</v>
      </c>
      <c r="G1200" s="30">
        <v>3500</v>
      </c>
      <c r="H1200" s="30">
        <v>98000</v>
      </c>
      <c r="I1200" s="30"/>
      <c r="J1200" s="34"/>
      <c r="K1200" s="34"/>
      <c r="L1200" s="34"/>
      <c r="M1200" s="119"/>
    </row>
    <row r="1201" spans="1:13" x14ac:dyDescent="0.2">
      <c r="A1201" s="144" t="s">
        <v>838</v>
      </c>
      <c r="B1201" s="145" t="s">
        <v>104</v>
      </c>
      <c r="C1201" s="170" t="s">
        <v>58</v>
      </c>
      <c r="D1201" s="170" t="s">
        <v>185</v>
      </c>
      <c r="E1201" s="5" t="s">
        <v>11</v>
      </c>
      <c r="F1201" s="30">
        <v>41098</v>
      </c>
      <c r="G1201" s="30">
        <v>1500</v>
      </c>
      <c r="H1201" s="30">
        <v>39598</v>
      </c>
      <c r="I1201" s="30"/>
      <c r="J1201" s="34"/>
      <c r="K1201" s="34"/>
      <c r="L1201" s="34"/>
      <c r="M1201" s="119" t="s">
        <v>102</v>
      </c>
    </row>
    <row r="1202" spans="1:13" x14ac:dyDescent="0.2">
      <c r="A1202" s="144"/>
      <c r="B1202" s="145"/>
      <c r="C1202" s="170"/>
      <c r="D1202" s="170"/>
      <c r="E1202" s="5" t="s">
        <v>12</v>
      </c>
      <c r="F1202" s="30"/>
      <c r="G1202" s="30"/>
      <c r="H1202" s="30"/>
      <c r="I1202" s="30"/>
      <c r="J1202" s="34"/>
      <c r="K1202" s="34"/>
      <c r="L1202" s="34"/>
      <c r="M1202" s="119"/>
    </row>
    <row r="1203" spans="1:13" x14ac:dyDescent="0.2">
      <c r="A1203" s="144"/>
      <c r="B1203" s="145"/>
      <c r="C1203" s="170"/>
      <c r="D1203" s="170"/>
      <c r="E1203" s="5" t="s">
        <v>13</v>
      </c>
      <c r="F1203" s="30"/>
      <c r="G1203" s="30"/>
      <c r="H1203" s="30"/>
      <c r="I1203" s="30"/>
      <c r="J1203" s="34"/>
      <c r="K1203" s="34"/>
      <c r="L1203" s="34"/>
      <c r="M1203" s="119"/>
    </row>
    <row r="1204" spans="1:13" x14ac:dyDescent="0.2">
      <c r="A1204" s="144"/>
      <c r="B1204" s="145"/>
      <c r="C1204" s="170"/>
      <c r="D1204" s="170"/>
      <c r="E1204" s="5" t="s">
        <v>14</v>
      </c>
      <c r="F1204" s="30"/>
      <c r="G1204" s="30"/>
      <c r="H1204" s="30"/>
      <c r="I1204" s="30"/>
      <c r="J1204" s="34"/>
      <c r="K1204" s="34"/>
      <c r="L1204" s="34"/>
      <c r="M1204" s="119"/>
    </row>
    <row r="1205" spans="1:13" x14ac:dyDescent="0.2">
      <c r="A1205" s="144"/>
      <c r="B1205" s="145"/>
      <c r="C1205" s="170"/>
      <c r="D1205" s="170"/>
      <c r="E1205" s="5" t="s">
        <v>15</v>
      </c>
      <c r="F1205" s="30">
        <v>41098</v>
      </c>
      <c r="G1205" s="30">
        <v>1500</v>
      </c>
      <c r="H1205" s="30">
        <v>39598</v>
      </c>
      <c r="I1205" s="30"/>
      <c r="J1205" s="34"/>
      <c r="K1205" s="34"/>
      <c r="L1205" s="34"/>
      <c r="M1205" s="119"/>
    </row>
    <row r="1206" spans="1:13" x14ac:dyDescent="0.2">
      <c r="A1206" s="144" t="s">
        <v>839</v>
      </c>
      <c r="B1206" s="145" t="s">
        <v>105</v>
      </c>
      <c r="C1206" s="170" t="s">
        <v>44</v>
      </c>
      <c r="D1206" s="170" t="s">
        <v>185</v>
      </c>
      <c r="E1206" s="5" t="s">
        <v>11</v>
      </c>
      <c r="F1206" s="30">
        <v>31495</v>
      </c>
      <c r="G1206" s="30"/>
      <c r="H1206" s="30">
        <v>1559</v>
      </c>
      <c r="I1206" s="30">
        <v>29936</v>
      </c>
      <c r="J1206" s="34"/>
      <c r="K1206" s="34"/>
      <c r="L1206" s="34"/>
      <c r="M1206" s="119" t="s">
        <v>102</v>
      </c>
    </row>
    <row r="1207" spans="1:13" x14ac:dyDescent="0.2">
      <c r="A1207" s="144"/>
      <c r="B1207" s="145"/>
      <c r="C1207" s="170"/>
      <c r="D1207" s="170"/>
      <c r="E1207" s="5" t="s">
        <v>12</v>
      </c>
      <c r="F1207" s="30"/>
      <c r="G1207" s="30"/>
      <c r="H1207" s="30"/>
      <c r="I1207" s="30"/>
      <c r="J1207" s="34"/>
      <c r="K1207" s="34"/>
      <c r="L1207" s="34"/>
      <c r="M1207" s="119"/>
    </row>
    <row r="1208" spans="1:13" x14ac:dyDescent="0.2">
      <c r="A1208" s="144"/>
      <c r="B1208" s="145"/>
      <c r="C1208" s="170"/>
      <c r="D1208" s="170"/>
      <c r="E1208" s="5" t="s">
        <v>13</v>
      </c>
      <c r="F1208" s="30"/>
      <c r="G1208" s="30"/>
      <c r="H1208" s="30"/>
      <c r="I1208" s="30"/>
      <c r="J1208" s="34"/>
      <c r="K1208" s="34"/>
      <c r="L1208" s="34"/>
      <c r="M1208" s="119"/>
    </row>
    <row r="1209" spans="1:13" x14ac:dyDescent="0.2">
      <c r="A1209" s="144"/>
      <c r="B1209" s="145"/>
      <c r="C1209" s="170"/>
      <c r="D1209" s="170"/>
      <c r="E1209" s="5" t="s">
        <v>14</v>
      </c>
      <c r="F1209" s="30"/>
      <c r="G1209" s="30"/>
      <c r="H1209" s="30"/>
      <c r="I1209" s="30"/>
      <c r="J1209" s="34"/>
      <c r="K1209" s="34"/>
      <c r="L1209" s="34"/>
      <c r="M1209" s="119"/>
    </row>
    <row r="1210" spans="1:13" x14ac:dyDescent="0.2">
      <c r="A1210" s="144"/>
      <c r="B1210" s="145"/>
      <c r="C1210" s="170"/>
      <c r="D1210" s="170"/>
      <c r="E1210" s="5" t="s">
        <v>15</v>
      </c>
      <c r="F1210" s="30">
        <v>31495</v>
      </c>
      <c r="G1210" s="30"/>
      <c r="H1210" s="30">
        <v>1559</v>
      </c>
      <c r="I1210" s="30">
        <v>29936</v>
      </c>
      <c r="J1210" s="34"/>
      <c r="K1210" s="34"/>
      <c r="L1210" s="34"/>
      <c r="M1210" s="119"/>
    </row>
    <row r="1211" spans="1:13" x14ac:dyDescent="0.2">
      <c r="A1211" s="144" t="s">
        <v>840</v>
      </c>
      <c r="B1211" s="145" t="s">
        <v>106</v>
      </c>
      <c r="C1211" s="170" t="s">
        <v>100</v>
      </c>
      <c r="D1211" s="170" t="s">
        <v>185</v>
      </c>
      <c r="E1211" s="5" t="s">
        <v>11</v>
      </c>
      <c r="F1211" s="30">
        <v>1633</v>
      </c>
      <c r="G1211" s="30"/>
      <c r="H1211" s="30"/>
      <c r="I1211" s="30">
        <v>1633</v>
      </c>
      <c r="J1211" s="34"/>
      <c r="K1211" s="34"/>
      <c r="L1211" s="34"/>
      <c r="M1211" s="119" t="s">
        <v>102</v>
      </c>
    </row>
    <row r="1212" spans="1:13" x14ac:dyDescent="0.2">
      <c r="A1212" s="144"/>
      <c r="B1212" s="145"/>
      <c r="C1212" s="170"/>
      <c r="D1212" s="170"/>
      <c r="E1212" s="5" t="s">
        <v>12</v>
      </c>
      <c r="F1212" s="30"/>
      <c r="G1212" s="30"/>
      <c r="H1212" s="30"/>
      <c r="I1212" s="30"/>
      <c r="J1212" s="34"/>
      <c r="K1212" s="34"/>
      <c r="L1212" s="34"/>
      <c r="M1212" s="119"/>
    </row>
    <row r="1213" spans="1:13" x14ac:dyDescent="0.2">
      <c r="A1213" s="144"/>
      <c r="B1213" s="145"/>
      <c r="C1213" s="170"/>
      <c r="D1213" s="170"/>
      <c r="E1213" s="5" t="s">
        <v>13</v>
      </c>
      <c r="F1213" s="30"/>
      <c r="G1213" s="30"/>
      <c r="H1213" s="30"/>
      <c r="I1213" s="30"/>
      <c r="J1213" s="34"/>
      <c r="K1213" s="34"/>
      <c r="L1213" s="34"/>
      <c r="M1213" s="119"/>
    </row>
    <row r="1214" spans="1:13" x14ac:dyDescent="0.2">
      <c r="A1214" s="144"/>
      <c r="B1214" s="145"/>
      <c r="C1214" s="170"/>
      <c r="D1214" s="170"/>
      <c r="E1214" s="5" t="s">
        <v>14</v>
      </c>
      <c r="F1214" s="30"/>
      <c r="G1214" s="30"/>
      <c r="H1214" s="30"/>
      <c r="I1214" s="30"/>
      <c r="J1214" s="34"/>
      <c r="K1214" s="34"/>
      <c r="L1214" s="34"/>
      <c r="M1214" s="119"/>
    </row>
    <row r="1215" spans="1:13" x14ac:dyDescent="0.2">
      <c r="A1215" s="144"/>
      <c r="B1215" s="145"/>
      <c r="C1215" s="170"/>
      <c r="D1215" s="170"/>
      <c r="E1215" s="5" t="s">
        <v>15</v>
      </c>
      <c r="F1215" s="30">
        <v>1633</v>
      </c>
      <c r="G1215" s="30"/>
      <c r="H1215" s="30"/>
      <c r="I1215" s="30">
        <v>1633</v>
      </c>
      <c r="J1215" s="34"/>
      <c r="K1215" s="34"/>
      <c r="L1215" s="34"/>
      <c r="M1215" s="119"/>
    </row>
    <row r="1216" spans="1:13" x14ac:dyDescent="0.2">
      <c r="A1216" s="144" t="s">
        <v>841</v>
      </c>
      <c r="B1216" s="145" t="s">
        <v>107</v>
      </c>
      <c r="C1216" s="170" t="s">
        <v>108</v>
      </c>
      <c r="D1216" s="170" t="s">
        <v>185</v>
      </c>
      <c r="E1216" s="5" t="s">
        <v>11</v>
      </c>
      <c r="F1216" s="30">
        <v>16303</v>
      </c>
      <c r="G1216" s="30">
        <v>4068</v>
      </c>
      <c r="H1216" s="30">
        <v>4015</v>
      </c>
      <c r="I1216" s="30">
        <v>5401</v>
      </c>
      <c r="J1216" s="34"/>
      <c r="K1216" s="34"/>
      <c r="L1216" s="34"/>
      <c r="M1216" s="119" t="s">
        <v>109</v>
      </c>
    </row>
    <row r="1217" spans="1:13" x14ac:dyDescent="0.2">
      <c r="A1217" s="144"/>
      <c r="B1217" s="145"/>
      <c r="C1217" s="170"/>
      <c r="D1217" s="170"/>
      <c r="E1217" s="5" t="s">
        <v>12</v>
      </c>
      <c r="F1217" s="30"/>
      <c r="G1217" s="30"/>
      <c r="H1217" s="30"/>
      <c r="I1217" s="30"/>
      <c r="J1217" s="34"/>
      <c r="K1217" s="34"/>
      <c r="L1217" s="34"/>
      <c r="M1217" s="119"/>
    </row>
    <row r="1218" spans="1:13" x14ac:dyDescent="0.2">
      <c r="A1218" s="144"/>
      <c r="B1218" s="145"/>
      <c r="C1218" s="170"/>
      <c r="D1218" s="170"/>
      <c r="E1218" s="5" t="s">
        <v>13</v>
      </c>
      <c r="F1218" s="30"/>
      <c r="G1218" s="30"/>
      <c r="H1218" s="30"/>
      <c r="I1218" s="30"/>
      <c r="J1218" s="34"/>
      <c r="K1218" s="34"/>
      <c r="L1218" s="34"/>
      <c r="M1218" s="119"/>
    </row>
    <row r="1219" spans="1:13" x14ac:dyDescent="0.2">
      <c r="A1219" s="144"/>
      <c r="B1219" s="145"/>
      <c r="C1219" s="170"/>
      <c r="D1219" s="170"/>
      <c r="E1219" s="5" t="s">
        <v>14</v>
      </c>
      <c r="F1219" s="30"/>
      <c r="G1219" s="30"/>
      <c r="H1219" s="30"/>
      <c r="I1219" s="30"/>
      <c r="J1219" s="34"/>
      <c r="K1219" s="34"/>
      <c r="L1219" s="34"/>
      <c r="M1219" s="119"/>
    </row>
    <row r="1220" spans="1:13" x14ac:dyDescent="0.2">
      <c r="A1220" s="144"/>
      <c r="B1220" s="145"/>
      <c r="C1220" s="170"/>
      <c r="D1220" s="170"/>
      <c r="E1220" s="5" t="s">
        <v>15</v>
      </c>
      <c r="F1220" s="30">
        <v>16303</v>
      </c>
      <c r="G1220" s="30">
        <v>4068</v>
      </c>
      <c r="H1220" s="30">
        <v>4015</v>
      </c>
      <c r="I1220" s="30">
        <v>5401</v>
      </c>
      <c r="J1220" s="34"/>
      <c r="K1220" s="34"/>
      <c r="L1220" s="34"/>
      <c r="M1220" s="119"/>
    </row>
    <row r="1221" spans="1:13" x14ac:dyDescent="0.2">
      <c r="A1221" s="144" t="s">
        <v>842</v>
      </c>
      <c r="B1221" s="164" t="s">
        <v>110</v>
      </c>
      <c r="C1221" s="170" t="s">
        <v>100</v>
      </c>
      <c r="D1221" s="170" t="s">
        <v>185</v>
      </c>
      <c r="E1221" s="5" t="s">
        <v>11</v>
      </c>
      <c r="F1221" s="30">
        <v>3233</v>
      </c>
      <c r="G1221" s="30"/>
      <c r="H1221" s="30"/>
      <c r="I1221" s="30">
        <v>3233</v>
      </c>
      <c r="J1221" s="34"/>
      <c r="K1221" s="34"/>
      <c r="L1221" s="34"/>
      <c r="M1221" s="119" t="s">
        <v>102</v>
      </c>
    </row>
    <row r="1222" spans="1:13" x14ac:dyDescent="0.2">
      <c r="A1222" s="144"/>
      <c r="B1222" s="165"/>
      <c r="C1222" s="170"/>
      <c r="D1222" s="170"/>
      <c r="E1222" s="5" t="s">
        <v>12</v>
      </c>
      <c r="F1222" s="30"/>
      <c r="G1222" s="30"/>
      <c r="H1222" s="30"/>
      <c r="I1222" s="30"/>
      <c r="J1222" s="34"/>
      <c r="K1222" s="34"/>
      <c r="L1222" s="34"/>
      <c r="M1222" s="119"/>
    </row>
    <row r="1223" spans="1:13" x14ac:dyDescent="0.2">
      <c r="A1223" s="144"/>
      <c r="B1223" s="165"/>
      <c r="C1223" s="170"/>
      <c r="D1223" s="170"/>
      <c r="E1223" s="5" t="s">
        <v>13</v>
      </c>
      <c r="F1223" s="30"/>
      <c r="G1223" s="30"/>
      <c r="H1223" s="30"/>
      <c r="I1223" s="30"/>
      <c r="J1223" s="34"/>
      <c r="K1223" s="34"/>
      <c r="L1223" s="34"/>
      <c r="M1223" s="119"/>
    </row>
    <row r="1224" spans="1:13" x14ac:dyDescent="0.2">
      <c r="A1224" s="144"/>
      <c r="B1224" s="165"/>
      <c r="C1224" s="170"/>
      <c r="D1224" s="170"/>
      <c r="E1224" s="5" t="s">
        <v>14</v>
      </c>
      <c r="F1224" s="30"/>
      <c r="G1224" s="30"/>
      <c r="H1224" s="30"/>
      <c r="I1224" s="30"/>
      <c r="J1224" s="34"/>
      <c r="K1224" s="34"/>
      <c r="L1224" s="34"/>
      <c r="M1224" s="119"/>
    </row>
    <row r="1225" spans="1:13" x14ac:dyDescent="0.2">
      <c r="A1225" s="144"/>
      <c r="B1225" s="166"/>
      <c r="C1225" s="170"/>
      <c r="D1225" s="170"/>
      <c r="E1225" s="5" t="s">
        <v>15</v>
      </c>
      <c r="F1225" s="30">
        <v>3233</v>
      </c>
      <c r="G1225" s="30"/>
      <c r="H1225" s="30"/>
      <c r="I1225" s="30">
        <v>3233</v>
      </c>
      <c r="J1225" s="34"/>
      <c r="K1225" s="34"/>
      <c r="L1225" s="34"/>
      <c r="M1225" s="119"/>
    </row>
    <row r="1226" spans="1:13" x14ac:dyDescent="0.2">
      <c r="A1226" s="144" t="s">
        <v>843</v>
      </c>
      <c r="B1226" s="145" t="s">
        <v>111</v>
      </c>
      <c r="C1226" s="170" t="s">
        <v>9</v>
      </c>
      <c r="D1226" s="170" t="s">
        <v>185</v>
      </c>
      <c r="E1226" s="5" t="s">
        <v>11</v>
      </c>
      <c r="F1226" s="30">
        <v>10228</v>
      </c>
      <c r="G1226" s="30">
        <v>10028</v>
      </c>
      <c r="H1226" s="30"/>
      <c r="I1226" s="30"/>
      <c r="J1226" s="34"/>
      <c r="K1226" s="34"/>
      <c r="L1226" s="34"/>
      <c r="M1226" s="119" t="s">
        <v>102</v>
      </c>
    </row>
    <row r="1227" spans="1:13" x14ac:dyDescent="0.2">
      <c r="A1227" s="144"/>
      <c r="B1227" s="145"/>
      <c r="C1227" s="170"/>
      <c r="D1227" s="170"/>
      <c r="E1227" s="5" t="s">
        <v>12</v>
      </c>
      <c r="F1227" s="30"/>
      <c r="G1227" s="30"/>
      <c r="H1227" s="30"/>
      <c r="I1227" s="30"/>
      <c r="J1227" s="34"/>
      <c r="K1227" s="34"/>
      <c r="L1227" s="34"/>
      <c r="M1227" s="119"/>
    </row>
    <row r="1228" spans="1:13" x14ac:dyDescent="0.2">
      <c r="A1228" s="144"/>
      <c r="B1228" s="145"/>
      <c r="C1228" s="170"/>
      <c r="D1228" s="170"/>
      <c r="E1228" s="5" t="s">
        <v>13</v>
      </c>
      <c r="F1228" s="30"/>
      <c r="G1228" s="30"/>
      <c r="H1228" s="30"/>
      <c r="I1228" s="30"/>
      <c r="J1228" s="34"/>
      <c r="K1228" s="34"/>
      <c r="L1228" s="34"/>
      <c r="M1228" s="119"/>
    </row>
    <row r="1229" spans="1:13" x14ac:dyDescent="0.2">
      <c r="A1229" s="144"/>
      <c r="B1229" s="145"/>
      <c r="C1229" s="170"/>
      <c r="D1229" s="170"/>
      <c r="E1229" s="5" t="s">
        <v>14</v>
      </c>
      <c r="F1229" s="30"/>
      <c r="G1229" s="30"/>
      <c r="H1229" s="30"/>
      <c r="I1229" s="30"/>
      <c r="J1229" s="34"/>
      <c r="K1229" s="34"/>
      <c r="L1229" s="34"/>
      <c r="M1229" s="119"/>
    </row>
    <row r="1230" spans="1:13" x14ac:dyDescent="0.2">
      <c r="A1230" s="144"/>
      <c r="B1230" s="145"/>
      <c r="C1230" s="170"/>
      <c r="D1230" s="170"/>
      <c r="E1230" s="5" t="s">
        <v>15</v>
      </c>
      <c r="F1230" s="30">
        <v>10228</v>
      </c>
      <c r="G1230" s="30">
        <v>10028</v>
      </c>
      <c r="H1230" s="30"/>
      <c r="I1230" s="30"/>
      <c r="J1230" s="34"/>
      <c r="K1230" s="34"/>
      <c r="L1230" s="34"/>
      <c r="M1230" s="119"/>
    </row>
    <row r="1231" spans="1:13" x14ac:dyDescent="0.2">
      <c r="A1231" s="144" t="s">
        <v>844</v>
      </c>
      <c r="B1231" s="145" t="s">
        <v>112</v>
      </c>
      <c r="C1231" s="170" t="s">
        <v>64</v>
      </c>
      <c r="D1231" s="170" t="s">
        <v>185</v>
      </c>
      <c r="E1231" s="5" t="s">
        <v>11</v>
      </c>
      <c r="F1231" s="30">
        <v>2650</v>
      </c>
      <c r="G1231" s="30">
        <v>2650</v>
      </c>
      <c r="H1231" s="30"/>
      <c r="I1231" s="30"/>
      <c r="J1231" s="34"/>
      <c r="K1231" s="34"/>
      <c r="L1231" s="34"/>
      <c r="M1231" s="119" t="s">
        <v>98</v>
      </c>
    </row>
    <row r="1232" spans="1:13" x14ac:dyDescent="0.2">
      <c r="A1232" s="144"/>
      <c r="B1232" s="145"/>
      <c r="C1232" s="170"/>
      <c r="D1232" s="170"/>
      <c r="E1232" s="5" t="s">
        <v>12</v>
      </c>
      <c r="F1232" s="30"/>
      <c r="G1232" s="30"/>
      <c r="H1232" s="30"/>
      <c r="I1232" s="30"/>
      <c r="J1232" s="34"/>
      <c r="K1232" s="34"/>
      <c r="L1232" s="34"/>
      <c r="M1232" s="119"/>
    </row>
    <row r="1233" spans="1:13" x14ac:dyDescent="0.2">
      <c r="A1233" s="144"/>
      <c r="B1233" s="145"/>
      <c r="C1233" s="170"/>
      <c r="D1233" s="170"/>
      <c r="E1233" s="5" t="s">
        <v>13</v>
      </c>
      <c r="F1233" s="30"/>
      <c r="G1233" s="30"/>
      <c r="H1233" s="30"/>
      <c r="I1233" s="30"/>
      <c r="J1233" s="34"/>
      <c r="K1233" s="34"/>
      <c r="L1233" s="34"/>
      <c r="M1233" s="119"/>
    </row>
    <row r="1234" spans="1:13" x14ac:dyDescent="0.2">
      <c r="A1234" s="144"/>
      <c r="B1234" s="145"/>
      <c r="C1234" s="170"/>
      <c r="D1234" s="170"/>
      <c r="E1234" s="5" t="s">
        <v>14</v>
      </c>
      <c r="F1234" s="30"/>
      <c r="G1234" s="30"/>
      <c r="H1234" s="30"/>
      <c r="I1234" s="30"/>
      <c r="J1234" s="34"/>
      <c r="K1234" s="34"/>
      <c r="L1234" s="34"/>
      <c r="M1234" s="119"/>
    </row>
    <row r="1235" spans="1:13" x14ac:dyDescent="0.2">
      <c r="A1235" s="144"/>
      <c r="B1235" s="145"/>
      <c r="C1235" s="170"/>
      <c r="D1235" s="170"/>
      <c r="E1235" s="5" t="s">
        <v>15</v>
      </c>
      <c r="F1235" s="30">
        <v>2650</v>
      </c>
      <c r="G1235" s="30">
        <v>2650</v>
      </c>
      <c r="H1235" s="30"/>
      <c r="I1235" s="30"/>
      <c r="J1235" s="34"/>
      <c r="K1235" s="34"/>
      <c r="L1235" s="34"/>
      <c r="M1235" s="119"/>
    </row>
    <row r="1236" spans="1:13" x14ac:dyDescent="0.2">
      <c r="A1236" s="144" t="s">
        <v>845</v>
      </c>
      <c r="B1236" s="145" t="s">
        <v>113</v>
      </c>
      <c r="C1236" s="170" t="s">
        <v>58</v>
      </c>
      <c r="D1236" s="170" t="s">
        <v>185</v>
      </c>
      <c r="E1236" s="5" t="s">
        <v>11</v>
      </c>
      <c r="F1236" s="30">
        <v>16169</v>
      </c>
      <c r="G1236" s="30">
        <v>844</v>
      </c>
      <c r="H1236" s="30">
        <v>15325</v>
      </c>
      <c r="I1236" s="30"/>
      <c r="J1236" s="34"/>
      <c r="K1236" s="34"/>
      <c r="L1236" s="34"/>
      <c r="M1236" s="119" t="s">
        <v>98</v>
      </c>
    </row>
    <row r="1237" spans="1:13" x14ac:dyDescent="0.2">
      <c r="A1237" s="144"/>
      <c r="B1237" s="145"/>
      <c r="C1237" s="170"/>
      <c r="D1237" s="170"/>
      <c r="E1237" s="5" t="s">
        <v>12</v>
      </c>
      <c r="F1237" s="30"/>
      <c r="G1237" s="30"/>
      <c r="H1237" s="30"/>
      <c r="I1237" s="30"/>
      <c r="J1237" s="34"/>
      <c r="K1237" s="34"/>
      <c r="L1237" s="34"/>
      <c r="M1237" s="119"/>
    </row>
    <row r="1238" spans="1:13" x14ac:dyDescent="0.2">
      <c r="A1238" s="144"/>
      <c r="B1238" s="145"/>
      <c r="C1238" s="170"/>
      <c r="D1238" s="170"/>
      <c r="E1238" s="5" t="s">
        <v>13</v>
      </c>
      <c r="F1238" s="30"/>
      <c r="G1238" s="30"/>
      <c r="H1238" s="30"/>
      <c r="I1238" s="30"/>
      <c r="J1238" s="34"/>
      <c r="K1238" s="34"/>
      <c r="L1238" s="34"/>
      <c r="M1238" s="119"/>
    </row>
    <row r="1239" spans="1:13" x14ac:dyDescent="0.2">
      <c r="A1239" s="144"/>
      <c r="B1239" s="145"/>
      <c r="C1239" s="170"/>
      <c r="D1239" s="170"/>
      <c r="E1239" s="5" t="s">
        <v>14</v>
      </c>
      <c r="F1239" s="30"/>
      <c r="G1239" s="30"/>
      <c r="H1239" s="30"/>
      <c r="I1239" s="30"/>
      <c r="J1239" s="34"/>
      <c r="K1239" s="34"/>
      <c r="L1239" s="34"/>
      <c r="M1239" s="119"/>
    </row>
    <row r="1240" spans="1:13" x14ac:dyDescent="0.2">
      <c r="A1240" s="144"/>
      <c r="B1240" s="145"/>
      <c r="C1240" s="170"/>
      <c r="D1240" s="170"/>
      <c r="E1240" s="5" t="s">
        <v>15</v>
      </c>
      <c r="F1240" s="30">
        <v>16169</v>
      </c>
      <c r="G1240" s="30">
        <v>844</v>
      </c>
      <c r="H1240" s="30">
        <v>15325</v>
      </c>
      <c r="I1240" s="30"/>
      <c r="J1240" s="34"/>
      <c r="K1240" s="34"/>
      <c r="L1240" s="34"/>
      <c r="M1240" s="119"/>
    </row>
    <row r="1241" spans="1:13" x14ac:dyDescent="0.2">
      <c r="A1241" s="144" t="s">
        <v>846</v>
      </c>
      <c r="B1241" s="145" t="s">
        <v>971</v>
      </c>
      <c r="C1241" s="170" t="s">
        <v>66</v>
      </c>
      <c r="D1241" s="170" t="s">
        <v>185</v>
      </c>
      <c r="E1241" s="5" t="s">
        <v>11</v>
      </c>
      <c r="F1241" s="30">
        <v>12000</v>
      </c>
      <c r="G1241" s="30">
        <v>12000</v>
      </c>
      <c r="H1241" s="30"/>
      <c r="I1241" s="30"/>
      <c r="J1241" s="34"/>
      <c r="K1241" s="34"/>
      <c r="L1241" s="34"/>
      <c r="M1241" s="119" t="s">
        <v>98</v>
      </c>
    </row>
    <row r="1242" spans="1:13" x14ac:dyDescent="0.2">
      <c r="A1242" s="144"/>
      <c r="B1242" s="145"/>
      <c r="C1242" s="170"/>
      <c r="D1242" s="170"/>
      <c r="E1242" s="5" t="s">
        <v>12</v>
      </c>
      <c r="F1242" s="30"/>
      <c r="G1242" s="30"/>
      <c r="H1242" s="30"/>
      <c r="I1242" s="30"/>
      <c r="J1242" s="34"/>
      <c r="K1242" s="34"/>
      <c r="L1242" s="34"/>
      <c r="M1242" s="119"/>
    </row>
    <row r="1243" spans="1:13" x14ac:dyDescent="0.2">
      <c r="A1243" s="144"/>
      <c r="B1243" s="145"/>
      <c r="C1243" s="170"/>
      <c r="D1243" s="170"/>
      <c r="E1243" s="5" t="s">
        <v>13</v>
      </c>
      <c r="F1243" s="30"/>
      <c r="G1243" s="30"/>
      <c r="H1243" s="30"/>
      <c r="I1243" s="30"/>
      <c r="J1243" s="34"/>
      <c r="K1243" s="34"/>
      <c r="L1243" s="34"/>
      <c r="M1243" s="119"/>
    </row>
    <row r="1244" spans="1:13" x14ac:dyDescent="0.2">
      <c r="A1244" s="144"/>
      <c r="B1244" s="145"/>
      <c r="C1244" s="170"/>
      <c r="D1244" s="170"/>
      <c r="E1244" s="5" t="s">
        <v>14</v>
      </c>
      <c r="F1244" s="30"/>
      <c r="G1244" s="30"/>
      <c r="H1244" s="30"/>
      <c r="I1244" s="30"/>
      <c r="J1244" s="34"/>
      <c r="K1244" s="34"/>
      <c r="L1244" s="34"/>
      <c r="M1244" s="119"/>
    </row>
    <row r="1245" spans="1:13" x14ac:dyDescent="0.2">
      <c r="A1245" s="144"/>
      <c r="B1245" s="145"/>
      <c r="C1245" s="170"/>
      <c r="D1245" s="170"/>
      <c r="E1245" s="5" t="s">
        <v>15</v>
      </c>
      <c r="F1245" s="30">
        <v>12000</v>
      </c>
      <c r="G1245" s="30">
        <v>12000</v>
      </c>
      <c r="H1245" s="30"/>
      <c r="I1245" s="30"/>
      <c r="J1245" s="34"/>
      <c r="K1245" s="34"/>
      <c r="L1245" s="34"/>
      <c r="M1245" s="119"/>
    </row>
    <row r="1246" spans="1:13" x14ac:dyDescent="0.2">
      <c r="A1246" s="144" t="s">
        <v>847</v>
      </c>
      <c r="B1246" s="145" t="s">
        <v>114</v>
      </c>
      <c r="C1246" s="170" t="s">
        <v>44</v>
      </c>
      <c r="D1246" s="170" t="s">
        <v>185</v>
      </c>
      <c r="E1246" s="5" t="s">
        <v>11</v>
      </c>
      <c r="F1246" s="30">
        <v>18117</v>
      </c>
      <c r="G1246" s="30">
        <v>0</v>
      </c>
      <c r="H1246" s="30">
        <v>2139</v>
      </c>
      <c r="I1246" s="30">
        <v>15978</v>
      </c>
      <c r="J1246" s="34"/>
      <c r="K1246" s="34"/>
      <c r="L1246" s="34"/>
      <c r="M1246" s="119" t="s">
        <v>98</v>
      </c>
    </row>
    <row r="1247" spans="1:13" x14ac:dyDescent="0.2">
      <c r="A1247" s="144"/>
      <c r="B1247" s="145"/>
      <c r="C1247" s="170"/>
      <c r="D1247" s="170"/>
      <c r="E1247" s="5" t="s">
        <v>12</v>
      </c>
      <c r="F1247" s="30"/>
      <c r="G1247" s="30"/>
      <c r="H1247" s="30"/>
      <c r="I1247" s="30"/>
      <c r="J1247" s="34"/>
      <c r="K1247" s="34"/>
      <c r="L1247" s="34"/>
      <c r="M1247" s="119"/>
    </row>
    <row r="1248" spans="1:13" x14ac:dyDescent="0.2">
      <c r="A1248" s="144"/>
      <c r="B1248" s="145"/>
      <c r="C1248" s="170"/>
      <c r="D1248" s="170"/>
      <c r="E1248" s="5" t="s">
        <v>13</v>
      </c>
      <c r="F1248" s="30"/>
      <c r="G1248" s="30"/>
      <c r="H1248" s="30"/>
      <c r="I1248" s="30"/>
      <c r="J1248" s="34"/>
      <c r="K1248" s="34"/>
      <c r="L1248" s="34"/>
      <c r="M1248" s="119"/>
    </row>
    <row r="1249" spans="1:13" x14ac:dyDescent="0.2">
      <c r="A1249" s="144"/>
      <c r="B1249" s="145"/>
      <c r="C1249" s="170"/>
      <c r="D1249" s="170"/>
      <c r="E1249" s="5" t="s">
        <v>14</v>
      </c>
      <c r="F1249" s="30"/>
      <c r="G1249" s="30"/>
      <c r="H1249" s="30"/>
      <c r="I1249" s="30"/>
      <c r="J1249" s="34"/>
      <c r="K1249" s="34"/>
      <c r="L1249" s="34"/>
      <c r="M1249" s="119"/>
    </row>
    <row r="1250" spans="1:13" x14ac:dyDescent="0.2">
      <c r="A1250" s="144"/>
      <c r="B1250" s="145"/>
      <c r="C1250" s="170"/>
      <c r="D1250" s="170"/>
      <c r="E1250" s="5" t="s">
        <v>15</v>
      </c>
      <c r="F1250" s="30">
        <v>18117</v>
      </c>
      <c r="G1250" s="30">
        <v>0</v>
      </c>
      <c r="H1250" s="30">
        <v>2139</v>
      </c>
      <c r="I1250" s="30">
        <v>15978</v>
      </c>
      <c r="J1250" s="34"/>
      <c r="K1250" s="34"/>
      <c r="L1250" s="34"/>
      <c r="M1250" s="119"/>
    </row>
    <row r="1251" spans="1:13" x14ac:dyDescent="0.2">
      <c r="A1251" s="144" t="s">
        <v>848</v>
      </c>
      <c r="B1251" s="145" t="s">
        <v>115</v>
      </c>
      <c r="C1251" s="170" t="s">
        <v>23</v>
      </c>
      <c r="D1251" s="170" t="s">
        <v>185</v>
      </c>
      <c r="E1251" s="5" t="s">
        <v>11</v>
      </c>
      <c r="F1251" s="30">
        <v>65894</v>
      </c>
      <c r="G1251" s="30">
        <v>23958</v>
      </c>
      <c r="H1251" s="30">
        <v>17999</v>
      </c>
      <c r="I1251" s="30">
        <v>21937</v>
      </c>
      <c r="J1251" s="34"/>
      <c r="K1251" s="34"/>
      <c r="L1251" s="34"/>
      <c r="M1251" s="119" t="s">
        <v>98</v>
      </c>
    </row>
    <row r="1252" spans="1:13" x14ac:dyDescent="0.2">
      <c r="A1252" s="144"/>
      <c r="B1252" s="145"/>
      <c r="C1252" s="170"/>
      <c r="D1252" s="170"/>
      <c r="E1252" s="5" t="s">
        <v>12</v>
      </c>
      <c r="F1252" s="30"/>
      <c r="G1252" s="30"/>
      <c r="H1252" s="30"/>
      <c r="I1252" s="30"/>
      <c r="J1252" s="34"/>
      <c r="K1252" s="34"/>
      <c r="L1252" s="34"/>
      <c r="M1252" s="119"/>
    </row>
    <row r="1253" spans="1:13" x14ac:dyDescent="0.2">
      <c r="A1253" s="144"/>
      <c r="B1253" s="145"/>
      <c r="C1253" s="170"/>
      <c r="D1253" s="170"/>
      <c r="E1253" s="5" t="s">
        <v>13</v>
      </c>
      <c r="F1253" s="30"/>
      <c r="G1253" s="30"/>
      <c r="H1253" s="30"/>
      <c r="I1253" s="30"/>
      <c r="J1253" s="34"/>
      <c r="K1253" s="34"/>
      <c r="L1253" s="34"/>
      <c r="M1253" s="119"/>
    </row>
    <row r="1254" spans="1:13" x14ac:dyDescent="0.2">
      <c r="A1254" s="144"/>
      <c r="B1254" s="145"/>
      <c r="C1254" s="170"/>
      <c r="D1254" s="170"/>
      <c r="E1254" s="5" t="s">
        <v>14</v>
      </c>
      <c r="F1254" s="30"/>
      <c r="G1254" s="30"/>
      <c r="H1254" s="30"/>
      <c r="I1254" s="30"/>
      <c r="J1254" s="34"/>
      <c r="K1254" s="34"/>
      <c r="L1254" s="34"/>
      <c r="M1254" s="119"/>
    </row>
    <row r="1255" spans="1:13" x14ac:dyDescent="0.2">
      <c r="A1255" s="144"/>
      <c r="B1255" s="145"/>
      <c r="C1255" s="170"/>
      <c r="D1255" s="170"/>
      <c r="E1255" s="5" t="s">
        <v>15</v>
      </c>
      <c r="F1255" s="30">
        <v>65894</v>
      </c>
      <c r="G1255" s="30">
        <v>23958</v>
      </c>
      <c r="H1255" s="30">
        <v>17999</v>
      </c>
      <c r="I1255" s="30">
        <v>21937</v>
      </c>
      <c r="J1255" s="34"/>
      <c r="K1255" s="34"/>
      <c r="L1255" s="34"/>
      <c r="M1255" s="119"/>
    </row>
    <row r="1256" spans="1:13" x14ac:dyDescent="0.2">
      <c r="A1256" s="144" t="s">
        <v>849</v>
      </c>
      <c r="B1256" s="145" t="s">
        <v>116</v>
      </c>
      <c r="C1256" s="170" t="s">
        <v>9</v>
      </c>
      <c r="D1256" s="170" t="s">
        <v>185</v>
      </c>
      <c r="E1256" s="5" t="s">
        <v>11</v>
      </c>
      <c r="F1256" s="30">
        <v>6388</v>
      </c>
      <c r="G1256" s="30">
        <v>6044</v>
      </c>
      <c r="H1256" s="30"/>
      <c r="I1256" s="30"/>
      <c r="J1256" s="34"/>
      <c r="K1256" s="34"/>
      <c r="L1256" s="34"/>
      <c r="M1256" s="119" t="s">
        <v>98</v>
      </c>
    </row>
    <row r="1257" spans="1:13" x14ac:dyDescent="0.2">
      <c r="A1257" s="144"/>
      <c r="B1257" s="145"/>
      <c r="C1257" s="170"/>
      <c r="D1257" s="170"/>
      <c r="E1257" s="5" t="s">
        <v>12</v>
      </c>
      <c r="F1257" s="30"/>
      <c r="G1257" s="30"/>
      <c r="H1257" s="30"/>
      <c r="I1257" s="30"/>
      <c r="J1257" s="34"/>
      <c r="K1257" s="34"/>
      <c r="L1257" s="34"/>
      <c r="M1257" s="119"/>
    </row>
    <row r="1258" spans="1:13" x14ac:dyDescent="0.2">
      <c r="A1258" s="144"/>
      <c r="B1258" s="145"/>
      <c r="C1258" s="170"/>
      <c r="D1258" s="170"/>
      <c r="E1258" s="5" t="s">
        <v>13</v>
      </c>
      <c r="F1258" s="30"/>
      <c r="G1258" s="30"/>
      <c r="H1258" s="30"/>
      <c r="I1258" s="30"/>
      <c r="J1258" s="34"/>
      <c r="K1258" s="34"/>
      <c r="L1258" s="34"/>
      <c r="M1258" s="119"/>
    </row>
    <row r="1259" spans="1:13" x14ac:dyDescent="0.2">
      <c r="A1259" s="144"/>
      <c r="B1259" s="145"/>
      <c r="C1259" s="170"/>
      <c r="D1259" s="170"/>
      <c r="E1259" s="5" t="s">
        <v>14</v>
      </c>
      <c r="F1259" s="30"/>
      <c r="G1259" s="30"/>
      <c r="H1259" s="30"/>
      <c r="I1259" s="30"/>
      <c r="J1259" s="34"/>
      <c r="K1259" s="34"/>
      <c r="L1259" s="34"/>
      <c r="M1259" s="119"/>
    </row>
    <row r="1260" spans="1:13" x14ac:dyDescent="0.2">
      <c r="A1260" s="144"/>
      <c r="B1260" s="145"/>
      <c r="C1260" s="170"/>
      <c r="D1260" s="170"/>
      <c r="E1260" s="5" t="s">
        <v>15</v>
      </c>
      <c r="F1260" s="30">
        <v>6388</v>
      </c>
      <c r="G1260" s="30">
        <v>6044</v>
      </c>
      <c r="H1260" s="30"/>
      <c r="I1260" s="30"/>
      <c r="J1260" s="34"/>
      <c r="K1260" s="34"/>
      <c r="L1260" s="34"/>
      <c r="M1260" s="119"/>
    </row>
    <row r="1261" spans="1:13" x14ac:dyDescent="0.2">
      <c r="A1261" s="144" t="s">
        <v>850</v>
      </c>
      <c r="B1261" s="145" t="s">
        <v>117</v>
      </c>
      <c r="C1261" s="170" t="s">
        <v>58</v>
      </c>
      <c r="D1261" s="170" t="s">
        <v>185</v>
      </c>
      <c r="E1261" s="5" t="s">
        <v>11</v>
      </c>
      <c r="F1261" s="30">
        <v>107500</v>
      </c>
      <c r="G1261" s="30">
        <v>15000</v>
      </c>
      <c r="H1261" s="30">
        <v>92500</v>
      </c>
      <c r="I1261" s="30"/>
      <c r="J1261" s="34"/>
      <c r="K1261" s="34"/>
      <c r="L1261" s="34"/>
      <c r="M1261" s="119" t="s">
        <v>102</v>
      </c>
    </row>
    <row r="1262" spans="1:13" x14ac:dyDescent="0.2">
      <c r="A1262" s="144"/>
      <c r="B1262" s="145"/>
      <c r="C1262" s="170"/>
      <c r="D1262" s="170"/>
      <c r="E1262" s="5" t="s">
        <v>12</v>
      </c>
      <c r="F1262" s="30"/>
      <c r="G1262" s="30"/>
      <c r="H1262" s="30"/>
      <c r="I1262" s="30"/>
      <c r="J1262" s="34"/>
      <c r="K1262" s="34"/>
      <c r="L1262" s="34"/>
      <c r="M1262" s="119"/>
    </row>
    <row r="1263" spans="1:13" x14ac:dyDescent="0.2">
      <c r="A1263" s="144"/>
      <c r="B1263" s="145"/>
      <c r="C1263" s="170"/>
      <c r="D1263" s="170"/>
      <c r="E1263" s="5" t="s">
        <v>13</v>
      </c>
      <c r="F1263" s="30"/>
      <c r="G1263" s="30"/>
      <c r="H1263" s="30"/>
      <c r="I1263" s="30"/>
      <c r="J1263" s="34"/>
      <c r="K1263" s="34"/>
      <c r="L1263" s="34"/>
      <c r="M1263" s="119"/>
    </row>
    <row r="1264" spans="1:13" x14ac:dyDescent="0.2">
      <c r="A1264" s="144"/>
      <c r="B1264" s="145"/>
      <c r="C1264" s="170"/>
      <c r="D1264" s="170"/>
      <c r="E1264" s="5" t="s">
        <v>14</v>
      </c>
      <c r="F1264" s="30"/>
      <c r="G1264" s="30"/>
      <c r="H1264" s="30"/>
      <c r="I1264" s="30"/>
      <c r="J1264" s="34"/>
      <c r="K1264" s="34"/>
      <c r="L1264" s="34"/>
      <c r="M1264" s="119"/>
    </row>
    <row r="1265" spans="1:13" x14ac:dyDescent="0.2">
      <c r="A1265" s="144"/>
      <c r="B1265" s="145"/>
      <c r="C1265" s="170"/>
      <c r="D1265" s="170"/>
      <c r="E1265" s="5" t="s">
        <v>15</v>
      </c>
      <c r="F1265" s="30">
        <v>107500</v>
      </c>
      <c r="G1265" s="30">
        <v>15000</v>
      </c>
      <c r="H1265" s="30">
        <v>92500</v>
      </c>
      <c r="I1265" s="30"/>
      <c r="J1265" s="34"/>
      <c r="K1265" s="34"/>
      <c r="L1265" s="34"/>
      <c r="M1265" s="119"/>
    </row>
    <row r="1266" spans="1:13" x14ac:dyDescent="0.2">
      <c r="A1266" s="144" t="s">
        <v>851</v>
      </c>
      <c r="B1266" s="145" t="s">
        <v>118</v>
      </c>
      <c r="C1266" s="170" t="s">
        <v>23</v>
      </c>
      <c r="D1266" s="170" t="s">
        <v>185</v>
      </c>
      <c r="E1266" s="5" t="s">
        <v>11</v>
      </c>
      <c r="F1266" s="30">
        <v>235752</v>
      </c>
      <c r="G1266" s="30">
        <v>6000</v>
      </c>
      <c r="H1266" s="30">
        <v>6000</v>
      </c>
      <c r="I1266" s="30">
        <v>6000</v>
      </c>
      <c r="J1266" s="34"/>
      <c r="K1266" s="34"/>
      <c r="L1266" s="34"/>
      <c r="M1266" s="119" t="s">
        <v>102</v>
      </c>
    </row>
    <row r="1267" spans="1:13" x14ac:dyDescent="0.2">
      <c r="A1267" s="144"/>
      <c r="B1267" s="145"/>
      <c r="C1267" s="170"/>
      <c r="D1267" s="170"/>
      <c r="E1267" s="5" t="s">
        <v>12</v>
      </c>
      <c r="F1267" s="30"/>
      <c r="G1267" s="30"/>
      <c r="H1267" s="30"/>
      <c r="I1267" s="30"/>
      <c r="J1267" s="34"/>
      <c r="K1267" s="34"/>
      <c r="L1267" s="34"/>
      <c r="M1267" s="119"/>
    </row>
    <row r="1268" spans="1:13" x14ac:dyDescent="0.2">
      <c r="A1268" s="144"/>
      <c r="B1268" s="145"/>
      <c r="C1268" s="170"/>
      <c r="D1268" s="170"/>
      <c r="E1268" s="5" t="s">
        <v>13</v>
      </c>
      <c r="F1268" s="30"/>
      <c r="G1268" s="30"/>
      <c r="H1268" s="30"/>
      <c r="I1268" s="30"/>
      <c r="J1268" s="34"/>
      <c r="K1268" s="34"/>
      <c r="L1268" s="34"/>
      <c r="M1268" s="119"/>
    </row>
    <row r="1269" spans="1:13" x14ac:dyDescent="0.2">
      <c r="A1269" s="144"/>
      <c r="B1269" s="145"/>
      <c r="C1269" s="170"/>
      <c r="D1269" s="170"/>
      <c r="E1269" s="5" t="s">
        <v>14</v>
      </c>
      <c r="F1269" s="30"/>
      <c r="G1269" s="30"/>
      <c r="H1269" s="30"/>
      <c r="I1269" s="30"/>
      <c r="J1269" s="34"/>
      <c r="K1269" s="34"/>
      <c r="L1269" s="34"/>
      <c r="M1269" s="119"/>
    </row>
    <row r="1270" spans="1:13" x14ac:dyDescent="0.2">
      <c r="A1270" s="144"/>
      <c r="B1270" s="145"/>
      <c r="C1270" s="170"/>
      <c r="D1270" s="170"/>
      <c r="E1270" s="5" t="s">
        <v>15</v>
      </c>
      <c r="F1270" s="30">
        <v>235752</v>
      </c>
      <c r="G1270" s="30">
        <v>6000</v>
      </c>
      <c r="H1270" s="30">
        <v>6000</v>
      </c>
      <c r="I1270" s="30">
        <v>6000</v>
      </c>
      <c r="J1270" s="34"/>
      <c r="K1270" s="34"/>
      <c r="L1270" s="34"/>
      <c r="M1270" s="119"/>
    </row>
    <row r="1271" spans="1:13" x14ac:dyDescent="0.2">
      <c r="A1271" s="144" t="s">
        <v>852</v>
      </c>
      <c r="B1271" s="164" t="s">
        <v>119</v>
      </c>
      <c r="C1271" s="170" t="s">
        <v>66</v>
      </c>
      <c r="D1271" s="170" t="s">
        <v>185</v>
      </c>
      <c r="E1271" s="5" t="s">
        <v>11</v>
      </c>
      <c r="F1271" s="30">
        <v>3000</v>
      </c>
      <c r="G1271" s="30">
        <v>3000</v>
      </c>
      <c r="H1271" s="30"/>
      <c r="I1271" s="30"/>
      <c r="J1271" s="34"/>
      <c r="K1271" s="34"/>
      <c r="L1271" s="34"/>
      <c r="M1271" s="119" t="s">
        <v>120</v>
      </c>
    </row>
    <row r="1272" spans="1:13" x14ac:dyDescent="0.2">
      <c r="A1272" s="144"/>
      <c r="B1272" s="165"/>
      <c r="C1272" s="170"/>
      <c r="D1272" s="170"/>
      <c r="E1272" s="5" t="s">
        <v>12</v>
      </c>
      <c r="F1272" s="30"/>
      <c r="G1272" s="30"/>
      <c r="H1272" s="30"/>
      <c r="I1272" s="30"/>
      <c r="J1272" s="34"/>
      <c r="K1272" s="34"/>
      <c r="L1272" s="34"/>
      <c r="M1272" s="119"/>
    </row>
    <row r="1273" spans="1:13" x14ac:dyDescent="0.2">
      <c r="A1273" s="144"/>
      <c r="B1273" s="165"/>
      <c r="C1273" s="170"/>
      <c r="D1273" s="170"/>
      <c r="E1273" s="5" t="s">
        <v>13</v>
      </c>
      <c r="F1273" s="30"/>
      <c r="G1273" s="30"/>
      <c r="H1273" s="30"/>
      <c r="I1273" s="30"/>
      <c r="J1273" s="34"/>
      <c r="K1273" s="34"/>
      <c r="L1273" s="34"/>
      <c r="M1273" s="119"/>
    </row>
    <row r="1274" spans="1:13" x14ac:dyDescent="0.2">
      <c r="A1274" s="144"/>
      <c r="B1274" s="165"/>
      <c r="C1274" s="170"/>
      <c r="D1274" s="170"/>
      <c r="E1274" s="5" t="s">
        <v>14</v>
      </c>
      <c r="F1274" s="30"/>
      <c r="G1274" s="30"/>
      <c r="H1274" s="30"/>
      <c r="I1274" s="30"/>
      <c r="J1274" s="34"/>
      <c r="K1274" s="34"/>
      <c r="L1274" s="34"/>
      <c r="M1274" s="119"/>
    </row>
    <row r="1275" spans="1:13" x14ac:dyDescent="0.2">
      <c r="A1275" s="144"/>
      <c r="B1275" s="166"/>
      <c r="C1275" s="170"/>
      <c r="D1275" s="170"/>
      <c r="E1275" s="5" t="s">
        <v>15</v>
      </c>
      <c r="F1275" s="30">
        <v>3000</v>
      </c>
      <c r="G1275" s="30">
        <v>3000</v>
      </c>
      <c r="H1275" s="30"/>
      <c r="I1275" s="30"/>
      <c r="J1275" s="34"/>
      <c r="K1275" s="34"/>
      <c r="L1275" s="34"/>
      <c r="M1275" s="119"/>
    </row>
    <row r="1276" spans="1:13" x14ac:dyDescent="0.2">
      <c r="A1276" s="144" t="s">
        <v>853</v>
      </c>
      <c r="B1276" s="145" t="s">
        <v>972</v>
      </c>
      <c r="C1276" s="170" t="s">
        <v>43</v>
      </c>
      <c r="D1276" s="170" t="s">
        <v>185</v>
      </c>
      <c r="E1276" s="5" t="s">
        <v>11</v>
      </c>
      <c r="F1276" s="30">
        <v>37900</v>
      </c>
      <c r="G1276" s="30">
        <v>10700</v>
      </c>
      <c r="H1276" s="30">
        <v>13600</v>
      </c>
      <c r="I1276" s="30">
        <v>13600</v>
      </c>
      <c r="J1276" s="34"/>
      <c r="K1276" s="34"/>
      <c r="L1276" s="34"/>
      <c r="M1276" s="119" t="s">
        <v>121</v>
      </c>
    </row>
    <row r="1277" spans="1:13" x14ac:dyDescent="0.2">
      <c r="A1277" s="144"/>
      <c r="B1277" s="145"/>
      <c r="C1277" s="170"/>
      <c r="D1277" s="170"/>
      <c r="E1277" s="5" t="s">
        <v>12</v>
      </c>
      <c r="F1277" s="30"/>
      <c r="G1277" s="30"/>
      <c r="H1277" s="30"/>
      <c r="I1277" s="30"/>
      <c r="J1277" s="34"/>
      <c r="K1277" s="34"/>
      <c r="L1277" s="34"/>
      <c r="M1277" s="119"/>
    </row>
    <row r="1278" spans="1:13" x14ac:dyDescent="0.2">
      <c r="A1278" s="144"/>
      <c r="B1278" s="145"/>
      <c r="C1278" s="170"/>
      <c r="D1278" s="170"/>
      <c r="E1278" s="5" t="s">
        <v>13</v>
      </c>
      <c r="F1278" s="30"/>
      <c r="G1278" s="30"/>
      <c r="H1278" s="30"/>
      <c r="I1278" s="30"/>
      <c r="J1278" s="34"/>
      <c r="K1278" s="34"/>
      <c r="L1278" s="34"/>
      <c r="M1278" s="119"/>
    </row>
    <row r="1279" spans="1:13" x14ac:dyDescent="0.2">
      <c r="A1279" s="144"/>
      <c r="B1279" s="145"/>
      <c r="C1279" s="170"/>
      <c r="D1279" s="170"/>
      <c r="E1279" s="5" t="s">
        <v>14</v>
      </c>
      <c r="F1279" s="30"/>
      <c r="G1279" s="30"/>
      <c r="H1279" s="30"/>
      <c r="I1279" s="30"/>
      <c r="J1279" s="34"/>
      <c r="K1279" s="34"/>
      <c r="L1279" s="34"/>
      <c r="M1279" s="119"/>
    </row>
    <row r="1280" spans="1:13" x14ac:dyDescent="0.2">
      <c r="A1280" s="144"/>
      <c r="B1280" s="145"/>
      <c r="C1280" s="170"/>
      <c r="D1280" s="170"/>
      <c r="E1280" s="5" t="s">
        <v>15</v>
      </c>
      <c r="F1280" s="30">
        <v>37900</v>
      </c>
      <c r="G1280" s="30">
        <v>10700</v>
      </c>
      <c r="H1280" s="30">
        <v>13600</v>
      </c>
      <c r="I1280" s="30">
        <v>13600</v>
      </c>
      <c r="J1280" s="34"/>
      <c r="K1280" s="34"/>
      <c r="L1280" s="34"/>
      <c r="M1280" s="119"/>
    </row>
    <row r="1281" spans="1:13" ht="23.25" customHeight="1" x14ac:dyDescent="0.2">
      <c r="A1281" s="144" t="s">
        <v>854</v>
      </c>
      <c r="B1281" s="145" t="s">
        <v>973</v>
      </c>
      <c r="C1281" s="170" t="s">
        <v>9</v>
      </c>
      <c r="D1281" s="170" t="s">
        <v>185</v>
      </c>
      <c r="E1281" s="5" t="s">
        <v>11</v>
      </c>
      <c r="F1281" s="30">
        <v>14400</v>
      </c>
      <c r="G1281" s="30">
        <v>12600</v>
      </c>
      <c r="H1281" s="30"/>
      <c r="I1281" s="30"/>
      <c r="J1281" s="34"/>
      <c r="K1281" s="34"/>
      <c r="L1281" s="34"/>
      <c r="M1281" s="119" t="s">
        <v>122</v>
      </c>
    </row>
    <row r="1282" spans="1:13" ht="22.5" customHeight="1" x14ac:dyDescent="0.2">
      <c r="A1282" s="144"/>
      <c r="B1282" s="145"/>
      <c r="C1282" s="170"/>
      <c r="D1282" s="170"/>
      <c r="E1282" s="5" t="s">
        <v>12</v>
      </c>
      <c r="F1282" s="30"/>
      <c r="G1282" s="30"/>
      <c r="H1282" s="30"/>
      <c r="I1282" s="30"/>
      <c r="J1282" s="34"/>
      <c r="K1282" s="34"/>
      <c r="L1282" s="34"/>
      <c r="M1282" s="119"/>
    </row>
    <row r="1283" spans="1:13" ht="24.75" customHeight="1" x14ac:dyDescent="0.2">
      <c r="A1283" s="144"/>
      <c r="B1283" s="145"/>
      <c r="C1283" s="170"/>
      <c r="D1283" s="170"/>
      <c r="E1283" s="5" t="s">
        <v>13</v>
      </c>
      <c r="F1283" s="30"/>
      <c r="G1283" s="30"/>
      <c r="H1283" s="30"/>
      <c r="I1283" s="30"/>
      <c r="J1283" s="34"/>
      <c r="K1283" s="34"/>
      <c r="L1283" s="34"/>
      <c r="M1283" s="119"/>
    </row>
    <row r="1284" spans="1:13" ht="28.5" customHeight="1" x14ac:dyDescent="0.2">
      <c r="A1284" s="144"/>
      <c r="B1284" s="145"/>
      <c r="C1284" s="170"/>
      <c r="D1284" s="170"/>
      <c r="E1284" s="5" t="s">
        <v>14</v>
      </c>
      <c r="F1284" s="30"/>
      <c r="G1284" s="30"/>
      <c r="H1284" s="30"/>
      <c r="I1284" s="30"/>
      <c r="J1284" s="34"/>
      <c r="K1284" s="34"/>
      <c r="L1284" s="34"/>
      <c r="M1284" s="119"/>
    </row>
    <row r="1285" spans="1:13" ht="21.75" customHeight="1" x14ac:dyDescent="0.2">
      <c r="A1285" s="144"/>
      <c r="B1285" s="145"/>
      <c r="C1285" s="170"/>
      <c r="D1285" s="170"/>
      <c r="E1285" s="5" t="s">
        <v>15</v>
      </c>
      <c r="F1285" s="30">
        <v>14400</v>
      </c>
      <c r="G1285" s="30">
        <v>12600</v>
      </c>
      <c r="H1285" s="30"/>
      <c r="I1285" s="30"/>
      <c r="J1285" s="34"/>
      <c r="K1285" s="34"/>
      <c r="L1285" s="34"/>
      <c r="M1285" s="119"/>
    </row>
    <row r="1286" spans="1:13" x14ac:dyDescent="0.2">
      <c r="A1286" s="144" t="s">
        <v>855</v>
      </c>
      <c r="B1286" s="203" t="s">
        <v>123</v>
      </c>
      <c r="C1286" s="170" t="s">
        <v>66</v>
      </c>
      <c r="D1286" s="170" t="s">
        <v>185</v>
      </c>
      <c r="E1286" s="5" t="s">
        <v>11</v>
      </c>
      <c r="F1286" s="30">
        <v>13000</v>
      </c>
      <c r="G1286" s="30">
        <v>13000</v>
      </c>
      <c r="H1286" s="30"/>
      <c r="I1286" s="30"/>
      <c r="J1286" s="34"/>
      <c r="K1286" s="34"/>
      <c r="L1286" s="34"/>
      <c r="M1286" s="119" t="s">
        <v>124</v>
      </c>
    </row>
    <row r="1287" spans="1:13" x14ac:dyDescent="0.2">
      <c r="A1287" s="144"/>
      <c r="B1287" s="203"/>
      <c r="C1287" s="170"/>
      <c r="D1287" s="170"/>
      <c r="E1287" s="5" t="s">
        <v>12</v>
      </c>
      <c r="F1287" s="30"/>
      <c r="G1287" s="30"/>
      <c r="H1287" s="30"/>
      <c r="I1287" s="30"/>
      <c r="J1287" s="34"/>
      <c r="K1287" s="34"/>
      <c r="L1287" s="34"/>
      <c r="M1287" s="119"/>
    </row>
    <row r="1288" spans="1:13" x14ac:dyDescent="0.2">
      <c r="A1288" s="144"/>
      <c r="B1288" s="203"/>
      <c r="C1288" s="170"/>
      <c r="D1288" s="170"/>
      <c r="E1288" s="5" t="s">
        <v>13</v>
      </c>
      <c r="F1288" s="30"/>
      <c r="G1288" s="30"/>
      <c r="H1288" s="30"/>
      <c r="I1288" s="30"/>
      <c r="J1288" s="34"/>
      <c r="K1288" s="34"/>
      <c r="L1288" s="34"/>
      <c r="M1288" s="119"/>
    </row>
    <row r="1289" spans="1:13" x14ac:dyDescent="0.2">
      <c r="A1289" s="144"/>
      <c r="B1289" s="203"/>
      <c r="C1289" s="170"/>
      <c r="D1289" s="170"/>
      <c r="E1289" s="5" t="s">
        <v>14</v>
      </c>
      <c r="F1289" s="30"/>
      <c r="G1289" s="30"/>
      <c r="H1289" s="30"/>
      <c r="I1289" s="30"/>
      <c r="J1289" s="34"/>
      <c r="K1289" s="34"/>
      <c r="L1289" s="34"/>
      <c r="M1289" s="119"/>
    </row>
    <row r="1290" spans="1:13" x14ac:dyDescent="0.2">
      <c r="A1290" s="144"/>
      <c r="B1290" s="203"/>
      <c r="C1290" s="170"/>
      <c r="D1290" s="170"/>
      <c r="E1290" s="5" t="s">
        <v>15</v>
      </c>
      <c r="F1290" s="30">
        <v>13000</v>
      </c>
      <c r="G1290" s="30">
        <v>13000</v>
      </c>
      <c r="H1290" s="30"/>
      <c r="I1290" s="30"/>
      <c r="J1290" s="34"/>
      <c r="K1290" s="34"/>
      <c r="L1290" s="34"/>
      <c r="M1290" s="119"/>
    </row>
    <row r="1291" spans="1:13" x14ac:dyDescent="0.2">
      <c r="A1291" s="144" t="s">
        <v>856</v>
      </c>
      <c r="B1291" s="170" t="s">
        <v>125</v>
      </c>
      <c r="C1291" s="170" t="s">
        <v>66</v>
      </c>
      <c r="D1291" s="170" t="s">
        <v>185</v>
      </c>
      <c r="E1291" s="5" t="s">
        <v>11</v>
      </c>
      <c r="F1291" s="30">
        <v>8033</v>
      </c>
      <c r="G1291" s="30">
        <v>8033</v>
      </c>
      <c r="H1291" s="30"/>
      <c r="I1291" s="30"/>
      <c r="J1291" s="34"/>
      <c r="K1291" s="34"/>
      <c r="L1291" s="34"/>
      <c r="M1291" s="119" t="s">
        <v>121</v>
      </c>
    </row>
    <row r="1292" spans="1:13" x14ac:dyDescent="0.2">
      <c r="A1292" s="144"/>
      <c r="B1292" s="170"/>
      <c r="C1292" s="170"/>
      <c r="D1292" s="170"/>
      <c r="E1292" s="5" t="s">
        <v>12</v>
      </c>
      <c r="F1292" s="30"/>
      <c r="G1292" s="30"/>
      <c r="H1292" s="30"/>
      <c r="I1292" s="30"/>
      <c r="J1292" s="34"/>
      <c r="K1292" s="34"/>
      <c r="L1292" s="34"/>
      <c r="M1292" s="119"/>
    </row>
    <row r="1293" spans="1:13" ht="12.75" customHeight="1" x14ac:dyDescent="0.2">
      <c r="A1293" s="144"/>
      <c r="B1293" s="170"/>
      <c r="C1293" s="170"/>
      <c r="D1293" s="170"/>
      <c r="E1293" s="5" t="s">
        <v>13</v>
      </c>
      <c r="F1293" s="30"/>
      <c r="G1293" s="30"/>
      <c r="H1293" s="30"/>
      <c r="I1293" s="30"/>
      <c r="J1293" s="34"/>
      <c r="K1293" s="34"/>
      <c r="L1293" s="34"/>
      <c r="M1293" s="119"/>
    </row>
    <row r="1294" spans="1:13" x14ac:dyDescent="0.2">
      <c r="A1294" s="144"/>
      <c r="B1294" s="170"/>
      <c r="C1294" s="170"/>
      <c r="D1294" s="170"/>
      <c r="E1294" s="5" t="s">
        <v>14</v>
      </c>
      <c r="F1294" s="30"/>
      <c r="G1294" s="30"/>
      <c r="H1294" s="30"/>
      <c r="I1294" s="30"/>
      <c r="J1294" s="34"/>
      <c r="K1294" s="34"/>
      <c r="L1294" s="34"/>
      <c r="M1294" s="119"/>
    </row>
    <row r="1295" spans="1:13" x14ac:dyDescent="0.2">
      <c r="A1295" s="144"/>
      <c r="B1295" s="170"/>
      <c r="C1295" s="170"/>
      <c r="D1295" s="170"/>
      <c r="E1295" s="5" t="s">
        <v>15</v>
      </c>
      <c r="F1295" s="30">
        <v>8033</v>
      </c>
      <c r="G1295" s="30">
        <v>8033</v>
      </c>
      <c r="H1295" s="30"/>
      <c r="I1295" s="30"/>
      <c r="J1295" s="34"/>
      <c r="K1295" s="34"/>
      <c r="L1295" s="34"/>
      <c r="M1295" s="119"/>
    </row>
    <row r="1296" spans="1:13" ht="21" customHeight="1" x14ac:dyDescent="0.2">
      <c r="A1296" s="144" t="s">
        <v>857</v>
      </c>
      <c r="B1296" s="170" t="s">
        <v>974</v>
      </c>
      <c r="C1296" s="170" t="s">
        <v>66</v>
      </c>
      <c r="D1296" s="170" t="s">
        <v>185</v>
      </c>
      <c r="E1296" s="5" t="s">
        <v>11</v>
      </c>
      <c r="F1296" s="30">
        <v>6400</v>
      </c>
      <c r="G1296" s="30">
        <v>6400</v>
      </c>
      <c r="H1296" s="30"/>
      <c r="I1296" s="30"/>
      <c r="J1296" s="34"/>
      <c r="K1296" s="34"/>
      <c r="L1296" s="34"/>
      <c r="M1296" s="119" t="s">
        <v>121</v>
      </c>
    </row>
    <row r="1297" spans="1:13" ht="21" customHeight="1" x14ac:dyDescent="0.2">
      <c r="A1297" s="144"/>
      <c r="B1297" s="170"/>
      <c r="C1297" s="170"/>
      <c r="D1297" s="170"/>
      <c r="E1297" s="5" t="s">
        <v>12</v>
      </c>
      <c r="F1297" s="30"/>
      <c r="G1297" s="30"/>
      <c r="H1297" s="30"/>
      <c r="I1297" s="30"/>
      <c r="J1297" s="34"/>
      <c r="K1297" s="34"/>
      <c r="L1297" s="34"/>
      <c r="M1297" s="119"/>
    </row>
    <row r="1298" spans="1:13" ht="21" customHeight="1" x14ac:dyDescent="0.2">
      <c r="A1298" s="144"/>
      <c r="B1298" s="170"/>
      <c r="C1298" s="170"/>
      <c r="D1298" s="170"/>
      <c r="E1298" s="5" t="s">
        <v>13</v>
      </c>
      <c r="F1298" s="30"/>
      <c r="G1298" s="30"/>
      <c r="H1298" s="30"/>
      <c r="I1298" s="30"/>
      <c r="J1298" s="34"/>
      <c r="K1298" s="34"/>
      <c r="L1298" s="34"/>
      <c r="M1298" s="119"/>
    </row>
    <row r="1299" spans="1:13" ht="21" customHeight="1" x14ac:dyDescent="0.2">
      <c r="A1299" s="144"/>
      <c r="B1299" s="170"/>
      <c r="C1299" s="170"/>
      <c r="D1299" s="170"/>
      <c r="E1299" s="5" t="s">
        <v>14</v>
      </c>
      <c r="F1299" s="30"/>
      <c r="G1299" s="30"/>
      <c r="H1299" s="30"/>
      <c r="I1299" s="30"/>
      <c r="J1299" s="34"/>
      <c r="K1299" s="34"/>
      <c r="L1299" s="34"/>
      <c r="M1299" s="119"/>
    </row>
    <row r="1300" spans="1:13" ht="21" customHeight="1" x14ac:dyDescent="0.2">
      <c r="A1300" s="144"/>
      <c r="B1300" s="170"/>
      <c r="C1300" s="170"/>
      <c r="D1300" s="170"/>
      <c r="E1300" s="5" t="s">
        <v>15</v>
      </c>
      <c r="F1300" s="30">
        <v>6400</v>
      </c>
      <c r="G1300" s="30">
        <v>6400</v>
      </c>
      <c r="H1300" s="30"/>
      <c r="I1300" s="30"/>
      <c r="J1300" s="34"/>
      <c r="K1300" s="34"/>
      <c r="L1300" s="34"/>
      <c r="M1300" s="119"/>
    </row>
    <row r="1301" spans="1:13" ht="12.75" customHeight="1" x14ac:dyDescent="0.2">
      <c r="A1301" s="184" t="s">
        <v>425</v>
      </c>
      <c r="B1301" s="185"/>
      <c r="C1301" s="185"/>
      <c r="D1301" s="186"/>
      <c r="E1301" s="3" t="s">
        <v>11</v>
      </c>
      <c r="F1301" s="41">
        <f>F1166+F1171+F1176+F1181+F1186+F1191+F1196+F1201+F1206+F1211+F1216+F1221+F1226+F1231+F1236+F1241+F1246+F1251+F1256+F1261+F1266+F1271+F1276+F1281+F1286+F1291+F1296</f>
        <v>1235831</v>
      </c>
      <c r="G1301" s="96">
        <f t="shared" ref="G1301:K1301" si="44">G1166+G1171+G1176+G1181+G1186+G1191+G1196+G1201+G1206+G1211+G1216+G1221+G1226+G1231+G1236+G1241+G1246+G1251+G1256+G1261+G1266+G1271+G1276+G1281+G1286+G1291+G1296</f>
        <v>231933</v>
      </c>
      <c r="H1301" s="96">
        <f t="shared" si="44"/>
        <v>399603</v>
      </c>
      <c r="I1301" s="96">
        <f t="shared" si="44"/>
        <v>205788</v>
      </c>
      <c r="J1301" s="96">
        <f t="shared" si="44"/>
        <v>0</v>
      </c>
      <c r="K1301" s="96">
        <f t="shared" si="44"/>
        <v>0</v>
      </c>
      <c r="L1301" s="96">
        <f>L1166+L1171+L1176+L1181+L1186+L1191+L1196+L1201+L1206+L1211+L1216+L1221+L1226+L1231+L1236+L1241+L1246+L1251+L1256+L1261+L1266+L1271+L1276+L1281+L1286+L1291+L1296</f>
        <v>0</v>
      </c>
      <c r="M1301" s="146"/>
    </row>
    <row r="1302" spans="1:13" x14ac:dyDescent="0.2">
      <c r="A1302" s="187"/>
      <c r="B1302" s="188"/>
      <c r="C1302" s="188"/>
      <c r="D1302" s="189"/>
      <c r="E1302" s="3" t="s">
        <v>12</v>
      </c>
      <c r="F1302" s="96">
        <f t="shared" ref="F1302:L1305" si="45">F1167+F1172+F1177+F1182+F1187+F1192+F1197+F1202+F1207+F1212+F1217+F1222+F1227+F1232+F1237+F1242+F1247+F1252+F1257+F1262+F1267+F1272+F1277+F1282+F1287+F1292+F1297</f>
        <v>0</v>
      </c>
      <c r="G1302" s="96">
        <f t="shared" si="45"/>
        <v>0</v>
      </c>
      <c r="H1302" s="96">
        <f t="shared" si="45"/>
        <v>0</v>
      </c>
      <c r="I1302" s="96">
        <f t="shared" si="45"/>
        <v>0</v>
      </c>
      <c r="J1302" s="96">
        <f t="shared" si="45"/>
        <v>0</v>
      </c>
      <c r="K1302" s="96">
        <f t="shared" si="45"/>
        <v>0</v>
      </c>
      <c r="L1302" s="96">
        <f t="shared" si="45"/>
        <v>0</v>
      </c>
      <c r="M1302" s="146"/>
    </row>
    <row r="1303" spans="1:13" x14ac:dyDescent="0.2">
      <c r="A1303" s="187"/>
      <c r="B1303" s="188"/>
      <c r="C1303" s="188"/>
      <c r="D1303" s="189"/>
      <c r="E1303" s="3" t="s">
        <v>13</v>
      </c>
      <c r="F1303" s="96">
        <f t="shared" si="45"/>
        <v>0</v>
      </c>
      <c r="G1303" s="96">
        <f t="shared" si="45"/>
        <v>0</v>
      </c>
      <c r="H1303" s="96">
        <f t="shared" si="45"/>
        <v>0</v>
      </c>
      <c r="I1303" s="96">
        <f t="shared" si="45"/>
        <v>0</v>
      </c>
      <c r="J1303" s="96">
        <f t="shared" si="45"/>
        <v>0</v>
      </c>
      <c r="K1303" s="96">
        <f t="shared" si="45"/>
        <v>0</v>
      </c>
      <c r="L1303" s="96">
        <f t="shared" si="45"/>
        <v>0</v>
      </c>
      <c r="M1303" s="146"/>
    </row>
    <row r="1304" spans="1:13" x14ac:dyDescent="0.2">
      <c r="A1304" s="187"/>
      <c r="B1304" s="188"/>
      <c r="C1304" s="188"/>
      <c r="D1304" s="189"/>
      <c r="E1304" s="3" t="s">
        <v>14</v>
      </c>
      <c r="F1304" s="96">
        <f t="shared" si="45"/>
        <v>0</v>
      </c>
      <c r="G1304" s="96">
        <f t="shared" si="45"/>
        <v>0</v>
      </c>
      <c r="H1304" s="96">
        <f t="shared" si="45"/>
        <v>0</v>
      </c>
      <c r="I1304" s="96">
        <f t="shared" si="45"/>
        <v>0</v>
      </c>
      <c r="J1304" s="96">
        <f t="shared" si="45"/>
        <v>0</v>
      </c>
      <c r="K1304" s="96">
        <f t="shared" si="45"/>
        <v>0</v>
      </c>
      <c r="L1304" s="96">
        <f t="shared" si="45"/>
        <v>0</v>
      </c>
      <c r="M1304" s="146"/>
    </row>
    <row r="1305" spans="1:13" x14ac:dyDescent="0.2">
      <c r="A1305" s="190"/>
      <c r="B1305" s="191"/>
      <c r="C1305" s="191"/>
      <c r="D1305" s="192"/>
      <c r="E1305" s="3" t="s">
        <v>15</v>
      </c>
      <c r="F1305" s="96">
        <f t="shared" si="45"/>
        <v>1235831</v>
      </c>
      <c r="G1305" s="96">
        <f t="shared" si="45"/>
        <v>231933</v>
      </c>
      <c r="H1305" s="96">
        <f t="shared" si="45"/>
        <v>399603</v>
      </c>
      <c r="I1305" s="96">
        <f t="shared" si="45"/>
        <v>205788</v>
      </c>
      <c r="J1305" s="96">
        <f t="shared" si="45"/>
        <v>0</v>
      </c>
      <c r="K1305" s="96">
        <f t="shared" si="45"/>
        <v>0</v>
      </c>
      <c r="L1305" s="96">
        <f t="shared" si="45"/>
        <v>0</v>
      </c>
      <c r="M1305" s="146"/>
    </row>
    <row r="1307" spans="1:13" ht="15.75" x14ac:dyDescent="0.2">
      <c r="A1307" s="131" t="s">
        <v>858</v>
      </c>
      <c r="B1307" s="132"/>
      <c r="C1307" s="132"/>
      <c r="D1307" s="132"/>
      <c r="E1307" s="132"/>
      <c r="F1307" s="132"/>
      <c r="G1307" s="132"/>
      <c r="H1307" s="132"/>
      <c r="I1307" s="132"/>
      <c r="J1307" s="132"/>
      <c r="K1307" s="132"/>
      <c r="L1307" s="132"/>
      <c r="M1307" s="133"/>
    </row>
    <row r="1308" spans="1:13" x14ac:dyDescent="0.2">
      <c r="A1308" s="144" t="s">
        <v>859</v>
      </c>
      <c r="B1308" s="170" t="s">
        <v>128</v>
      </c>
      <c r="C1308" s="119" t="s">
        <v>66</v>
      </c>
      <c r="D1308" s="130" t="s">
        <v>187</v>
      </c>
      <c r="E1308" s="5" t="s">
        <v>11</v>
      </c>
      <c r="F1308" s="62">
        <v>390</v>
      </c>
      <c r="G1308" s="99"/>
      <c r="H1308" s="62">
        <v>390</v>
      </c>
      <c r="I1308" s="30"/>
      <c r="J1308" s="34"/>
      <c r="K1308" s="34"/>
      <c r="L1308" s="34"/>
      <c r="M1308" s="119" t="s">
        <v>129</v>
      </c>
    </row>
    <row r="1309" spans="1:13" x14ac:dyDescent="0.2">
      <c r="A1309" s="144"/>
      <c r="B1309" s="170"/>
      <c r="C1309" s="119"/>
      <c r="D1309" s="130"/>
      <c r="E1309" s="5" t="s">
        <v>12</v>
      </c>
      <c r="F1309" s="62">
        <v>390</v>
      </c>
      <c r="G1309" s="99"/>
      <c r="H1309" s="62">
        <v>390</v>
      </c>
      <c r="I1309" s="30"/>
      <c r="J1309" s="34"/>
      <c r="K1309" s="34"/>
      <c r="L1309" s="34"/>
      <c r="M1309" s="119"/>
    </row>
    <row r="1310" spans="1:13" x14ac:dyDescent="0.2">
      <c r="A1310" s="144"/>
      <c r="B1310" s="170"/>
      <c r="C1310" s="119"/>
      <c r="D1310" s="130"/>
      <c r="E1310" s="5" t="s">
        <v>13</v>
      </c>
      <c r="F1310" s="30"/>
      <c r="G1310" s="99"/>
      <c r="H1310" s="30"/>
      <c r="I1310" s="30"/>
      <c r="J1310" s="34"/>
      <c r="K1310" s="34"/>
      <c r="L1310" s="34"/>
      <c r="M1310" s="119"/>
    </row>
    <row r="1311" spans="1:13" x14ac:dyDescent="0.2">
      <c r="A1311" s="144"/>
      <c r="B1311" s="170"/>
      <c r="C1311" s="119"/>
      <c r="D1311" s="130"/>
      <c r="E1311" s="5" t="s">
        <v>14</v>
      </c>
      <c r="F1311" s="30"/>
      <c r="G1311" s="99"/>
      <c r="H1311" s="30"/>
      <c r="I1311" s="30"/>
      <c r="J1311" s="34"/>
      <c r="K1311" s="34"/>
      <c r="L1311" s="34"/>
      <c r="M1311" s="119"/>
    </row>
    <row r="1312" spans="1:13" x14ac:dyDescent="0.2">
      <c r="A1312" s="144"/>
      <c r="B1312" s="170"/>
      <c r="C1312" s="119"/>
      <c r="D1312" s="130"/>
      <c r="E1312" s="5" t="s">
        <v>15</v>
      </c>
      <c r="F1312" s="30"/>
      <c r="G1312" s="99"/>
      <c r="H1312" s="30"/>
      <c r="I1312" s="30"/>
      <c r="J1312" s="34"/>
      <c r="K1312" s="34"/>
      <c r="L1312" s="34"/>
      <c r="M1312" s="119"/>
    </row>
    <row r="1313" spans="1:13" x14ac:dyDescent="0.2">
      <c r="A1313" s="144" t="s">
        <v>860</v>
      </c>
      <c r="B1313" s="170" t="s">
        <v>128</v>
      </c>
      <c r="C1313" s="119" t="s">
        <v>66</v>
      </c>
      <c r="D1313" s="130" t="s">
        <v>187</v>
      </c>
      <c r="E1313" s="5" t="s">
        <v>11</v>
      </c>
      <c r="F1313" s="62">
        <v>200</v>
      </c>
      <c r="G1313" s="99"/>
      <c r="H1313" s="62">
        <v>200</v>
      </c>
      <c r="I1313" s="30"/>
      <c r="J1313" s="34"/>
      <c r="K1313" s="34"/>
      <c r="L1313" s="34"/>
      <c r="M1313" s="119" t="s">
        <v>130</v>
      </c>
    </row>
    <row r="1314" spans="1:13" x14ac:dyDescent="0.2">
      <c r="A1314" s="144"/>
      <c r="B1314" s="170"/>
      <c r="C1314" s="119"/>
      <c r="D1314" s="130"/>
      <c r="E1314" s="5" t="s">
        <v>12</v>
      </c>
      <c r="F1314" s="62">
        <v>200</v>
      </c>
      <c r="G1314" s="99"/>
      <c r="H1314" s="62">
        <v>200</v>
      </c>
      <c r="I1314" s="30"/>
      <c r="J1314" s="34"/>
      <c r="K1314" s="34"/>
      <c r="L1314" s="34"/>
      <c r="M1314" s="119"/>
    </row>
    <row r="1315" spans="1:13" x14ac:dyDescent="0.2">
      <c r="A1315" s="144"/>
      <c r="B1315" s="170"/>
      <c r="C1315" s="119"/>
      <c r="D1315" s="130"/>
      <c r="E1315" s="5" t="s">
        <v>13</v>
      </c>
      <c r="F1315" s="30"/>
      <c r="G1315" s="30"/>
      <c r="H1315" s="30"/>
      <c r="I1315" s="30"/>
      <c r="J1315" s="34"/>
      <c r="K1315" s="34"/>
      <c r="L1315" s="34"/>
      <c r="M1315" s="119"/>
    </row>
    <row r="1316" spans="1:13" x14ac:dyDescent="0.2">
      <c r="A1316" s="144"/>
      <c r="B1316" s="170"/>
      <c r="C1316" s="119"/>
      <c r="D1316" s="130"/>
      <c r="E1316" s="5" t="s">
        <v>14</v>
      </c>
      <c r="F1316" s="30"/>
      <c r="G1316" s="30"/>
      <c r="H1316" s="30"/>
      <c r="I1316" s="30"/>
      <c r="J1316" s="34"/>
      <c r="K1316" s="34"/>
      <c r="L1316" s="34"/>
      <c r="M1316" s="119"/>
    </row>
    <row r="1317" spans="1:13" x14ac:dyDescent="0.2">
      <c r="A1317" s="144"/>
      <c r="B1317" s="170"/>
      <c r="C1317" s="119"/>
      <c r="D1317" s="130"/>
      <c r="E1317" s="5" t="s">
        <v>15</v>
      </c>
      <c r="F1317" s="30"/>
      <c r="G1317" s="30"/>
      <c r="H1317" s="40"/>
      <c r="I1317" s="30"/>
      <c r="J1317" s="34"/>
      <c r="K1317" s="34"/>
      <c r="L1317" s="34"/>
      <c r="M1317" s="119"/>
    </row>
    <row r="1318" spans="1:13" x14ac:dyDescent="0.2">
      <c r="A1318" s="144" t="s">
        <v>861</v>
      </c>
      <c r="B1318" s="170" t="s">
        <v>131</v>
      </c>
      <c r="C1318" s="119" t="s">
        <v>64</v>
      </c>
      <c r="D1318" s="119" t="s">
        <v>132</v>
      </c>
      <c r="E1318" s="5" t="s">
        <v>11</v>
      </c>
      <c r="F1318" s="25">
        <v>632</v>
      </c>
      <c r="G1318" s="40"/>
      <c r="H1318" s="25">
        <v>632</v>
      </c>
      <c r="I1318" s="30"/>
      <c r="J1318" s="34"/>
      <c r="K1318" s="34"/>
      <c r="L1318" s="34"/>
      <c r="M1318" s="119" t="s">
        <v>121</v>
      </c>
    </row>
    <row r="1319" spans="1:13" x14ac:dyDescent="0.2">
      <c r="A1319" s="144"/>
      <c r="B1319" s="170"/>
      <c r="C1319" s="119"/>
      <c r="D1319" s="119"/>
      <c r="E1319" s="5" t="s">
        <v>12</v>
      </c>
      <c r="F1319" s="30"/>
      <c r="G1319" s="40"/>
      <c r="H1319" s="30"/>
      <c r="I1319" s="30"/>
      <c r="J1319" s="34"/>
      <c r="K1319" s="34"/>
      <c r="L1319" s="34"/>
      <c r="M1319" s="119"/>
    </row>
    <row r="1320" spans="1:13" x14ac:dyDescent="0.2">
      <c r="A1320" s="144"/>
      <c r="B1320" s="170"/>
      <c r="C1320" s="119"/>
      <c r="D1320" s="119"/>
      <c r="E1320" s="5" t="s">
        <v>13</v>
      </c>
      <c r="F1320" s="30"/>
      <c r="G1320" s="40"/>
      <c r="H1320" s="30"/>
      <c r="I1320" s="30"/>
      <c r="J1320" s="34"/>
      <c r="K1320" s="34"/>
      <c r="L1320" s="34"/>
      <c r="M1320" s="119"/>
    </row>
    <row r="1321" spans="1:13" x14ac:dyDescent="0.2">
      <c r="A1321" s="144"/>
      <c r="B1321" s="170"/>
      <c r="C1321" s="119"/>
      <c r="D1321" s="119"/>
      <c r="E1321" s="5" t="s">
        <v>14</v>
      </c>
      <c r="F1321" s="30"/>
      <c r="G1321" s="40"/>
      <c r="H1321" s="30"/>
      <c r="I1321" s="30"/>
      <c r="J1321" s="34"/>
      <c r="K1321" s="34"/>
      <c r="L1321" s="34"/>
      <c r="M1321" s="119"/>
    </row>
    <row r="1322" spans="1:13" x14ac:dyDescent="0.2">
      <c r="A1322" s="144"/>
      <c r="B1322" s="170"/>
      <c r="C1322" s="119"/>
      <c r="D1322" s="119"/>
      <c r="E1322" s="5" t="s">
        <v>15</v>
      </c>
      <c r="F1322" s="25">
        <v>632</v>
      </c>
      <c r="G1322" s="40"/>
      <c r="H1322" s="25">
        <v>632</v>
      </c>
      <c r="I1322" s="30"/>
      <c r="J1322" s="34"/>
      <c r="K1322" s="34"/>
      <c r="L1322" s="34"/>
      <c r="M1322" s="119"/>
    </row>
    <row r="1323" spans="1:13" x14ac:dyDescent="0.2">
      <c r="A1323" s="144" t="s">
        <v>862</v>
      </c>
      <c r="B1323" s="170" t="s">
        <v>179</v>
      </c>
      <c r="C1323" s="119" t="s">
        <v>32</v>
      </c>
      <c r="D1323" s="119" t="s">
        <v>132</v>
      </c>
      <c r="E1323" s="5" t="s">
        <v>11</v>
      </c>
      <c r="F1323" s="25">
        <v>13074</v>
      </c>
      <c r="G1323" s="25">
        <v>2976</v>
      </c>
      <c r="H1323" s="30">
        <v>7798</v>
      </c>
      <c r="I1323" s="30"/>
      <c r="J1323" s="34"/>
      <c r="K1323" s="34"/>
      <c r="L1323" s="34"/>
      <c r="M1323" s="119" t="s">
        <v>121</v>
      </c>
    </row>
    <row r="1324" spans="1:13" x14ac:dyDescent="0.2">
      <c r="A1324" s="144"/>
      <c r="B1324" s="170"/>
      <c r="C1324" s="119"/>
      <c r="D1324" s="119"/>
      <c r="E1324" s="5" t="s">
        <v>12</v>
      </c>
      <c r="F1324" s="30"/>
      <c r="G1324" s="30"/>
      <c r="H1324" s="30"/>
      <c r="I1324" s="30"/>
      <c r="J1324" s="34"/>
      <c r="K1324" s="34"/>
      <c r="L1324" s="34"/>
      <c r="M1324" s="119"/>
    </row>
    <row r="1325" spans="1:13" x14ac:dyDescent="0.2">
      <c r="A1325" s="144"/>
      <c r="B1325" s="170"/>
      <c r="C1325" s="119"/>
      <c r="D1325" s="119"/>
      <c r="E1325" s="5" t="s">
        <v>13</v>
      </c>
      <c r="F1325" s="30"/>
      <c r="G1325" s="30"/>
      <c r="H1325" s="30"/>
      <c r="I1325" s="30"/>
      <c r="J1325" s="34"/>
      <c r="K1325" s="34"/>
      <c r="L1325" s="34"/>
      <c r="M1325" s="119"/>
    </row>
    <row r="1326" spans="1:13" x14ac:dyDescent="0.2">
      <c r="A1326" s="144"/>
      <c r="B1326" s="170"/>
      <c r="C1326" s="119"/>
      <c r="D1326" s="119"/>
      <c r="E1326" s="5" t="s">
        <v>14</v>
      </c>
      <c r="F1326" s="30"/>
      <c r="G1326" s="30"/>
      <c r="H1326" s="30"/>
      <c r="I1326" s="30"/>
      <c r="J1326" s="34"/>
      <c r="K1326" s="34"/>
      <c r="L1326" s="34"/>
      <c r="M1326" s="119"/>
    </row>
    <row r="1327" spans="1:13" x14ac:dyDescent="0.2">
      <c r="A1327" s="144"/>
      <c r="B1327" s="170"/>
      <c r="C1327" s="119"/>
      <c r="D1327" s="119"/>
      <c r="E1327" s="5" t="s">
        <v>15</v>
      </c>
      <c r="F1327" s="25">
        <v>13074</v>
      </c>
      <c r="G1327" s="25">
        <v>2976</v>
      </c>
      <c r="H1327" s="30">
        <v>7798</v>
      </c>
      <c r="I1327" s="30"/>
      <c r="J1327" s="34"/>
      <c r="K1327" s="34"/>
      <c r="L1327" s="34"/>
      <c r="M1327" s="119"/>
    </row>
    <row r="1328" spans="1:13" x14ac:dyDescent="0.2">
      <c r="A1328" s="144" t="s">
        <v>863</v>
      </c>
      <c r="B1328" s="170" t="s">
        <v>180</v>
      </c>
      <c r="C1328" s="119" t="s">
        <v>135</v>
      </c>
      <c r="D1328" s="119" t="s">
        <v>132</v>
      </c>
      <c r="E1328" s="5" t="s">
        <v>11</v>
      </c>
      <c r="F1328" s="25">
        <v>14789</v>
      </c>
      <c r="G1328" s="25">
        <v>2957</v>
      </c>
      <c r="H1328" s="30">
        <v>7086</v>
      </c>
      <c r="I1328" s="30"/>
      <c r="J1328" s="34"/>
      <c r="K1328" s="34"/>
      <c r="L1328" s="34"/>
      <c r="M1328" s="119" t="s">
        <v>121</v>
      </c>
    </row>
    <row r="1329" spans="1:13" x14ac:dyDescent="0.2">
      <c r="A1329" s="144"/>
      <c r="B1329" s="170"/>
      <c r="C1329" s="119"/>
      <c r="D1329" s="119"/>
      <c r="E1329" s="5" t="s">
        <v>12</v>
      </c>
      <c r="F1329" s="30"/>
      <c r="G1329" s="30"/>
      <c r="H1329" s="30"/>
      <c r="I1329" s="30"/>
      <c r="J1329" s="34"/>
      <c r="K1329" s="34"/>
      <c r="L1329" s="34"/>
      <c r="M1329" s="119"/>
    </row>
    <row r="1330" spans="1:13" x14ac:dyDescent="0.2">
      <c r="A1330" s="144"/>
      <c r="B1330" s="170"/>
      <c r="C1330" s="119"/>
      <c r="D1330" s="119"/>
      <c r="E1330" s="5" t="s">
        <v>13</v>
      </c>
      <c r="F1330" s="30"/>
      <c r="G1330" s="30"/>
      <c r="H1330" s="30"/>
      <c r="I1330" s="30"/>
      <c r="J1330" s="34"/>
      <c r="K1330" s="34"/>
      <c r="L1330" s="34"/>
      <c r="M1330" s="119"/>
    </row>
    <row r="1331" spans="1:13" x14ac:dyDescent="0.2">
      <c r="A1331" s="144"/>
      <c r="B1331" s="170"/>
      <c r="C1331" s="119"/>
      <c r="D1331" s="119"/>
      <c r="E1331" s="5" t="s">
        <v>14</v>
      </c>
      <c r="F1331" s="30"/>
      <c r="G1331" s="30"/>
      <c r="H1331" s="30"/>
      <c r="I1331" s="30"/>
      <c r="J1331" s="34"/>
      <c r="K1331" s="34"/>
      <c r="L1331" s="34"/>
      <c r="M1331" s="119"/>
    </row>
    <row r="1332" spans="1:13" x14ac:dyDescent="0.2">
      <c r="A1332" s="144"/>
      <c r="B1332" s="170"/>
      <c r="C1332" s="119"/>
      <c r="D1332" s="119"/>
      <c r="E1332" s="5" t="s">
        <v>15</v>
      </c>
      <c r="F1332" s="25">
        <v>14789</v>
      </c>
      <c r="G1332" s="25">
        <v>2957</v>
      </c>
      <c r="H1332" s="30">
        <v>7086</v>
      </c>
      <c r="I1332" s="30"/>
      <c r="J1332" s="34"/>
      <c r="K1332" s="34"/>
      <c r="L1332" s="34"/>
      <c r="M1332" s="119"/>
    </row>
    <row r="1333" spans="1:13" ht="12" customHeight="1" x14ac:dyDescent="0.2">
      <c r="A1333" s="144" t="s">
        <v>864</v>
      </c>
      <c r="B1333" s="170" t="s">
        <v>181</v>
      </c>
      <c r="C1333" s="119" t="s">
        <v>32</v>
      </c>
      <c r="D1333" s="119" t="s">
        <v>132</v>
      </c>
      <c r="E1333" s="5" t="s">
        <v>11</v>
      </c>
      <c r="F1333" s="30">
        <v>5661</v>
      </c>
      <c r="G1333" s="30">
        <v>4761</v>
      </c>
      <c r="H1333" s="30">
        <v>800</v>
      </c>
      <c r="I1333" s="30"/>
      <c r="J1333" s="34"/>
      <c r="K1333" s="34"/>
      <c r="L1333" s="34"/>
      <c r="M1333" s="119" t="s">
        <v>121</v>
      </c>
    </row>
    <row r="1334" spans="1:13" ht="12" customHeight="1" x14ac:dyDescent="0.2">
      <c r="A1334" s="144"/>
      <c r="B1334" s="170"/>
      <c r="C1334" s="119"/>
      <c r="D1334" s="119"/>
      <c r="E1334" s="5" t="s">
        <v>12</v>
      </c>
      <c r="F1334" s="30"/>
      <c r="G1334" s="30"/>
      <c r="H1334" s="30"/>
      <c r="I1334" s="30"/>
      <c r="J1334" s="34"/>
      <c r="K1334" s="34"/>
      <c r="L1334" s="34"/>
      <c r="M1334" s="119"/>
    </row>
    <row r="1335" spans="1:13" ht="12" customHeight="1" x14ac:dyDescent="0.2">
      <c r="A1335" s="144"/>
      <c r="B1335" s="170"/>
      <c r="C1335" s="119"/>
      <c r="D1335" s="119"/>
      <c r="E1335" s="5" t="s">
        <v>13</v>
      </c>
      <c r="F1335" s="30"/>
      <c r="G1335" s="30"/>
      <c r="H1335" s="30"/>
      <c r="I1335" s="30"/>
      <c r="J1335" s="34"/>
      <c r="K1335" s="34"/>
      <c r="L1335" s="34"/>
      <c r="M1335" s="119"/>
    </row>
    <row r="1336" spans="1:13" ht="12" customHeight="1" x14ac:dyDescent="0.2">
      <c r="A1336" s="144"/>
      <c r="B1336" s="170"/>
      <c r="C1336" s="119"/>
      <c r="D1336" s="119"/>
      <c r="E1336" s="5" t="s">
        <v>14</v>
      </c>
      <c r="F1336" s="30"/>
      <c r="G1336" s="30"/>
      <c r="H1336" s="30"/>
      <c r="I1336" s="30"/>
      <c r="J1336" s="34"/>
      <c r="K1336" s="34"/>
      <c r="L1336" s="34"/>
      <c r="M1336" s="119"/>
    </row>
    <row r="1337" spans="1:13" ht="12" customHeight="1" x14ac:dyDescent="0.2">
      <c r="A1337" s="144"/>
      <c r="B1337" s="170"/>
      <c r="C1337" s="119"/>
      <c r="D1337" s="119"/>
      <c r="E1337" s="5" t="s">
        <v>15</v>
      </c>
      <c r="F1337" s="30">
        <v>5661</v>
      </c>
      <c r="G1337" s="30">
        <v>4761</v>
      </c>
      <c r="H1337" s="30">
        <v>800</v>
      </c>
      <c r="I1337" s="30"/>
      <c r="J1337" s="34"/>
      <c r="K1337" s="34"/>
      <c r="L1337" s="34"/>
      <c r="M1337" s="119"/>
    </row>
    <row r="1338" spans="1:13" x14ac:dyDescent="0.2">
      <c r="A1338" s="144" t="s">
        <v>865</v>
      </c>
      <c r="B1338" s="170" t="s">
        <v>182</v>
      </c>
      <c r="C1338" s="119" t="s">
        <v>64</v>
      </c>
      <c r="D1338" s="119" t="s">
        <v>132</v>
      </c>
      <c r="E1338" s="5" t="s">
        <v>11</v>
      </c>
      <c r="F1338" s="30">
        <v>2300</v>
      </c>
      <c r="G1338" s="30"/>
      <c r="H1338" s="30">
        <v>2300</v>
      </c>
      <c r="I1338" s="30"/>
      <c r="J1338" s="34"/>
      <c r="K1338" s="34"/>
      <c r="L1338" s="34"/>
      <c r="M1338" s="119" t="s">
        <v>121</v>
      </c>
    </row>
    <row r="1339" spans="1:13" x14ac:dyDescent="0.2">
      <c r="A1339" s="144"/>
      <c r="B1339" s="170"/>
      <c r="C1339" s="119"/>
      <c r="D1339" s="119"/>
      <c r="E1339" s="5" t="s">
        <v>12</v>
      </c>
      <c r="F1339" s="30"/>
      <c r="G1339" s="30"/>
      <c r="H1339" s="30"/>
      <c r="I1339" s="30"/>
      <c r="J1339" s="34"/>
      <c r="K1339" s="34"/>
      <c r="L1339" s="34"/>
      <c r="M1339" s="119"/>
    </row>
    <row r="1340" spans="1:13" x14ac:dyDescent="0.2">
      <c r="A1340" s="144"/>
      <c r="B1340" s="170"/>
      <c r="C1340" s="119"/>
      <c r="D1340" s="119"/>
      <c r="E1340" s="5" t="s">
        <v>13</v>
      </c>
      <c r="F1340" s="30"/>
      <c r="G1340" s="30"/>
      <c r="H1340" s="30"/>
      <c r="I1340" s="30"/>
      <c r="J1340" s="34"/>
      <c r="K1340" s="34"/>
      <c r="L1340" s="34"/>
      <c r="M1340" s="119"/>
    </row>
    <row r="1341" spans="1:13" x14ac:dyDescent="0.2">
      <c r="A1341" s="144"/>
      <c r="B1341" s="170"/>
      <c r="C1341" s="119"/>
      <c r="D1341" s="119"/>
      <c r="E1341" s="5" t="s">
        <v>14</v>
      </c>
      <c r="F1341" s="30"/>
      <c r="G1341" s="30"/>
      <c r="H1341" s="30"/>
      <c r="I1341" s="30"/>
      <c r="J1341" s="34"/>
      <c r="K1341" s="34"/>
      <c r="L1341" s="34"/>
      <c r="M1341" s="119"/>
    </row>
    <row r="1342" spans="1:13" x14ac:dyDescent="0.2">
      <c r="A1342" s="144"/>
      <c r="B1342" s="170"/>
      <c r="C1342" s="119"/>
      <c r="D1342" s="119"/>
      <c r="E1342" s="5" t="s">
        <v>15</v>
      </c>
      <c r="F1342" s="30">
        <v>2300</v>
      </c>
      <c r="G1342" s="30"/>
      <c r="H1342" s="30">
        <v>2300</v>
      </c>
      <c r="I1342" s="30"/>
      <c r="J1342" s="34"/>
      <c r="K1342" s="34"/>
      <c r="L1342" s="34"/>
      <c r="M1342" s="119"/>
    </row>
    <row r="1343" spans="1:13" x14ac:dyDescent="0.2">
      <c r="A1343" s="144" t="s">
        <v>866</v>
      </c>
      <c r="B1343" s="170" t="s">
        <v>183</v>
      </c>
      <c r="C1343" s="119" t="s">
        <v>66</v>
      </c>
      <c r="D1343" s="119" t="s">
        <v>132</v>
      </c>
      <c r="E1343" s="5" t="s">
        <v>11</v>
      </c>
      <c r="F1343" s="30">
        <v>4100</v>
      </c>
      <c r="G1343" s="30">
        <v>1500</v>
      </c>
      <c r="H1343" s="30"/>
      <c r="I1343" s="30"/>
      <c r="J1343" s="34"/>
      <c r="K1343" s="34"/>
      <c r="L1343" s="34"/>
      <c r="M1343" s="119" t="s">
        <v>121</v>
      </c>
    </row>
    <row r="1344" spans="1:13" x14ac:dyDescent="0.2">
      <c r="A1344" s="144"/>
      <c r="B1344" s="170"/>
      <c r="C1344" s="119"/>
      <c r="D1344" s="119"/>
      <c r="E1344" s="5" t="s">
        <v>12</v>
      </c>
      <c r="F1344" s="30"/>
      <c r="G1344" s="30"/>
      <c r="H1344" s="30"/>
      <c r="I1344" s="30"/>
      <c r="J1344" s="34"/>
      <c r="K1344" s="34"/>
      <c r="L1344" s="34"/>
      <c r="M1344" s="119"/>
    </row>
    <row r="1345" spans="1:13" x14ac:dyDescent="0.2">
      <c r="A1345" s="144"/>
      <c r="B1345" s="170"/>
      <c r="C1345" s="119"/>
      <c r="D1345" s="119"/>
      <c r="E1345" s="5" t="s">
        <v>13</v>
      </c>
      <c r="F1345" s="30"/>
      <c r="G1345" s="30"/>
      <c r="H1345" s="30"/>
      <c r="I1345" s="30"/>
      <c r="J1345" s="34"/>
      <c r="K1345" s="34"/>
      <c r="L1345" s="34"/>
      <c r="M1345" s="119"/>
    </row>
    <row r="1346" spans="1:13" x14ac:dyDescent="0.2">
      <c r="A1346" s="144"/>
      <c r="B1346" s="170"/>
      <c r="C1346" s="119"/>
      <c r="D1346" s="119"/>
      <c r="E1346" s="5" t="s">
        <v>14</v>
      </c>
      <c r="F1346" s="30"/>
      <c r="G1346" s="30"/>
      <c r="H1346" s="30"/>
      <c r="I1346" s="30"/>
      <c r="J1346" s="34"/>
      <c r="K1346" s="34"/>
      <c r="L1346" s="34"/>
      <c r="M1346" s="119"/>
    </row>
    <row r="1347" spans="1:13" x14ac:dyDescent="0.2">
      <c r="A1347" s="144"/>
      <c r="B1347" s="170"/>
      <c r="C1347" s="119"/>
      <c r="D1347" s="119"/>
      <c r="E1347" s="5" t="s">
        <v>15</v>
      </c>
      <c r="F1347" s="30">
        <v>4100</v>
      </c>
      <c r="G1347" s="30">
        <v>1500</v>
      </c>
      <c r="H1347" s="30"/>
      <c r="I1347" s="30"/>
      <c r="J1347" s="34"/>
      <c r="K1347" s="34"/>
      <c r="L1347" s="34"/>
      <c r="M1347" s="119"/>
    </row>
    <row r="1348" spans="1:13" ht="12.75" customHeight="1" x14ac:dyDescent="0.2">
      <c r="A1348" s="184" t="s">
        <v>426</v>
      </c>
      <c r="B1348" s="185"/>
      <c r="C1348" s="185"/>
      <c r="D1348" s="186"/>
      <c r="E1348" s="3" t="s">
        <v>11</v>
      </c>
      <c r="F1348" s="41">
        <f>F1308+F1313+F1318+F1323+F1328+F1333+F1338+F1343</f>
        <v>41146</v>
      </c>
      <c r="G1348" s="96">
        <f t="shared" ref="G1348:L1348" si="46">G1308+G1313+G1318+G1323+G1328+G1333+G1338+G1343</f>
        <v>12194</v>
      </c>
      <c r="H1348" s="96">
        <f t="shared" si="46"/>
        <v>19206</v>
      </c>
      <c r="I1348" s="96">
        <f t="shared" si="46"/>
        <v>0</v>
      </c>
      <c r="J1348" s="96">
        <f t="shared" si="46"/>
        <v>0</v>
      </c>
      <c r="K1348" s="96">
        <f t="shared" si="46"/>
        <v>0</v>
      </c>
      <c r="L1348" s="96">
        <f t="shared" si="46"/>
        <v>0</v>
      </c>
      <c r="M1348" s="146"/>
    </row>
    <row r="1349" spans="1:13" x14ac:dyDescent="0.2">
      <c r="A1349" s="187"/>
      <c r="B1349" s="188"/>
      <c r="C1349" s="188"/>
      <c r="D1349" s="189"/>
      <c r="E1349" s="3" t="s">
        <v>12</v>
      </c>
      <c r="F1349" s="96">
        <f t="shared" ref="F1349:L1352" si="47">F1309+F1314+F1319+F1324+F1329+F1334+F1339+F1344</f>
        <v>590</v>
      </c>
      <c r="G1349" s="96">
        <f t="shared" si="47"/>
        <v>0</v>
      </c>
      <c r="H1349" s="96">
        <f t="shared" si="47"/>
        <v>590</v>
      </c>
      <c r="I1349" s="96">
        <f t="shared" si="47"/>
        <v>0</v>
      </c>
      <c r="J1349" s="96">
        <f t="shared" si="47"/>
        <v>0</v>
      </c>
      <c r="K1349" s="96">
        <f t="shared" si="47"/>
        <v>0</v>
      </c>
      <c r="L1349" s="96">
        <f t="shared" si="47"/>
        <v>0</v>
      </c>
      <c r="M1349" s="146"/>
    </row>
    <row r="1350" spans="1:13" x14ac:dyDescent="0.2">
      <c r="A1350" s="187"/>
      <c r="B1350" s="188"/>
      <c r="C1350" s="188"/>
      <c r="D1350" s="189"/>
      <c r="E1350" s="3" t="s">
        <v>13</v>
      </c>
      <c r="F1350" s="96">
        <f t="shared" si="47"/>
        <v>0</v>
      </c>
      <c r="G1350" s="96">
        <f t="shared" si="47"/>
        <v>0</v>
      </c>
      <c r="H1350" s="96">
        <f t="shared" si="47"/>
        <v>0</v>
      </c>
      <c r="I1350" s="96">
        <f t="shared" si="47"/>
        <v>0</v>
      </c>
      <c r="J1350" s="96">
        <f t="shared" si="47"/>
        <v>0</v>
      </c>
      <c r="K1350" s="96">
        <f t="shared" si="47"/>
        <v>0</v>
      </c>
      <c r="L1350" s="96">
        <f t="shared" si="47"/>
        <v>0</v>
      </c>
      <c r="M1350" s="146"/>
    </row>
    <row r="1351" spans="1:13" x14ac:dyDescent="0.2">
      <c r="A1351" s="187"/>
      <c r="B1351" s="188"/>
      <c r="C1351" s="188"/>
      <c r="D1351" s="189"/>
      <c r="E1351" s="3" t="s">
        <v>14</v>
      </c>
      <c r="F1351" s="96">
        <f t="shared" si="47"/>
        <v>0</v>
      </c>
      <c r="G1351" s="96">
        <f t="shared" si="47"/>
        <v>0</v>
      </c>
      <c r="H1351" s="96">
        <f t="shared" si="47"/>
        <v>0</v>
      </c>
      <c r="I1351" s="96">
        <f t="shared" si="47"/>
        <v>0</v>
      </c>
      <c r="J1351" s="96">
        <f t="shared" si="47"/>
        <v>0</v>
      </c>
      <c r="K1351" s="96">
        <f t="shared" si="47"/>
        <v>0</v>
      </c>
      <c r="L1351" s="96">
        <f t="shared" si="47"/>
        <v>0</v>
      </c>
      <c r="M1351" s="146"/>
    </row>
    <row r="1352" spans="1:13" x14ac:dyDescent="0.2">
      <c r="A1352" s="190"/>
      <c r="B1352" s="191"/>
      <c r="C1352" s="191"/>
      <c r="D1352" s="192"/>
      <c r="E1352" s="3" t="s">
        <v>15</v>
      </c>
      <c r="F1352" s="96">
        <f t="shared" si="47"/>
        <v>40556</v>
      </c>
      <c r="G1352" s="96">
        <f t="shared" si="47"/>
        <v>12194</v>
      </c>
      <c r="H1352" s="96">
        <f t="shared" si="47"/>
        <v>18616</v>
      </c>
      <c r="I1352" s="96">
        <f t="shared" si="47"/>
        <v>0</v>
      </c>
      <c r="J1352" s="96">
        <f t="shared" si="47"/>
        <v>0</v>
      </c>
      <c r="K1352" s="96">
        <f t="shared" si="47"/>
        <v>0</v>
      </c>
      <c r="L1352" s="96">
        <f t="shared" si="47"/>
        <v>0</v>
      </c>
      <c r="M1352" s="146"/>
    </row>
    <row r="1353" spans="1:13" x14ac:dyDescent="0.2">
      <c r="A1353" s="82"/>
      <c r="B1353" s="15"/>
      <c r="C1353" s="15"/>
      <c r="D1353" s="15"/>
      <c r="E1353" s="15"/>
      <c r="F1353" s="16"/>
      <c r="G1353" s="16"/>
      <c r="H1353" s="16"/>
      <c r="I1353" s="16"/>
      <c r="J1353" s="15"/>
      <c r="K1353" s="15"/>
      <c r="L1353" s="15"/>
      <c r="M1353" s="17"/>
    </row>
    <row r="1354" spans="1:13" x14ac:dyDescent="0.2">
      <c r="A1354" s="82"/>
      <c r="B1354" s="15"/>
      <c r="C1354" s="15"/>
      <c r="D1354" s="15"/>
      <c r="E1354" s="15"/>
      <c r="F1354" s="16"/>
      <c r="G1354" s="16"/>
      <c r="H1354" s="16"/>
      <c r="I1354" s="16"/>
      <c r="J1354" s="15"/>
      <c r="K1354" s="15"/>
      <c r="L1354" s="15"/>
      <c r="M1354" s="17"/>
    </row>
    <row r="1355" spans="1:13" ht="12.75" customHeight="1" x14ac:dyDescent="0.2">
      <c r="A1355" s="204" t="s">
        <v>867</v>
      </c>
      <c r="B1355" s="205"/>
      <c r="C1355" s="205"/>
      <c r="D1355" s="205"/>
      <c r="E1355" s="205"/>
      <c r="F1355" s="205"/>
      <c r="G1355" s="205"/>
      <c r="H1355" s="205"/>
      <c r="I1355" s="205"/>
      <c r="J1355" s="205"/>
      <c r="K1355" s="205"/>
      <c r="L1355" s="205"/>
      <c r="M1355" s="206"/>
    </row>
    <row r="1357" spans="1:13" x14ac:dyDescent="0.2">
      <c r="A1357" s="144" t="s">
        <v>868</v>
      </c>
      <c r="B1357" s="170" t="s">
        <v>133</v>
      </c>
      <c r="C1357" s="170" t="s">
        <v>135</v>
      </c>
      <c r="D1357" s="119" t="s">
        <v>134</v>
      </c>
      <c r="E1357" s="5" t="s">
        <v>11</v>
      </c>
      <c r="F1357" s="30">
        <v>10566.1</v>
      </c>
      <c r="G1357" s="30"/>
      <c r="H1357" s="30">
        <v>5177.3</v>
      </c>
      <c r="I1357" s="30"/>
      <c r="J1357" s="34"/>
      <c r="K1357" s="34"/>
      <c r="L1357" s="34"/>
      <c r="M1357" s="119" t="s">
        <v>975</v>
      </c>
    </row>
    <row r="1358" spans="1:13" x14ac:dyDescent="0.2">
      <c r="A1358" s="144"/>
      <c r="B1358" s="170"/>
      <c r="C1358" s="170"/>
      <c r="D1358" s="119"/>
      <c r="E1358" s="5" t="s">
        <v>12</v>
      </c>
      <c r="F1358" s="30"/>
      <c r="G1358" s="30"/>
      <c r="H1358" s="30"/>
      <c r="I1358" s="30"/>
      <c r="J1358" s="34"/>
      <c r="K1358" s="34"/>
      <c r="L1358" s="34"/>
      <c r="M1358" s="119"/>
    </row>
    <row r="1359" spans="1:13" x14ac:dyDescent="0.2">
      <c r="A1359" s="144"/>
      <c r="B1359" s="170"/>
      <c r="C1359" s="170"/>
      <c r="D1359" s="119"/>
      <c r="E1359" s="5" t="s">
        <v>13</v>
      </c>
      <c r="F1359" s="30"/>
      <c r="G1359" s="30"/>
      <c r="H1359" s="30"/>
      <c r="I1359" s="30"/>
      <c r="J1359" s="34"/>
      <c r="K1359" s="34"/>
      <c r="L1359" s="34"/>
      <c r="M1359" s="119"/>
    </row>
    <row r="1360" spans="1:13" x14ac:dyDescent="0.2">
      <c r="A1360" s="144"/>
      <c r="B1360" s="170"/>
      <c r="C1360" s="170"/>
      <c r="D1360" s="119"/>
      <c r="E1360" s="5" t="s">
        <v>14</v>
      </c>
      <c r="F1360" s="30"/>
      <c r="G1360" s="30"/>
      <c r="H1360" s="30"/>
      <c r="I1360" s="30"/>
      <c r="J1360" s="34"/>
      <c r="K1360" s="34"/>
      <c r="L1360" s="34"/>
      <c r="M1360" s="119"/>
    </row>
    <row r="1361" spans="1:13" x14ac:dyDescent="0.2">
      <c r="A1361" s="144"/>
      <c r="B1361" s="170"/>
      <c r="C1361" s="170"/>
      <c r="D1361" s="119"/>
      <c r="E1361" s="5" t="s">
        <v>15</v>
      </c>
      <c r="F1361" s="30">
        <v>10566.1</v>
      </c>
      <c r="G1361" s="30"/>
      <c r="H1361" s="30">
        <v>5177.3</v>
      </c>
      <c r="I1361" s="30"/>
      <c r="J1361" s="34"/>
      <c r="K1361" s="34"/>
      <c r="L1361" s="34"/>
      <c r="M1361" s="119"/>
    </row>
    <row r="1362" spans="1:13" x14ac:dyDescent="0.2">
      <c r="A1362" s="144" t="s">
        <v>869</v>
      </c>
      <c r="B1362" s="170" t="s">
        <v>136</v>
      </c>
      <c r="C1362" s="170" t="s">
        <v>43</v>
      </c>
      <c r="D1362" s="119" t="s">
        <v>134</v>
      </c>
      <c r="E1362" s="5" t="s">
        <v>11</v>
      </c>
      <c r="F1362" s="30">
        <v>121503.2</v>
      </c>
      <c r="G1362" s="30">
        <v>19970.599999999999</v>
      </c>
      <c r="H1362" s="30">
        <v>13000</v>
      </c>
      <c r="I1362" s="30">
        <v>88532.6</v>
      </c>
      <c r="J1362" s="34"/>
      <c r="K1362" s="34"/>
      <c r="L1362" s="34"/>
      <c r="M1362" s="119" t="s">
        <v>976</v>
      </c>
    </row>
    <row r="1363" spans="1:13" x14ac:dyDescent="0.2">
      <c r="A1363" s="144"/>
      <c r="B1363" s="170"/>
      <c r="C1363" s="170"/>
      <c r="D1363" s="119"/>
      <c r="E1363" s="5" t="s">
        <v>12</v>
      </c>
      <c r="F1363" s="30"/>
      <c r="G1363" s="30"/>
      <c r="H1363" s="30"/>
      <c r="I1363" s="30"/>
      <c r="J1363" s="34"/>
      <c r="K1363" s="34"/>
      <c r="L1363" s="34"/>
      <c r="M1363" s="119"/>
    </row>
    <row r="1364" spans="1:13" x14ac:dyDescent="0.2">
      <c r="A1364" s="144"/>
      <c r="B1364" s="170"/>
      <c r="C1364" s="170"/>
      <c r="D1364" s="119"/>
      <c r="E1364" s="5" t="s">
        <v>13</v>
      </c>
      <c r="F1364" s="30"/>
      <c r="G1364" s="30"/>
      <c r="H1364" s="30"/>
      <c r="I1364" s="30"/>
      <c r="J1364" s="34"/>
      <c r="K1364" s="34"/>
      <c r="L1364" s="34"/>
      <c r="M1364" s="119"/>
    </row>
    <row r="1365" spans="1:13" x14ac:dyDescent="0.2">
      <c r="A1365" s="144"/>
      <c r="B1365" s="170"/>
      <c r="C1365" s="170"/>
      <c r="D1365" s="119"/>
      <c r="E1365" s="5" t="s">
        <v>14</v>
      </c>
      <c r="F1365" s="30"/>
      <c r="G1365" s="30"/>
      <c r="H1365" s="30"/>
      <c r="I1365" s="30"/>
      <c r="J1365" s="34"/>
      <c r="K1365" s="34"/>
      <c r="L1365" s="34"/>
      <c r="M1365" s="119"/>
    </row>
    <row r="1366" spans="1:13" x14ac:dyDescent="0.2">
      <c r="A1366" s="144"/>
      <c r="B1366" s="170"/>
      <c r="C1366" s="170"/>
      <c r="D1366" s="119"/>
      <c r="E1366" s="5" t="s">
        <v>15</v>
      </c>
      <c r="F1366" s="30">
        <v>121503.2</v>
      </c>
      <c r="G1366" s="30">
        <v>19970.599999999999</v>
      </c>
      <c r="H1366" s="30">
        <v>13000</v>
      </c>
      <c r="I1366" s="30">
        <v>88532.6</v>
      </c>
      <c r="J1366" s="34"/>
      <c r="K1366" s="34"/>
      <c r="L1366" s="34"/>
      <c r="M1366" s="119"/>
    </row>
    <row r="1367" spans="1:13" x14ac:dyDescent="0.2">
      <c r="A1367" s="144" t="s">
        <v>870</v>
      </c>
      <c r="B1367" s="170" t="s">
        <v>137</v>
      </c>
      <c r="C1367" s="170" t="s">
        <v>66</v>
      </c>
      <c r="D1367" s="130" t="s">
        <v>187</v>
      </c>
      <c r="E1367" s="5" t="s">
        <v>11</v>
      </c>
      <c r="F1367" s="30">
        <v>4000</v>
      </c>
      <c r="G1367" s="99"/>
      <c r="H1367" s="30"/>
      <c r="I1367" s="30"/>
      <c r="J1367" s="30">
        <v>4000</v>
      </c>
      <c r="K1367" s="34"/>
      <c r="L1367" s="34"/>
      <c r="M1367" s="119" t="s">
        <v>138</v>
      </c>
    </row>
    <row r="1368" spans="1:13" x14ac:dyDescent="0.2">
      <c r="A1368" s="144"/>
      <c r="B1368" s="170"/>
      <c r="C1368" s="170"/>
      <c r="D1368" s="130"/>
      <c r="E1368" s="5" t="s">
        <v>12</v>
      </c>
      <c r="F1368" s="30">
        <v>4000</v>
      </c>
      <c r="G1368" s="99"/>
      <c r="H1368" s="30"/>
      <c r="I1368" s="30"/>
      <c r="J1368" s="30">
        <v>4000</v>
      </c>
      <c r="K1368" s="34"/>
      <c r="L1368" s="34"/>
      <c r="M1368" s="119"/>
    </row>
    <row r="1369" spans="1:13" x14ac:dyDescent="0.2">
      <c r="A1369" s="144"/>
      <c r="B1369" s="170"/>
      <c r="C1369" s="170"/>
      <c r="D1369" s="130"/>
      <c r="E1369" s="5" t="s">
        <v>13</v>
      </c>
      <c r="F1369" s="30"/>
      <c r="G1369" s="30"/>
      <c r="H1369" s="30"/>
      <c r="I1369" s="30"/>
      <c r="J1369" s="34"/>
      <c r="K1369" s="34"/>
      <c r="L1369" s="34"/>
      <c r="M1369" s="119"/>
    </row>
    <row r="1370" spans="1:13" x14ac:dyDescent="0.2">
      <c r="A1370" s="144"/>
      <c r="B1370" s="170"/>
      <c r="C1370" s="170"/>
      <c r="D1370" s="130"/>
      <c r="E1370" s="5" t="s">
        <v>14</v>
      </c>
      <c r="F1370" s="30"/>
      <c r="G1370" s="30"/>
      <c r="H1370" s="30"/>
      <c r="I1370" s="30"/>
      <c r="J1370" s="34"/>
      <c r="K1370" s="34"/>
      <c r="L1370" s="34"/>
      <c r="M1370" s="119"/>
    </row>
    <row r="1371" spans="1:13" x14ac:dyDescent="0.2">
      <c r="A1371" s="144"/>
      <c r="B1371" s="170"/>
      <c r="C1371" s="170"/>
      <c r="D1371" s="130"/>
      <c r="E1371" s="5" t="s">
        <v>15</v>
      </c>
      <c r="F1371" s="39"/>
      <c r="G1371" s="39"/>
      <c r="H1371" s="30"/>
      <c r="I1371" s="30"/>
      <c r="J1371" s="34"/>
      <c r="K1371" s="34"/>
      <c r="L1371" s="34"/>
      <c r="M1371" s="119"/>
    </row>
    <row r="1372" spans="1:13" x14ac:dyDescent="0.2">
      <c r="A1372" s="144" t="s">
        <v>871</v>
      </c>
      <c r="B1372" s="170" t="s">
        <v>139</v>
      </c>
      <c r="C1372" s="170" t="s">
        <v>58</v>
      </c>
      <c r="D1372" s="119" t="s">
        <v>134</v>
      </c>
      <c r="E1372" s="5" t="s">
        <v>11</v>
      </c>
      <c r="F1372" s="8" t="s">
        <v>609</v>
      </c>
      <c r="G1372" s="8" t="s">
        <v>609</v>
      </c>
      <c r="H1372" s="8" t="s">
        <v>609</v>
      </c>
      <c r="I1372" s="30"/>
      <c r="J1372" s="34"/>
      <c r="K1372" s="34"/>
      <c r="L1372" s="34"/>
      <c r="M1372" s="119" t="s">
        <v>141</v>
      </c>
    </row>
    <row r="1373" spans="1:13" x14ac:dyDescent="0.2">
      <c r="A1373" s="144"/>
      <c r="B1373" s="170"/>
      <c r="C1373" s="170"/>
      <c r="D1373" s="119"/>
      <c r="E1373" s="5" t="s">
        <v>12</v>
      </c>
      <c r="F1373" s="8"/>
      <c r="G1373" s="8"/>
      <c r="H1373" s="8"/>
      <c r="I1373" s="30"/>
      <c r="J1373" s="34"/>
      <c r="K1373" s="34"/>
      <c r="L1373" s="34"/>
      <c r="M1373" s="119"/>
    </row>
    <row r="1374" spans="1:13" s="14" customFormat="1" x14ac:dyDescent="0.2">
      <c r="A1374" s="144"/>
      <c r="B1374" s="170"/>
      <c r="C1374" s="170"/>
      <c r="D1374" s="119"/>
      <c r="E1374" s="5" t="s">
        <v>13</v>
      </c>
      <c r="F1374" s="8"/>
      <c r="G1374" s="8"/>
      <c r="H1374" s="8"/>
      <c r="I1374" s="30"/>
      <c r="J1374" s="34"/>
      <c r="K1374" s="34"/>
      <c r="L1374" s="34"/>
      <c r="M1374" s="119"/>
    </row>
    <row r="1375" spans="1:13" x14ac:dyDescent="0.2">
      <c r="A1375" s="144"/>
      <c r="B1375" s="170"/>
      <c r="C1375" s="170"/>
      <c r="D1375" s="119"/>
      <c r="E1375" s="5" t="s">
        <v>14</v>
      </c>
      <c r="F1375" s="8"/>
      <c r="G1375" s="8"/>
      <c r="H1375" s="8"/>
      <c r="I1375" s="30"/>
      <c r="J1375" s="34"/>
      <c r="K1375" s="34"/>
      <c r="L1375" s="34"/>
      <c r="M1375" s="119"/>
    </row>
    <row r="1376" spans="1:13" x14ac:dyDescent="0.2">
      <c r="A1376" s="144"/>
      <c r="B1376" s="170"/>
      <c r="C1376" s="170"/>
      <c r="D1376" s="119"/>
      <c r="E1376" s="5" t="s">
        <v>15</v>
      </c>
      <c r="F1376" s="8" t="s">
        <v>609</v>
      </c>
      <c r="G1376" s="8" t="s">
        <v>609</v>
      </c>
      <c r="H1376" s="8" t="s">
        <v>609</v>
      </c>
      <c r="I1376" s="30"/>
      <c r="J1376" s="34"/>
      <c r="K1376" s="34"/>
      <c r="L1376" s="34"/>
      <c r="M1376" s="119"/>
    </row>
    <row r="1377" spans="1:13" x14ac:dyDescent="0.2">
      <c r="A1377" s="144" t="s">
        <v>872</v>
      </c>
      <c r="B1377" s="170" t="s">
        <v>140</v>
      </c>
      <c r="C1377" s="170" t="s">
        <v>58</v>
      </c>
      <c r="D1377" s="119" t="s">
        <v>134</v>
      </c>
      <c r="E1377" s="5" t="s">
        <v>11</v>
      </c>
      <c r="F1377" s="8" t="s">
        <v>609</v>
      </c>
      <c r="G1377" s="8" t="s">
        <v>609</v>
      </c>
      <c r="H1377" s="8" t="s">
        <v>609</v>
      </c>
      <c r="I1377" s="30"/>
      <c r="J1377" s="34"/>
      <c r="K1377" s="34"/>
      <c r="L1377" s="34"/>
      <c r="M1377" s="119" t="s">
        <v>142</v>
      </c>
    </row>
    <row r="1378" spans="1:13" x14ac:dyDescent="0.2">
      <c r="A1378" s="144"/>
      <c r="B1378" s="170"/>
      <c r="C1378" s="170"/>
      <c r="D1378" s="119"/>
      <c r="E1378" s="5" t="s">
        <v>12</v>
      </c>
      <c r="F1378" s="8"/>
      <c r="G1378" s="8"/>
      <c r="H1378" s="8"/>
      <c r="I1378" s="30"/>
      <c r="J1378" s="34"/>
      <c r="K1378" s="34"/>
      <c r="L1378" s="34"/>
      <c r="M1378" s="119"/>
    </row>
    <row r="1379" spans="1:13" x14ac:dyDescent="0.2">
      <c r="A1379" s="144"/>
      <c r="B1379" s="170"/>
      <c r="C1379" s="170"/>
      <c r="D1379" s="119"/>
      <c r="E1379" s="5" t="s">
        <v>13</v>
      </c>
      <c r="F1379" s="8"/>
      <c r="G1379" s="8"/>
      <c r="H1379" s="8"/>
      <c r="I1379" s="30"/>
      <c r="J1379" s="34"/>
      <c r="K1379" s="34"/>
      <c r="L1379" s="34"/>
      <c r="M1379" s="119"/>
    </row>
    <row r="1380" spans="1:13" x14ac:dyDescent="0.2">
      <c r="A1380" s="144"/>
      <c r="B1380" s="170"/>
      <c r="C1380" s="170"/>
      <c r="D1380" s="119"/>
      <c r="E1380" s="5" t="s">
        <v>14</v>
      </c>
      <c r="F1380" s="8"/>
      <c r="G1380" s="8"/>
      <c r="H1380" s="8"/>
      <c r="I1380" s="30"/>
      <c r="J1380" s="34"/>
      <c r="K1380" s="34"/>
      <c r="L1380" s="34"/>
      <c r="M1380" s="119"/>
    </row>
    <row r="1381" spans="1:13" x14ac:dyDescent="0.2">
      <c r="A1381" s="144"/>
      <c r="B1381" s="170"/>
      <c r="C1381" s="170"/>
      <c r="D1381" s="119"/>
      <c r="E1381" s="5" t="s">
        <v>15</v>
      </c>
      <c r="F1381" s="8" t="s">
        <v>609</v>
      </c>
      <c r="G1381" s="8" t="s">
        <v>609</v>
      </c>
      <c r="H1381" s="8" t="s">
        <v>609</v>
      </c>
      <c r="I1381" s="30"/>
      <c r="J1381" s="34"/>
      <c r="K1381" s="34"/>
      <c r="L1381" s="34"/>
      <c r="M1381" s="119"/>
    </row>
    <row r="1382" spans="1:13" x14ac:dyDescent="0.2">
      <c r="A1382" s="144" t="s">
        <v>873</v>
      </c>
      <c r="B1382" s="170" t="s">
        <v>144</v>
      </c>
      <c r="C1382" s="170" t="s">
        <v>58</v>
      </c>
      <c r="D1382" s="119" t="s">
        <v>134</v>
      </c>
      <c r="E1382" s="5" t="s">
        <v>11</v>
      </c>
      <c r="F1382" s="8" t="s">
        <v>609</v>
      </c>
      <c r="G1382" s="8" t="s">
        <v>609</v>
      </c>
      <c r="H1382" s="8" t="s">
        <v>609</v>
      </c>
      <c r="I1382" s="30"/>
      <c r="J1382" s="34"/>
      <c r="K1382" s="34"/>
      <c r="L1382" s="34"/>
      <c r="M1382" s="119" t="s">
        <v>143</v>
      </c>
    </row>
    <row r="1383" spans="1:13" x14ac:dyDescent="0.2">
      <c r="A1383" s="144"/>
      <c r="B1383" s="170"/>
      <c r="C1383" s="170"/>
      <c r="D1383" s="119"/>
      <c r="E1383" s="5" t="s">
        <v>12</v>
      </c>
      <c r="F1383" s="8"/>
      <c r="G1383" s="8"/>
      <c r="H1383" s="8"/>
      <c r="I1383" s="30"/>
      <c r="J1383" s="34"/>
      <c r="K1383" s="34"/>
      <c r="L1383" s="34"/>
      <c r="M1383" s="119"/>
    </row>
    <row r="1384" spans="1:13" x14ac:dyDescent="0.2">
      <c r="A1384" s="144"/>
      <c r="B1384" s="170"/>
      <c r="C1384" s="170"/>
      <c r="D1384" s="119"/>
      <c r="E1384" s="5" t="s">
        <v>13</v>
      </c>
      <c r="F1384" s="8"/>
      <c r="G1384" s="8"/>
      <c r="H1384" s="8"/>
      <c r="I1384" s="30"/>
      <c r="J1384" s="34"/>
      <c r="K1384" s="34"/>
      <c r="L1384" s="34"/>
      <c r="M1384" s="119"/>
    </row>
    <row r="1385" spans="1:13" x14ac:dyDescent="0.2">
      <c r="A1385" s="144"/>
      <c r="B1385" s="170"/>
      <c r="C1385" s="170"/>
      <c r="D1385" s="119"/>
      <c r="E1385" s="5" t="s">
        <v>14</v>
      </c>
      <c r="F1385" s="8"/>
      <c r="G1385" s="8"/>
      <c r="H1385" s="8"/>
      <c r="I1385" s="30"/>
      <c r="J1385" s="34"/>
      <c r="K1385" s="34"/>
      <c r="L1385" s="34"/>
      <c r="M1385" s="119"/>
    </row>
    <row r="1386" spans="1:13" x14ac:dyDescent="0.2">
      <c r="A1386" s="144"/>
      <c r="B1386" s="170"/>
      <c r="C1386" s="170"/>
      <c r="D1386" s="119"/>
      <c r="E1386" s="5" t="s">
        <v>15</v>
      </c>
      <c r="F1386" s="8" t="s">
        <v>609</v>
      </c>
      <c r="G1386" s="8" t="s">
        <v>609</v>
      </c>
      <c r="H1386" s="8" t="s">
        <v>609</v>
      </c>
      <c r="I1386" s="30"/>
      <c r="J1386" s="34"/>
      <c r="K1386" s="34"/>
      <c r="L1386" s="34"/>
      <c r="M1386" s="119"/>
    </row>
    <row r="1387" spans="1:13" ht="12.75" customHeight="1" x14ac:dyDescent="0.2">
      <c r="A1387" s="184" t="s">
        <v>427</v>
      </c>
      <c r="B1387" s="185"/>
      <c r="C1387" s="185"/>
      <c r="D1387" s="186"/>
      <c r="E1387" s="3" t="s">
        <v>11</v>
      </c>
      <c r="F1387" s="41">
        <f>F1357+F1362+F1367</f>
        <v>136069.29999999999</v>
      </c>
      <c r="G1387" s="96">
        <f t="shared" ref="G1387:L1387" si="48">G1357+G1362+G1367</f>
        <v>19970.599999999999</v>
      </c>
      <c r="H1387" s="96">
        <f t="shared" si="48"/>
        <v>18177.3</v>
      </c>
      <c r="I1387" s="96">
        <f t="shared" si="48"/>
        <v>88532.6</v>
      </c>
      <c r="J1387" s="96">
        <f t="shared" si="48"/>
        <v>4000</v>
      </c>
      <c r="K1387" s="96">
        <f t="shared" si="48"/>
        <v>0</v>
      </c>
      <c r="L1387" s="96">
        <f t="shared" si="48"/>
        <v>0</v>
      </c>
      <c r="M1387" s="146"/>
    </row>
    <row r="1388" spans="1:13" x14ac:dyDescent="0.2">
      <c r="A1388" s="187"/>
      <c r="B1388" s="188"/>
      <c r="C1388" s="188"/>
      <c r="D1388" s="189"/>
      <c r="E1388" s="3" t="s">
        <v>12</v>
      </c>
      <c r="F1388" s="96">
        <f t="shared" ref="F1388:L1391" si="49">F1358+F1363+F1368</f>
        <v>4000</v>
      </c>
      <c r="G1388" s="96">
        <f t="shared" si="49"/>
        <v>0</v>
      </c>
      <c r="H1388" s="96">
        <f t="shared" si="49"/>
        <v>0</v>
      </c>
      <c r="I1388" s="96">
        <f t="shared" si="49"/>
        <v>0</v>
      </c>
      <c r="J1388" s="96">
        <f t="shared" si="49"/>
        <v>4000</v>
      </c>
      <c r="K1388" s="96">
        <f t="shared" si="49"/>
        <v>0</v>
      </c>
      <c r="L1388" s="96">
        <f t="shared" si="49"/>
        <v>0</v>
      </c>
      <c r="M1388" s="146"/>
    </row>
    <row r="1389" spans="1:13" x14ac:dyDescent="0.2">
      <c r="A1389" s="187"/>
      <c r="B1389" s="188"/>
      <c r="C1389" s="188"/>
      <c r="D1389" s="189"/>
      <c r="E1389" s="3" t="s">
        <v>13</v>
      </c>
      <c r="F1389" s="96">
        <f t="shared" si="49"/>
        <v>0</v>
      </c>
      <c r="G1389" s="96">
        <f t="shared" si="49"/>
        <v>0</v>
      </c>
      <c r="H1389" s="96">
        <f t="shared" si="49"/>
        <v>0</v>
      </c>
      <c r="I1389" s="96">
        <f t="shared" si="49"/>
        <v>0</v>
      </c>
      <c r="J1389" s="96">
        <f t="shared" si="49"/>
        <v>0</v>
      </c>
      <c r="K1389" s="96">
        <f t="shared" si="49"/>
        <v>0</v>
      </c>
      <c r="L1389" s="96">
        <f t="shared" si="49"/>
        <v>0</v>
      </c>
      <c r="M1389" s="146"/>
    </row>
    <row r="1390" spans="1:13" x14ac:dyDescent="0.2">
      <c r="A1390" s="187"/>
      <c r="B1390" s="188"/>
      <c r="C1390" s="188"/>
      <c r="D1390" s="189"/>
      <c r="E1390" s="3" t="s">
        <v>14</v>
      </c>
      <c r="F1390" s="96">
        <f t="shared" si="49"/>
        <v>0</v>
      </c>
      <c r="G1390" s="96">
        <f t="shared" ref="G1390:L1391" si="50">G1360+G1365+G1370</f>
        <v>0</v>
      </c>
      <c r="H1390" s="96">
        <f t="shared" si="50"/>
        <v>0</v>
      </c>
      <c r="I1390" s="96">
        <f t="shared" si="50"/>
        <v>0</v>
      </c>
      <c r="J1390" s="96">
        <f t="shared" si="50"/>
        <v>0</v>
      </c>
      <c r="K1390" s="96">
        <f t="shared" si="50"/>
        <v>0</v>
      </c>
      <c r="L1390" s="96">
        <f t="shared" si="50"/>
        <v>0</v>
      </c>
      <c r="M1390" s="146"/>
    </row>
    <row r="1391" spans="1:13" x14ac:dyDescent="0.2">
      <c r="A1391" s="190"/>
      <c r="B1391" s="191"/>
      <c r="C1391" s="191"/>
      <c r="D1391" s="192"/>
      <c r="E1391" s="3" t="s">
        <v>15</v>
      </c>
      <c r="F1391" s="96">
        <f t="shared" si="49"/>
        <v>132069.29999999999</v>
      </c>
      <c r="G1391" s="96">
        <f t="shared" si="50"/>
        <v>19970.599999999999</v>
      </c>
      <c r="H1391" s="96">
        <f t="shared" si="50"/>
        <v>18177.3</v>
      </c>
      <c r="I1391" s="96">
        <f t="shared" si="50"/>
        <v>88532.6</v>
      </c>
      <c r="J1391" s="96">
        <f t="shared" si="50"/>
        <v>0</v>
      </c>
      <c r="K1391" s="96">
        <f t="shared" si="50"/>
        <v>0</v>
      </c>
      <c r="L1391" s="96">
        <f t="shared" si="50"/>
        <v>0</v>
      </c>
      <c r="M1391" s="146"/>
    </row>
    <row r="1393" spans="1:13" x14ac:dyDescent="0.2">
      <c r="A1393" s="131" t="s">
        <v>874</v>
      </c>
      <c r="B1393" s="132"/>
      <c r="C1393" s="132"/>
      <c r="D1393" s="132"/>
      <c r="E1393" s="132"/>
      <c r="F1393" s="132"/>
      <c r="G1393" s="132"/>
      <c r="H1393" s="132"/>
      <c r="I1393" s="132"/>
      <c r="J1393" s="132"/>
      <c r="K1393" s="132"/>
      <c r="L1393" s="132"/>
      <c r="M1393" s="133"/>
    </row>
    <row r="1394" spans="1:13" s="87" customFormat="1" x14ac:dyDescent="0.2">
      <c r="A1394" s="104"/>
      <c r="B1394" s="102"/>
      <c r="C1394" s="102"/>
      <c r="D1394" s="102"/>
      <c r="E1394" s="102"/>
      <c r="F1394" s="102"/>
      <c r="G1394" s="102"/>
      <c r="H1394" s="102"/>
      <c r="I1394" s="102"/>
      <c r="J1394" s="102"/>
      <c r="K1394" s="102"/>
      <c r="L1394" s="102"/>
      <c r="M1394" s="103"/>
    </row>
    <row r="1395" spans="1:13" ht="12.75" customHeight="1" x14ac:dyDescent="0.2">
      <c r="A1395" s="144" t="s">
        <v>597</v>
      </c>
      <c r="B1395" s="170" t="s">
        <v>647</v>
      </c>
      <c r="C1395" s="170" t="s">
        <v>650</v>
      </c>
      <c r="D1395" s="130" t="s">
        <v>187</v>
      </c>
      <c r="E1395" s="67" t="s">
        <v>11</v>
      </c>
      <c r="F1395" s="30">
        <f>SUM(F1396:F1399)</f>
        <v>460570.74</v>
      </c>
      <c r="G1395" s="30">
        <f>SUM(G1396:G1399)</f>
        <v>78518</v>
      </c>
      <c r="H1395" s="30">
        <f t="shared" ref="H1395:J1395" si="51">SUM(H1396:H1399)</f>
        <v>78518</v>
      </c>
      <c r="I1395" s="30">
        <f t="shared" si="51"/>
        <v>78518</v>
      </c>
      <c r="J1395" s="30">
        <f t="shared" si="51"/>
        <v>78518</v>
      </c>
      <c r="K1395" s="34"/>
      <c r="L1395" s="34"/>
      <c r="M1395" s="130" t="s">
        <v>977</v>
      </c>
    </row>
    <row r="1396" spans="1:13" x14ac:dyDescent="0.2">
      <c r="A1396" s="144"/>
      <c r="B1396" s="170"/>
      <c r="C1396" s="170"/>
      <c r="D1396" s="130"/>
      <c r="E1396" s="67" t="s">
        <v>12</v>
      </c>
      <c r="F1396" s="30">
        <f>SUM(G1396:J1396)+6914.05+463.5+6006.4+3678.7</f>
        <v>45614.65</v>
      </c>
      <c r="G1396" s="30">
        <v>7138</v>
      </c>
      <c r="H1396" s="30">
        <v>7138</v>
      </c>
      <c r="I1396" s="30">
        <v>7138</v>
      </c>
      <c r="J1396" s="30">
        <v>7138</v>
      </c>
      <c r="K1396" s="34"/>
      <c r="L1396" s="34"/>
      <c r="M1396" s="130"/>
    </row>
    <row r="1397" spans="1:13" x14ac:dyDescent="0.2">
      <c r="A1397" s="144"/>
      <c r="B1397" s="170"/>
      <c r="C1397" s="170"/>
      <c r="D1397" s="130"/>
      <c r="E1397" s="67" t="s">
        <v>13</v>
      </c>
      <c r="F1397" s="30">
        <f>SUM(G1397:J1397)+10329.15+6724.5</f>
        <v>45605.65</v>
      </c>
      <c r="G1397" s="30">
        <v>7138</v>
      </c>
      <c r="H1397" s="30">
        <v>7138</v>
      </c>
      <c r="I1397" s="30">
        <v>7138</v>
      </c>
      <c r="J1397" s="30">
        <v>7138</v>
      </c>
      <c r="K1397" s="34"/>
      <c r="L1397" s="34"/>
      <c r="M1397" s="130"/>
    </row>
    <row r="1398" spans="1:13" x14ac:dyDescent="0.2">
      <c r="A1398" s="144"/>
      <c r="B1398" s="170"/>
      <c r="C1398" s="170"/>
      <c r="D1398" s="130"/>
      <c r="E1398" s="67" t="s">
        <v>14</v>
      </c>
      <c r="F1398" s="30">
        <f>SUM(G1398:J1398)+58531.44+52900.1</f>
        <v>368399.54</v>
      </c>
      <c r="G1398" s="30">
        <v>64242</v>
      </c>
      <c r="H1398" s="30">
        <v>64242</v>
      </c>
      <c r="I1398" s="30">
        <v>64242</v>
      </c>
      <c r="J1398" s="30">
        <v>64242</v>
      </c>
      <c r="K1398" s="34"/>
      <c r="L1398" s="34"/>
      <c r="M1398" s="130"/>
    </row>
    <row r="1399" spans="1:13" x14ac:dyDescent="0.2">
      <c r="A1399" s="144"/>
      <c r="B1399" s="170"/>
      <c r="C1399" s="170"/>
      <c r="D1399" s="130"/>
      <c r="E1399" s="67" t="s">
        <v>15</v>
      </c>
      <c r="F1399" s="30">
        <f>950.9</f>
        <v>950.9</v>
      </c>
      <c r="G1399" s="30"/>
      <c r="H1399" s="30"/>
      <c r="I1399" s="30"/>
      <c r="J1399" s="34"/>
      <c r="K1399" s="34"/>
      <c r="L1399" s="34"/>
      <c r="M1399" s="130"/>
    </row>
    <row r="1400" spans="1:13" x14ac:dyDescent="0.2">
      <c r="A1400" s="144" t="s">
        <v>598</v>
      </c>
      <c r="B1400" s="170" t="s">
        <v>648</v>
      </c>
      <c r="C1400" s="170" t="s">
        <v>650</v>
      </c>
      <c r="D1400" s="119" t="s">
        <v>649</v>
      </c>
      <c r="E1400" s="67" t="s">
        <v>11</v>
      </c>
      <c r="F1400" s="30">
        <f>SUM(F1401:F1404)</f>
        <v>237023.14</v>
      </c>
      <c r="G1400" s="30">
        <f>SUM(G1401:G1403)</f>
        <v>39151.199999999997</v>
      </c>
      <c r="H1400" s="30">
        <f t="shared" ref="H1400:J1400" si="52">SUM(H1401:H1403)</f>
        <v>39151.199999999997</v>
      </c>
      <c r="I1400" s="30">
        <f t="shared" si="52"/>
        <v>39151.199999999997</v>
      </c>
      <c r="J1400" s="30">
        <f t="shared" si="52"/>
        <v>39151.199999999997</v>
      </c>
      <c r="K1400" s="34"/>
      <c r="L1400" s="34"/>
      <c r="M1400" s="130" t="s">
        <v>978</v>
      </c>
    </row>
    <row r="1401" spans="1:13" x14ac:dyDescent="0.2">
      <c r="A1401" s="144"/>
      <c r="B1401" s="170"/>
      <c r="C1401" s="170"/>
      <c r="D1401" s="119"/>
      <c r="E1401" s="67" t="s">
        <v>12</v>
      </c>
      <c r="F1401" s="30">
        <f>SUM(G1401:J1401)+1889.53+4951.9</f>
        <v>41078.230000000003</v>
      </c>
      <c r="G1401" s="30">
        <v>8559.2000000000007</v>
      </c>
      <c r="H1401" s="30">
        <v>8559.2000000000007</v>
      </c>
      <c r="I1401" s="30">
        <v>8559.2000000000007</v>
      </c>
      <c r="J1401" s="30">
        <v>8559.2000000000007</v>
      </c>
      <c r="K1401" s="34"/>
      <c r="L1401" s="34"/>
      <c r="M1401" s="130"/>
    </row>
    <row r="1402" spans="1:13" x14ac:dyDescent="0.2">
      <c r="A1402" s="144"/>
      <c r="B1402" s="170"/>
      <c r="C1402" s="170"/>
      <c r="D1402" s="119"/>
      <c r="E1402" s="67" t="s">
        <v>13</v>
      </c>
      <c r="F1402" s="30">
        <f>SUM(G1402:J1402)+5053.91+7327.3</f>
        <v>24618.01</v>
      </c>
      <c r="G1402" s="30">
        <v>3059.2</v>
      </c>
      <c r="H1402" s="30">
        <v>3059.2</v>
      </c>
      <c r="I1402" s="30">
        <v>3059.2</v>
      </c>
      <c r="J1402" s="30">
        <v>3059.2</v>
      </c>
      <c r="K1402" s="34"/>
      <c r="L1402" s="34"/>
      <c r="M1402" s="130"/>
    </row>
    <row r="1403" spans="1:13" x14ac:dyDescent="0.2">
      <c r="A1403" s="144"/>
      <c r="B1403" s="170"/>
      <c r="C1403" s="170"/>
      <c r="D1403" s="119"/>
      <c r="E1403" s="67" t="s">
        <v>14</v>
      </c>
      <c r="F1403" s="30">
        <f>SUM(G1403:J1403)+28639+32556.7</f>
        <v>171326.90000000002</v>
      </c>
      <c r="G1403" s="30">
        <v>27532.799999999999</v>
      </c>
      <c r="H1403" s="30">
        <v>27532.799999999999</v>
      </c>
      <c r="I1403" s="30">
        <v>27532.799999999999</v>
      </c>
      <c r="J1403" s="30">
        <v>27532.799999999999</v>
      </c>
      <c r="K1403" s="34"/>
      <c r="L1403" s="34"/>
      <c r="M1403" s="130"/>
    </row>
    <row r="1404" spans="1:13" x14ac:dyDescent="0.2">
      <c r="A1404" s="144"/>
      <c r="B1404" s="170"/>
      <c r="C1404" s="170"/>
      <c r="D1404" s="119"/>
      <c r="E1404" s="67" t="s">
        <v>15</v>
      </c>
      <c r="F1404" s="30"/>
      <c r="G1404" s="30"/>
      <c r="H1404" s="30"/>
      <c r="I1404" s="30"/>
      <c r="J1404" s="34"/>
      <c r="K1404" s="34"/>
      <c r="L1404" s="34"/>
      <c r="M1404" s="130"/>
    </row>
    <row r="1405" spans="1:13" ht="12.75" customHeight="1" x14ac:dyDescent="0.2">
      <c r="A1405" s="184" t="s">
        <v>651</v>
      </c>
      <c r="B1405" s="185"/>
      <c r="C1405" s="185"/>
      <c r="D1405" s="186"/>
      <c r="E1405" s="3" t="s">
        <v>11</v>
      </c>
      <c r="F1405" s="96">
        <f>F1395+F1400</f>
        <v>697593.88</v>
      </c>
      <c r="G1405" s="96">
        <f t="shared" ref="G1405:L1405" si="53">G1395+G1400</f>
        <v>117669.2</v>
      </c>
      <c r="H1405" s="96">
        <f t="shared" si="53"/>
        <v>117669.2</v>
      </c>
      <c r="I1405" s="96">
        <f t="shared" si="53"/>
        <v>117669.2</v>
      </c>
      <c r="J1405" s="96">
        <f t="shared" si="53"/>
        <v>117669.2</v>
      </c>
      <c r="K1405" s="96">
        <f t="shared" si="53"/>
        <v>0</v>
      </c>
      <c r="L1405" s="96">
        <f t="shared" si="53"/>
        <v>0</v>
      </c>
      <c r="M1405" s="146"/>
    </row>
    <row r="1406" spans="1:13" x14ac:dyDescent="0.2">
      <c r="A1406" s="187"/>
      <c r="B1406" s="188"/>
      <c r="C1406" s="188"/>
      <c r="D1406" s="189"/>
      <c r="E1406" s="3" t="s">
        <v>12</v>
      </c>
      <c r="F1406" s="96">
        <f t="shared" ref="F1406:F1409" si="54">F1396+F1401</f>
        <v>86692.88</v>
      </c>
      <c r="G1406" s="96">
        <f t="shared" ref="G1406:L1409" si="55">G1396+G1401</f>
        <v>15697.2</v>
      </c>
      <c r="H1406" s="96">
        <f t="shared" si="55"/>
        <v>15697.2</v>
      </c>
      <c r="I1406" s="96">
        <f t="shared" si="55"/>
        <v>15697.2</v>
      </c>
      <c r="J1406" s="96">
        <f t="shared" si="55"/>
        <v>15697.2</v>
      </c>
      <c r="K1406" s="96">
        <f t="shared" si="55"/>
        <v>0</v>
      </c>
      <c r="L1406" s="96">
        <f t="shared" si="55"/>
        <v>0</v>
      </c>
      <c r="M1406" s="146"/>
    </row>
    <row r="1407" spans="1:13" x14ac:dyDescent="0.2">
      <c r="A1407" s="187"/>
      <c r="B1407" s="188"/>
      <c r="C1407" s="188"/>
      <c r="D1407" s="189"/>
      <c r="E1407" s="3" t="s">
        <v>13</v>
      </c>
      <c r="F1407" s="96">
        <f t="shared" si="54"/>
        <v>70223.66</v>
      </c>
      <c r="G1407" s="96">
        <f t="shared" si="55"/>
        <v>10197.200000000001</v>
      </c>
      <c r="H1407" s="96">
        <f t="shared" si="55"/>
        <v>10197.200000000001</v>
      </c>
      <c r="I1407" s="96">
        <f t="shared" si="55"/>
        <v>10197.200000000001</v>
      </c>
      <c r="J1407" s="96">
        <f t="shared" si="55"/>
        <v>10197.200000000001</v>
      </c>
      <c r="K1407" s="96">
        <f t="shared" si="55"/>
        <v>0</v>
      </c>
      <c r="L1407" s="96">
        <f t="shared" si="55"/>
        <v>0</v>
      </c>
      <c r="M1407" s="146"/>
    </row>
    <row r="1408" spans="1:13" x14ac:dyDescent="0.2">
      <c r="A1408" s="187"/>
      <c r="B1408" s="188"/>
      <c r="C1408" s="188"/>
      <c r="D1408" s="189"/>
      <c r="E1408" s="3" t="s">
        <v>14</v>
      </c>
      <c r="F1408" s="96">
        <f t="shared" si="54"/>
        <v>539726.43999999994</v>
      </c>
      <c r="G1408" s="96">
        <f t="shared" si="55"/>
        <v>91774.8</v>
      </c>
      <c r="H1408" s="96">
        <f t="shared" si="55"/>
        <v>91774.8</v>
      </c>
      <c r="I1408" s="96">
        <f t="shared" si="55"/>
        <v>91774.8</v>
      </c>
      <c r="J1408" s="96">
        <f t="shared" si="55"/>
        <v>91774.8</v>
      </c>
      <c r="K1408" s="96">
        <f t="shared" si="55"/>
        <v>0</v>
      </c>
      <c r="L1408" s="96">
        <f t="shared" si="55"/>
        <v>0</v>
      </c>
      <c r="M1408" s="146"/>
    </row>
    <row r="1409" spans="1:13" x14ac:dyDescent="0.2">
      <c r="A1409" s="190"/>
      <c r="B1409" s="191"/>
      <c r="C1409" s="191"/>
      <c r="D1409" s="192"/>
      <c r="E1409" s="3" t="s">
        <v>15</v>
      </c>
      <c r="F1409" s="96">
        <f t="shared" si="54"/>
        <v>950.9</v>
      </c>
      <c r="G1409" s="96">
        <f t="shared" si="55"/>
        <v>0</v>
      </c>
      <c r="H1409" s="96">
        <f t="shared" si="55"/>
        <v>0</v>
      </c>
      <c r="I1409" s="96">
        <f t="shared" si="55"/>
        <v>0</v>
      </c>
      <c r="J1409" s="96">
        <f t="shared" si="55"/>
        <v>0</v>
      </c>
      <c r="K1409" s="96">
        <f t="shared" si="55"/>
        <v>0</v>
      </c>
      <c r="L1409" s="96">
        <f t="shared" si="55"/>
        <v>0</v>
      </c>
      <c r="M1409" s="146"/>
    </row>
    <row r="1412" spans="1:13" x14ac:dyDescent="0.2">
      <c r="A1412" s="131" t="s">
        <v>875</v>
      </c>
      <c r="B1412" s="132"/>
      <c r="C1412" s="132"/>
      <c r="D1412" s="132"/>
      <c r="E1412" s="132"/>
      <c r="F1412" s="132"/>
      <c r="G1412" s="132"/>
      <c r="H1412" s="132"/>
      <c r="I1412" s="132"/>
      <c r="J1412" s="132"/>
      <c r="K1412" s="132"/>
      <c r="L1412" s="132"/>
      <c r="M1412" s="133"/>
    </row>
    <row r="1413" spans="1:13" x14ac:dyDescent="0.2">
      <c r="A1413" s="13"/>
      <c r="B1413" s="13"/>
      <c r="C1413" s="13"/>
      <c r="D1413" s="13"/>
      <c r="E1413" s="13"/>
      <c r="F1413" s="13"/>
      <c r="G1413" s="13"/>
      <c r="H1413" s="13"/>
      <c r="I1413" s="13"/>
      <c r="J1413" s="13"/>
      <c r="K1413" s="13"/>
      <c r="L1413" s="13"/>
      <c r="M1413" s="13"/>
    </row>
    <row r="1414" spans="1:13" x14ac:dyDescent="0.2">
      <c r="A1414" s="158" t="s">
        <v>876</v>
      </c>
      <c r="B1414" s="145" t="s">
        <v>186</v>
      </c>
      <c r="C1414" s="116" t="s">
        <v>146</v>
      </c>
      <c r="D1414" s="116" t="s">
        <v>10</v>
      </c>
      <c r="E1414" s="6" t="s">
        <v>11</v>
      </c>
      <c r="F1414" s="25">
        <f>SUM(G1414:L1414)</f>
        <v>2905069.2</v>
      </c>
      <c r="G1414" s="25">
        <v>484178.2</v>
      </c>
      <c r="H1414" s="25">
        <v>484178.2</v>
      </c>
      <c r="I1414" s="25">
        <v>484178.2</v>
      </c>
      <c r="J1414" s="25">
        <v>484178.2</v>
      </c>
      <c r="K1414" s="25">
        <v>484178.2</v>
      </c>
      <c r="L1414" s="25">
        <v>484178.2</v>
      </c>
      <c r="M1414" s="116" t="s">
        <v>171</v>
      </c>
    </row>
    <row r="1415" spans="1:13" x14ac:dyDescent="0.2">
      <c r="A1415" s="159"/>
      <c r="B1415" s="145"/>
      <c r="C1415" s="117"/>
      <c r="D1415" s="117"/>
      <c r="E1415" s="6" t="s">
        <v>12</v>
      </c>
      <c r="F1415" s="25">
        <f t="shared" ref="F1415:F1416" si="56">SUM(G1415:L1415)</f>
        <v>723290.5</v>
      </c>
      <c r="G1415" s="24">
        <f t="shared" ref="G1415:L1415" si="57">G1414-G1416</f>
        <v>112231.60000000003</v>
      </c>
      <c r="H1415" s="24">
        <f t="shared" si="57"/>
        <v>122503.70000000001</v>
      </c>
      <c r="I1415" s="24">
        <f t="shared" si="57"/>
        <v>122138.79999999999</v>
      </c>
      <c r="J1415" s="24">
        <f t="shared" si="57"/>
        <v>122138.79999999999</v>
      </c>
      <c r="K1415" s="24">
        <f t="shared" si="57"/>
        <v>122138.79999999999</v>
      </c>
      <c r="L1415" s="24">
        <f t="shared" si="57"/>
        <v>122138.79999999999</v>
      </c>
      <c r="M1415" s="117"/>
    </row>
    <row r="1416" spans="1:13" x14ac:dyDescent="0.2">
      <c r="A1416" s="159"/>
      <c r="B1416" s="145"/>
      <c r="C1416" s="117"/>
      <c r="D1416" s="117"/>
      <c r="E1416" s="6" t="s">
        <v>13</v>
      </c>
      <c r="F1416" s="25">
        <f t="shared" si="56"/>
        <v>2181778.6999999997</v>
      </c>
      <c r="G1416" s="24">
        <v>371946.6</v>
      </c>
      <c r="H1416" s="24">
        <v>361674.5</v>
      </c>
      <c r="I1416" s="24">
        <v>362039.4</v>
      </c>
      <c r="J1416" s="24">
        <v>362039.4</v>
      </c>
      <c r="K1416" s="24">
        <v>362039.4</v>
      </c>
      <c r="L1416" s="24">
        <v>362039.4</v>
      </c>
      <c r="M1416" s="117"/>
    </row>
    <row r="1417" spans="1:13" x14ac:dyDescent="0.2">
      <c r="A1417" s="159"/>
      <c r="B1417" s="145"/>
      <c r="C1417" s="117"/>
      <c r="D1417" s="117"/>
      <c r="E1417" s="6" t="s">
        <v>14</v>
      </c>
      <c r="F1417" s="25"/>
      <c r="G1417" s="25"/>
      <c r="H1417" s="24"/>
      <c r="I1417" s="24"/>
      <c r="J1417" s="24"/>
      <c r="K1417" s="24"/>
      <c r="L1417" s="24"/>
      <c r="M1417" s="117"/>
    </row>
    <row r="1418" spans="1:13" x14ac:dyDescent="0.2">
      <c r="A1418" s="160"/>
      <c r="B1418" s="145"/>
      <c r="C1418" s="118"/>
      <c r="D1418" s="118"/>
      <c r="E1418" s="6" t="s">
        <v>15</v>
      </c>
      <c r="F1418" s="24"/>
      <c r="G1418" s="25"/>
      <c r="H1418" s="24"/>
      <c r="I1418" s="24"/>
      <c r="J1418" s="24"/>
      <c r="K1418" s="24"/>
      <c r="L1418" s="24"/>
      <c r="M1418" s="118"/>
    </row>
    <row r="1419" spans="1:13" x14ac:dyDescent="0.2">
      <c r="A1419" s="158" t="s">
        <v>599</v>
      </c>
      <c r="B1419" s="145" t="s">
        <v>145</v>
      </c>
      <c r="C1419" s="116" t="s">
        <v>146</v>
      </c>
      <c r="D1419" s="116" t="s">
        <v>10</v>
      </c>
      <c r="E1419" s="6" t="s">
        <v>11</v>
      </c>
      <c r="F1419" s="25">
        <v>301816.90000000002</v>
      </c>
      <c r="G1419" s="25">
        <v>134567.9</v>
      </c>
      <c r="H1419" s="24"/>
      <c r="I1419" s="24"/>
      <c r="J1419" s="24"/>
      <c r="K1419" s="24"/>
      <c r="L1419" s="24"/>
      <c r="M1419" s="116" t="s">
        <v>147</v>
      </c>
    </row>
    <row r="1420" spans="1:13" x14ac:dyDescent="0.2">
      <c r="A1420" s="159"/>
      <c r="B1420" s="145"/>
      <c r="C1420" s="117"/>
      <c r="D1420" s="117"/>
      <c r="E1420" s="6" t="s">
        <v>12</v>
      </c>
      <c r="F1420" s="24">
        <v>80329.8</v>
      </c>
      <c r="G1420" s="25">
        <v>55513.4</v>
      </c>
      <c r="H1420" s="24"/>
      <c r="I1420" s="24"/>
      <c r="J1420" s="24"/>
      <c r="K1420" s="24"/>
      <c r="L1420" s="24"/>
      <c r="M1420" s="117"/>
    </row>
    <row r="1421" spans="1:13" x14ac:dyDescent="0.2">
      <c r="A1421" s="159"/>
      <c r="B1421" s="145"/>
      <c r="C1421" s="117"/>
      <c r="D1421" s="117"/>
      <c r="E1421" s="6" t="s">
        <v>13</v>
      </c>
      <c r="F1421" s="24">
        <v>221487.1</v>
      </c>
      <c r="G1421" s="25">
        <v>79054.5</v>
      </c>
      <c r="H1421" s="24"/>
      <c r="I1421" s="24"/>
      <c r="J1421" s="24"/>
      <c r="K1421" s="24"/>
      <c r="L1421" s="24"/>
      <c r="M1421" s="117"/>
    </row>
    <row r="1422" spans="1:13" x14ac:dyDescent="0.2">
      <c r="A1422" s="159"/>
      <c r="B1422" s="145"/>
      <c r="C1422" s="117"/>
      <c r="D1422" s="117"/>
      <c r="E1422" s="6" t="s">
        <v>14</v>
      </c>
      <c r="F1422" s="24"/>
      <c r="G1422" s="25"/>
      <c r="H1422" s="24"/>
      <c r="I1422" s="24"/>
      <c r="J1422" s="24"/>
      <c r="K1422" s="24"/>
      <c r="L1422" s="24"/>
      <c r="M1422" s="117"/>
    </row>
    <row r="1423" spans="1:13" x14ac:dyDescent="0.2">
      <c r="A1423" s="160"/>
      <c r="B1423" s="145"/>
      <c r="C1423" s="118"/>
      <c r="D1423" s="118"/>
      <c r="E1423" s="6" t="s">
        <v>15</v>
      </c>
      <c r="F1423" s="24"/>
      <c r="G1423" s="25"/>
      <c r="H1423" s="24"/>
      <c r="I1423" s="24"/>
      <c r="J1423" s="24"/>
      <c r="K1423" s="24"/>
      <c r="L1423" s="24"/>
      <c r="M1423" s="118"/>
    </row>
    <row r="1424" spans="1:13" x14ac:dyDescent="0.2">
      <c r="A1424" s="158" t="s">
        <v>600</v>
      </c>
      <c r="B1424" s="145" t="s">
        <v>148</v>
      </c>
      <c r="C1424" s="116" t="s">
        <v>135</v>
      </c>
      <c r="D1424" s="116" t="s">
        <v>10</v>
      </c>
      <c r="E1424" s="6" t="s">
        <v>11</v>
      </c>
      <c r="F1424" s="25">
        <v>117469.3</v>
      </c>
      <c r="G1424" s="40"/>
      <c r="H1424" s="25">
        <v>112462.3</v>
      </c>
      <c r="I1424" s="24"/>
      <c r="J1424" s="24"/>
      <c r="K1424" s="24"/>
      <c r="L1424" s="24"/>
      <c r="M1424" s="142" t="s">
        <v>416</v>
      </c>
    </row>
    <row r="1425" spans="1:13" x14ac:dyDescent="0.2">
      <c r="A1425" s="159"/>
      <c r="B1425" s="145"/>
      <c r="C1425" s="117"/>
      <c r="D1425" s="117"/>
      <c r="E1425" s="6" t="s">
        <v>12</v>
      </c>
      <c r="F1425" s="24">
        <v>117469.3</v>
      </c>
      <c r="G1425" s="40"/>
      <c r="H1425" s="25">
        <v>112462.3</v>
      </c>
      <c r="I1425" s="24"/>
      <c r="J1425" s="24"/>
      <c r="K1425" s="24"/>
      <c r="L1425" s="24"/>
      <c r="M1425" s="142"/>
    </row>
    <row r="1426" spans="1:13" x14ac:dyDescent="0.2">
      <c r="A1426" s="159"/>
      <c r="B1426" s="145"/>
      <c r="C1426" s="117"/>
      <c r="D1426" s="117"/>
      <c r="E1426" s="6" t="s">
        <v>13</v>
      </c>
      <c r="F1426" s="24"/>
      <c r="G1426" s="25"/>
      <c r="H1426" s="24"/>
      <c r="I1426" s="24"/>
      <c r="J1426" s="24"/>
      <c r="K1426" s="24"/>
      <c r="L1426" s="24"/>
      <c r="M1426" s="142"/>
    </row>
    <row r="1427" spans="1:13" x14ac:dyDescent="0.2">
      <c r="A1427" s="159"/>
      <c r="B1427" s="145"/>
      <c r="C1427" s="117"/>
      <c r="D1427" s="117"/>
      <c r="E1427" s="6" t="s">
        <v>14</v>
      </c>
      <c r="F1427" s="24"/>
      <c r="G1427" s="25"/>
      <c r="H1427" s="24"/>
      <c r="I1427" s="24"/>
      <c r="J1427" s="24"/>
      <c r="K1427" s="24"/>
      <c r="L1427" s="24"/>
      <c r="M1427" s="142"/>
    </row>
    <row r="1428" spans="1:13" x14ac:dyDescent="0.2">
      <c r="A1428" s="160"/>
      <c r="B1428" s="145"/>
      <c r="C1428" s="118"/>
      <c r="D1428" s="118"/>
      <c r="E1428" s="6" t="s">
        <v>15</v>
      </c>
      <c r="F1428" s="24"/>
      <c r="G1428" s="25"/>
      <c r="H1428" s="24"/>
      <c r="I1428" s="24"/>
      <c r="J1428" s="24"/>
      <c r="K1428" s="24"/>
      <c r="L1428" s="24"/>
      <c r="M1428" s="142"/>
    </row>
    <row r="1429" spans="1:13" ht="30" customHeight="1" x14ac:dyDescent="0.2">
      <c r="A1429" s="158" t="s">
        <v>601</v>
      </c>
      <c r="B1429" s="170" t="s">
        <v>150</v>
      </c>
      <c r="C1429" s="170" t="s">
        <v>172</v>
      </c>
      <c r="D1429" s="116" t="s">
        <v>10</v>
      </c>
      <c r="E1429" s="5" t="s">
        <v>11</v>
      </c>
      <c r="F1429" s="30">
        <v>1912488.4</v>
      </c>
      <c r="G1429" s="30"/>
      <c r="H1429" s="40"/>
      <c r="I1429" s="40"/>
      <c r="J1429" s="30">
        <v>950000</v>
      </c>
      <c r="K1429" s="30">
        <v>962488.04</v>
      </c>
      <c r="L1429" s="34"/>
      <c r="M1429" s="119" t="s">
        <v>417</v>
      </c>
    </row>
    <row r="1430" spans="1:13" ht="30" customHeight="1" x14ac:dyDescent="0.2">
      <c r="A1430" s="159"/>
      <c r="B1430" s="170"/>
      <c r="C1430" s="170"/>
      <c r="D1430" s="117"/>
      <c r="E1430" s="5" t="s">
        <v>12</v>
      </c>
      <c r="F1430" s="30">
        <f>SUM(G1430:K1430)</f>
        <v>95624.402000000002</v>
      </c>
      <c r="G1430" s="30"/>
      <c r="H1430" s="40"/>
      <c r="I1430" s="40"/>
      <c r="J1430" s="30">
        <v>47500</v>
      </c>
      <c r="K1430" s="30">
        <v>48124.402000000002</v>
      </c>
      <c r="L1430" s="34"/>
      <c r="M1430" s="119"/>
    </row>
    <row r="1431" spans="1:13" ht="30" customHeight="1" x14ac:dyDescent="0.2">
      <c r="A1431" s="159"/>
      <c r="B1431" s="170"/>
      <c r="C1431" s="170"/>
      <c r="D1431" s="117"/>
      <c r="E1431" s="5" t="s">
        <v>13</v>
      </c>
      <c r="F1431" s="30">
        <f t="shared" ref="F1431:F1432" si="58">SUM(G1431:K1431)</f>
        <v>860619.61800000002</v>
      </c>
      <c r="G1431" s="30"/>
      <c r="H1431" s="40"/>
      <c r="I1431" s="40"/>
      <c r="J1431" s="30">
        <f>J1429*0.45</f>
        <v>427500</v>
      </c>
      <c r="K1431" s="30">
        <v>433119.61800000002</v>
      </c>
      <c r="L1431" s="34"/>
      <c r="M1431" s="119"/>
    </row>
    <row r="1432" spans="1:13" ht="30" customHeight="1" x14ac:dyDescent="0.2">
      <c r="A1432" s="159"/>
      <c r="B1432" s="170"/>
      <c r="C1432" s="170"/>
      <c r="D1432" s="117"/>
      <c r="E1432" s="5" t="s">
        <v>14</v>
      </c>
      <c r="F1432" s="30">
        <f t="shared" si="58"/>
        <v>956244.02</v>
      </c>
      <c r="G1432" s="30"/>
      <c r="H1432" s="40"/>
      <c r="I1432" s="40"/>
      <c r="J1432" s="30">
        <v>475000</v>
      </c>
      <c r="K1432" s="30">
        <v>481244.02</v>
      </c>
      <c r="L1432" s="34"/>
      <c r="M1432" s="119"/>
    </row>
    <row r="1433" spans="1:13" ht="30" customHeight="1" x14ac:dyDescent="0.2">
      <c r="A1433" s="160"/>
      <c r="B1433" s="170"/>
      <c r="C1433" s="170"/>
      <c r="D1433" s="118"/>
      <c r="E1433" s="5" t="s">
        <v>15</v>
      </c>
      <c r="F1433" s="30"/>
      <c r="G1433" s="30"/>
      <c r="H1433" s="30"/>
      <c r="I1433" s="30"/>
      <c r="J1433" s="34"/>
      <c r="K1433" s="34"/>
      <c r="L1433" s="34"/>
      <c r="M1433" s="119"/>
    </row>
    <row r="1434" spans="1:13" ht="25.5" customHeight="1" x14ac:dyDescent="0.2">
      <c r="A1434" s="158" t="s">
        <v>602</v>
      </c>
      <c r="B1434" s="145" t="s">
        <v>149</v>
      </c>
      <c r="C1434" s="116" t="s">
        <v>172</v>
      </c>
      <c r="D1434" s="116" t="s">
        <v>10</v>
      </c>
      <c r="E1434" s="6" t="s">
        <v>11</v>
      </c>
      <c r="F1434" s="25">
        <f>SUM(G1434:K1434)</f>
        <v>1113668.2</v>
      </c>
      <c r="G1434" s="25"/>
      <c r="H1434" s="24"/>
      <c r="I1434" s="24"/>
      <c r="J1434" s="24">
        <f>J1435+J1436+J1437</f>
        <v>371222.7</v>
      </c>
      <c r="K1434" s="24">
        <f>K1435+K1436+K1437</f>
        <v>742445.5</v>
      </c>
      <c r="L1434" s="24"/>
      <c r="M1434" s="119" t="s">
        <v>417</v>
      </c>
    </row>
    <row r="1435" spans="1:13" ht="25.5" customHeight="1" x14ac:dyDescent="0.2">
      <c r="A1435" s="159"/>
      <c r="B1435" s="145"/>
      <c r="C1435" s="117"/>
      <c r="D1435" s="117"/>
      <c r="E1435" s="6" t="s">
        <v>12</v>
      </c>
      <c r="F1435" s="25">
        <f t="shared" ref="F1435:F1437" si="59">SUM(G1435:K1435)</f>
        <v>48983.6</v>
      </c>
      <c r="G1435" s="25"/>
      <c r="H1435" s="24"/>
      <c r="I1435" s="24"/>
      <c r="J1435" s="24">
        <v>16327.9</v>
      </c>
      <c r="K1435" s="24">
        <v>32655.7</v>
      </c>
      <c r="L1435" s="24"/>
      <c r="M1435" s="119"/>
    </row>
    <row r="1436" spans="1:13" ht="25.5" customHeight="1" x14ac:dyDescent="0.2">
      <c r="A1436" s="159"/>
      <c r="B1436" s="145"/>
      <c r="C1436" s="117"/>
      <c r="D1436" s="117"/>
      <c r="E1436" s="6" t="s">
        <v>13</v>
      </c>
      <c r="F1436" s="25">
        <f t="shared" si="59"/>
        <v>74615.8</v>
      </c>
      <c r="G1436" s="25"/>
      <c r="H1436" s="24"/>
      <c r="I1436" s="24"/>
      <c r="J1436" s="24">
        <v>24871.9</v>
      </c>
      <c r="K1436" s="24">
        <v>49743.9</v>
      </c>
      <c r="L1436" s="24"/>
      <c r="M1436" s="119"/>
    </row>
    <row r="1437" spans="1:13" ht="25.5" customHeight="1" x14ac:dyDescent="0.2">
      <c r="A1437" s="159"/>
      <c r="B1437" s="145"/>
      <c r="C1437" s="117"/>
      <c r="D1437" s="117"/>
      <c r="E1437" s="6" t="s">
        <v>14</v>
      </c>
      <c r="F1437" s="25">
        <f t="shared" si="59"/>
        <v>990068.8</v>
      </c>
      <c r="G1437" s="25"/>
      <c r="H1437" s="24"/>
      <c r="I1437" s="24"/>
      <c r="J1437" s="24">
        <v>330022.90000000002</v>
      </c>
      <c r="K1437" s="24">
        <v>660045.9</v>
      </c>
      <c r="L1437" s="24"/>
      <c r="M1437" s="119"/>
    </row>
    <row r="1438" spans="1:13" ht="29.25" customHeight="1" x14ac:dyDescent="0.2">
      <c r="A1438" s="160"/>
      <c r="B1438" s="145"/>
      <c r="C1438" s="118"/>
      <c r="D1438" s="118"/>
      <c r="E1438" s="6" t="s">
        <v>15</v>
      </c>
      <c r="F1438" s="24"/>
      <c r="G1438" s="25"/>
      <c r="H1438" s="24"/>
      <c r="I1438" s="24"/>
      <c r="J1438" s="24"/>
      <c r="K1438" s="24"/>
      <c r="L1438" s="24"/>
      <c r="M1438" s="119"/>
    </row>
    <row r="1439" spans="1:13" ht="42.75" customHeight="1" x14ac:dyDescent="0.2">
      <c r="A1439" s="158" t="s">
        <v>603</v>
      </c>
      <c r="B1439" s="203" t="s">
        <v>257</v>
      </c>
      <c r="C1439" s="203" t="s">
        <v>173</v>
      </c>
      <c r="D1439" s="116" t="s">
        <v>10</v>
      </c>
      <c r="E1439" s="22" t="s">
        <v>11</v>
      </c>
      <c r="F1439" s="26">
        <f>SUM(G1439:L1439)</f>
        <v>5370215.2479999997</v>
      </c>
      <c r="G1439" s="35"/>
      <c r="H1439" s="35"/>
      <c r="I1439" s="35"/>
      <c r="J1439" s="24">
        <f>J1440+J1441</f>
        <v>83914.857999999993</v>
      </c>
      <c r="K1439" s="24">
        <f>5286300.39/2</f>
        <v>2643150.1949999998</v>
      </c>
      <c r="L1439" s="24">
        <f>5286300.39/2</f>
        <v>2643150.1949999998</v>
      </c>
      <c r="M1439" s="119" t="s">
        <v>417</v>
      </c>
    </row>
    <row r="1440" spans="1:13" ht="42.75" customHeight="1" x14ac:dyDescent="0.2">
      <c r="A1440" s="159"/>
      <c r="B1440" s="203"/>
      <c r="C1440" s="203"/>
      <c r="D1440" s="117"/>
      <c r="E1440" s="22" t="s">
        <v>12</v>
      </c>
      <c r="F1440" s="26">
        <f t="shared" ref="F1440:F1441" si="60">SUM(G1440:L1440)</f>
        <v>268510.76240000001</v>
      </c>
      <c r="G1440" s="35"/>
      <c r="H1440" s="35"/>
      <c r="I1440" s="35"/>
      <c r="J1440" s="24">
        <f>83914.858*0.05</f>
        <v>4195.7429000000002</v>
      </c>
      <c r="K1440" s="24">
        <f>K1439*0.05</f>
        <v>132157.50975</v>
      </c>
      <c r="L1440" s="24">
        <f>L1439*0.05</f>
        <v>132157.50975</v>
      </c>
      <c r="M1440" s="119"/>
    </row>
    <row r="1441" spans="1:13" ht="42.75" customHeight="1" x14ac:dyDescent="0.2">
      <c r="A1441" s="159"/>
      <c r="B1441" s="203"/>
      <c r="C1441" s="203"/>
      <c r="D1441" s="117"/>
      <c r="E1441" s="22" t="s">
        <v>13</v>
      </c>
      <c r="F1441" s="26">
        <f t="shared" si="60"/>
        <v>5101704.4855999993</v>
      </c>
      <c r="G1441" s="35"/>
      <c r="H1441" s="35"/>
      <c r="I1441" s="35"/>
      <c r="J1441" s="24">
        <f>83914.858*0.95</f>
        <v>79719.115099999995</v>
      </c>
      <c r="K1441" s="24">
        <f>K1439*0.95</f>
        <v>2510992.6852499996</v>
      </c>
      <c r="L1441" s="24">
        <f>L1439*0.95</f>
        <v>2510992.6852499996</v>
      </c>
      <c r="M1441" s="119"/>
    </row>
    <row r="1442" spans="1:13" ht="42.75" customHeight="1" x14ac:dyDescent="0.2">
      <c r="A1442" s="159"/>
      <c r="B1442" s="203"/>
      <c r="C1442" s="203"/>
      <c r="D1442" s="117"/>
      <c r="E1442" s="22" t="s">
        <v>14</v>
      </c>
      <c r="F1442" s="26"/>
      <c r="G1442" s="35"/>
      <c r="H1442" s="35"/>
      <c r="I1442" s="35"/>
      <c r="J1442" s="24"/>
      <c r="K1442" s="24"/>
      <c r="L1442" s="24"/>
      <c r="M1442" s="119"/>
    </row>
    <row r="1443" spans="1:13" ht="42.75" customHeight="1" x14ac:dyDescent="0.2">
      <c r="A1443" s="160"/>
      <c r="B1443" s="203"/>
      <c r="C1443" s="203"/>
      <c r="D1443" s="118"/>
      <c r="E1443" s="22" t="s">
        <v>15</v>
      </c>
      <c r="F1443" s="35"/>
      <c r="G1443" s="35"/>
      <c r="H1443" s="35"/>
      <c r="I1443" s="35"/>
      <c r="J1443" s="24"/>
      <c r="K1443" s="24"/>
      <c r="L1443" s="24"/>
      <c r="M1443" s="119"/>
    </row>
    <row r="1444" spans="1:13" ht="27" customHeight="1" x14ac:dyDescent="0.2">
      <c r="A1444" s="158" t="s">
        <v>877</v>
      </c>
      <c r="B1444" s="203" t="s">
        <v>979</v>
      </c>
      <c r="C1444" s="203" t="s">
        <v>173</v>
      </c>
      <c r="D1444" s="116" t="s">
        <v>10</v>
      </c>
      <c r="E1444" s="22" t="s">
        <v>11</v>
      </c>
      <c r="F1444" s="35">
        <f>SUM(G1444:L1444)</f>
        <v>3763468.7650000001</v>
      </c>
      <c r="G1444" s="35"/>
      <c r="H1444" s="35"/>
      <c r="I1444" s="35"/>
      <c r="J1444" s="24">
        <v>58807.875</v>
      </c>
      <c r="K1444" s="24">
        <f>3704660.89/2</f>
        <v>1852330.4450000001</v>
      </c>
      <c r="L1444" s="24">
        <f>3704660.89/2</f>
        <v>1852330.4450000001</v>
      </c>
      <c r="M1444" s="119" t="s">
        <v>417</v>
      </c>
    </row>
    <row r="1445" spans="1:13" ht="27" customHeight="1" x14ac:dyDescent="0.2">
      <c r="A1445" s="159"/>
      <c r="B1445" s="203"/>
      <c r="C1445" s="203"/>
      <c r="D1445" s="117"/>
      <c r="E1445" s="22" t="s">
        <v>12</v>
      </c>
      <c r="F1445" s="35">
        <f t="shared" ref="F1445:F1446" si="61">SUM(G1445:L1445)</f>
        <v>188173.43825000001</v>
      </c>
      <c r="G1445" s="35"/>
      <c r="H1445" s="35"/>
      <c r="I1445" s="35"/>
      <c r="J1445" s="24">
        <f>J1444*0.05</f>
        <v>2940.3937500000002</v>
      </c>
      <c r="K1445" s="24">
        <f t="shared" ref="K1445:L1445" si="62">K1444*0.05</f>
        <v>92616.522250000009</v>
      </c>
      <c r="L1445" s="24">
        <f t="shared" si="62"/>
        <v>92616.522250000009</v>
      </c>
      <c r="M1445" s="119"/>
    </row>
    <row r="1446" spans="1:13" ht="27" customHeight="1" x14ac:dyDescent="0.2">
      <c r="A1446" s="159"/>
      <c r="B1446" s="203"/>
      <c r="C1446" s="203"/>
      <c r="D1446" s="117"/>
      <c r="E1446" s="22" t="s">
        <v>13</v>
      </c>
      <c r="F1446" s="35">
        <f t="shared" si="61"/>
        <v>3575295.32675</v>
      </c>
      <c r="G1446" s="35"/>
      <c r="H1446" s="35"/>
      <c r="I1446" s="35"/>
      <c r="J1446" s="24">
        <f>J1444*0.95</f>
        <v>55867.481249999997</v>
      </c>
      <c r="K1446" s="24">
        <f t="shared" ref="K1446:L1446" si="63">K1444*0.95</f>
        <v>1759713.9227499999</v>
      </c>
      <c r="L1446" s="24">
        <f t="shared" si="63"/>
        <v>1759713.9227499999</v>
      </c>
      <c r="M1446" s="119"/>
    </row>
    <row r="1447" spans="1:13" ht="27" customHeight="1" x14ac:dyDescent="0.2">
      <c r="A1447" s="159"/>
      <c r="B1447" s="203"/>
      <c r="C1447" s="203"/>
      <c r="D1447" s="117"/>
      <c r="E1447" s="22" t="s">
        <v>14</v>
      </c>
      <c r="F1447" s="35"/>
      <c r="G1447" s="35"/>
      <c r="H1447" s="35"/>
      <c r="I1447" s="35"/>
      <c r="J1447" s="24"/>
      <c r="K1447" s="24"/>
      <c r="L1447" s="24"/>
      <c r="M1447" s="119"/>
    </row>
    <row r="1448" spans="1:13" ht="27" customHeight="1" x14ac:dyDescent="0.2">
      <c r="A1448" s="160"/>
      <c r="B1448" s="203"/>
      <c r="C1448" s="203"/>
      <c r="D1448" s="118"/>
      <c r="E1448" s="22" t="s">
        <v>15</v>
      </c>
      <c r="F1448" s="35"/>
      <c r="G1448" s="35"/>
      <c r="H1448" s="35"/>
      <c r="I1448" s="35"/>
      <c r="J1448" s="24"/>
      <c r="K1448" s="24"/>
      <c r="L1448" s="24"/>
      <c r="M1448" s="119"/>
    </row>
    <row r="1449" spans="1:13" x14ac:dyDescent="0.2">
      <c r="A1449" s="158" t="s">
        <v>878</v>
      </c>
      <c r="B1449" s="170" t="s">
        <v>151</v>
      </c>
      <c r="C1449" s="170" t="s">
        <v>174</v>
      </c>
      <c r="D1449" s="116" t="s">
        <v>10</v>
      </c>
      <c r="E1449" s="5" t="s">
        <v>11</v>
      </c>
      <c r="F1449" s="91">
        <f>SUM(F1450:F1452)</f>
        <v>355540</v>
      </c>
      <c r="G1449" s="30"/>
      <c r="H1449" s="30"/>
      <c r="I1449" s="40"/>
      <c r="J1449" s="30">
        <v>352000</v>
      </c>
      <c r="K1449" s="34"/>
      <c r="L1449" s="34"/>
      <c r="M1449" s="119" t="s">
        <v>417</v>
      </c>
    </row>
    <row r="1450" spans="1:13" x14ac:dyDescent="0.2">
      <c r="A1450" s="159"/>
      <c r="B1450" s="170"/>
      <c r="C1450" s="170"/>
      <c r="D1450" s="117"/>
      <c r="E1450" s="5" t="s">
        <v>12</v>
      </c>
      <c r="F1450" s="91">
        <v>3540</v>
      </c>
      <c r="G1450" s="30"/>
      <c r="H1450" s="30"/>
      <c r="I1450" s="40"/>
      <c r="J1450" s="91"/>
      <c r="K1450" s="34"/>
      <c r="L1450" s="34"/>
      <c r="M1450" s="119"/>
    </row>
    <row r="1451" spans="1:13" x14ac:dyDescent="0.2">
      <c r="A1451" s="159"/>
      <c r="B1451" s="170"/>
      <c r="C1451" s="170"/>
      <c r="D1451" s="117"/>
      <c r="E1451" s="5" t="s">
        <v>13</v>
      </c>
      <c r="F1451" s="91">
        <v>17600</v>
      </c>
      <c r="G1451" s="30"/>
      <c r="H1451" s="30"/>
      <c r="I1451" s="40"/>
      <c r="J1451" s="91">
        <v>17600</v>
      </c>
      <c r="K1451" s="34"/>
      <c r="L1451" s="34"/>
      <c r="M1451" s="119"/>
    </row>
    <row r="1452" spans="1:13" x14ac:dyDescent="0.2">
      <c r="A1452" s="159"/>
      <c r="B1452" s="170"/>
      <c r="C1452" s="170"/>
      <c r="D1452" s="117"/>
      <c r="E1452" s="5" t="s">
        <v>14</v>
      </c>
      <c r="F1452" s="91">
        <v>334400</v>
      </c>
      <c r="G1452" s="30"/>
      <c r="H1452" s="30"/>
      <c r="I1452" s="40"/>
      <c r="J1452" s="91">
        <v>334400</v>
      </c>
      <c r="K1452" s="34"/>
      <c r="L1452" s="34"/>
      <c r="M1452" s="119"/>
    </row>
    <row r="1453" spans="1:13" x14ac:dyDescent="0.2">
      <c r="A1453" s="160"/>
      <c r="B1453" s="170"/>
      <c r="C1453" s="170"/>
      <c r="D1453" s="118"/>
      <c r="E1453" s="5" t="s">
        <v>15</v>
      </c>
      <c r="F1453" s="30"/>
      <c r="G1453" s="30"/>
      <c r="H1453" s="30"/>
      <c r="I1453" s="30"/>
      <c r="J1453" s="34"/>
      <c r="K1453" s="34"/>
      <c r="L1453" s="34"/>
      <c r="M1453" s="119"/>
    </row>
    <row r="1454" spans="1:13" x14ac:dyDescent="0.2">
      <c r="A1454" s="158" t="s">
        <v>879</v>
      </c>
      <c r="B1454" s="170" t="s">
        <v>166</v>
      </c>
      <c r="C1454" s="170" t="s">
        <v>173</v>
      </c>
      <c r="D1454" s="116" t="s">
        <v>10</v>
      </c>
      <c r="E1454" s="23" t="s">
        <v>11</v>
      </c>
      <c r="F1454" s="30">
        <v>712000</v>
      </c>
      <c r="G1454" s="30"/>
      <c r="H1454" s="30"/>
      <c r="I1454" s="40"/>
      <c r="J1454" s="30">
        <v>12000</v>
      </c>
      <c r="K1454" s="34">
        <v>350000</v>
      </c>
      <c r="L1454" s="34">
        <v>350000</v>
      </c>
      <c r="M1454" s="119" t="s">
        <v>417</v>
      </c>
    </row>
    <row r="1455" spans="1:13" x14ac:dyDescent="0.2">
      <c r="A1455" s="159"/>
      <c r="B1455" s="170"/>
      <c r="C1455" s="170"/>
      <c r="D1455" s="117"/>
      <c r="E1455" s="23" t="s">
        <v>12</v>
      </c>
      <c r="F1455" s="30">
        <v>47000</v>
      </c>
      <c r="G1455" s="30"/>
      <c r="H1455" s="30"/>
      <c r="I1455" s="40"/>
      <c r="J1455" s="30">
        <v>12000</v>
      </c>
      <c r="K1455" s="34">
        <v>17500</v>
      </c>
      <c r="L1455" s="34">
        <v>17500</v>
      </c>
      <c r="M1455" s="119"/>
    </row>
    <row r="1456" spans="1:13" x14ac:dyDescent="0.2">
      <c r="A1456" s="159"/>
      <c r="B1456" s="170"/>
      <c r="C1456" s="170"/>
      <c r="D1456" s="117"/>
      <c r="E1456" s="23" t="s">
        <v>13</v>
      </c>
      <c r="F1456" s="30">
        <v>665000</v>
      </c>
      <c r="G1456" s="30"/>
      <c r="H1456" s="30"/>
      <c r="I1456" s="40"/>
      <c r="J1456" s="30"/>
      <c r="K1456" s="34">
        <v>332500</v>
      </c>
      <c r="L1456" s="34">
        <v>332500</v>
      </c>
      <c r="M1456" s="119"/>
    </row>
    <row r="1457" spans="1:13" x14ac:dyDescent="0.2">
      <c r="A1457" s="159"/>
      <c r="B1457" s="170"/>
      <c r="C1457" s="170"/>
      <c r="D1457" s="117"/>
      <c r="E1457" s="23" t="s">
        <v>14</v>
      </c>
      <c r="F1457" s="40"/>
      <c r="G1457" s="30"/>
      <c r="H1457" s="30"/>
      <c r="I1457" s="40"/>
      <c r="J1457" s="30"/>
      <c r="K1457" s="34"/>
      <c r="L1457" s="34"/>
      <c r="M1457" s="119"/>
    </row>
    <row r="1458" spans="1:13" x14ac:dyDescent="0.2">
      <c r="A1458" s="160"/>
      <c r="B1458" s="170"/>
      <c r="C1458" s="170"/>
      <c r="D1458" s="118"/>
      <c r="E1458" s="23" t="s">
        <v>15</v>
      </c>
      <c r="F1458" s="30"/>
      <c r="G1458" s="30"/>
      <c r="H1458" s="30"/>
      <c r="I1458" s="30"/>
      <c r="J1458" s="34"/>
      <c r="K1458" s="34"/>
      <c r="L1458" s="34"/>
      <c r="M1458" s="119"/>
    </row>
    <row r="1459" spans="1:13" x14ac:dyDescent="0.2">
      <c r="A1459" s="158" t="s">
        <v>880</v>
      </c>
      <c r="B1459" s="170" t="s">
        <v>165</v>
      </c>
      <c r="C1459" s="170" t="s">
        <v>174</v>
      </c>
      <c r="D1459" s="116" t="s">
        <v>10</v>
      </c>
      <c r="E1459" s="5" t="s">
        <v>11</v>
      </c>
      <c r="F1459" s="30">
        <v>275846</v>
      </c>
      <c r="G1459" s="30"/>
      <c r="H1459" s="30"/>
      <c r="I1459" s="40"/>
      <c r="J1459" s="30">
        <v>275846</v>
      </c>
      <c r="K1459" s="34"/>
      <c r="L1459" s="34"/>
      <c r="M1459" s="119" t="s">
        <v>417</v>
      </c>
    </row>
    <row r="1460" spans="1:13" x14ac:dyDescent="0.2">
      <c r="A1460" s="159"/>
      <c r="B1460" s="170"/>
      <c r="C1460" s="170"/>
      <c r="D1460" s="117"/>
      <c r="E1460" s="5" t="s">
        <v>12</v>
      </c>
      <c r="F1460" s="30">
        <v>12137.2</v>
      </c>
      <c r="G1460" s="30"/>
      <c r="H1460" s="30"/>
      <c r="I1460" s="40"/>
      <c r="J1460" s="30">
        <v>12137.2</v>
      </c>
      <c r="K1460" s="34"/>
      <c r="L1460" s="34"/>
      <c r="M1460" s="119"/>
    </row>
    <row r="1461" spans="1:13" x14ac:dyDescent="0.2">
      <c r="A1461" s="159"/>
      <c r="B1461" s="170"/>
      <c r="C1461" s="170"/>
      <c r="D1461" s="117"/>
      <c r="E1461" s="5" t="s">
        <v>13</v>
      </c>
      <c r="F1461" s="30">
        <v>18481.7</v>
      </c>
      <c r="G1461" s="30"/>
      <c r="H1461" s="30"/>
      <c r="I1461" s="40"/>
      <c r="J1461" s="30">
        <v>18481.7</v>
      </c>
      <c r="K1461" s="34"/>
      <c r="L1461" s="34"/>
      <c r="M1461" s="119"/>
    </row>
    <row r="1462" spans="1:13" x14ac:dyDescent="0.2">
      <c r="A1462" s="159"/>
      <c r="B1462" s="170"/>
      <c r="C1462" s="170"/>
      <c r="D1462" s="117"/>
      <c r="E1462" s="5" t="s">
        <v>14</v>
      </c>
      <c r="F1462" s="30">
        <v>245227.1</v>
      </c>
      <c r="G1462" s="30"/>
      <c r="H1462" s="30"/>
      <c r="I1462" s="40"/>
      <c r="J1462" s="30">
        <v>245227.1</v>
      </c>
      <c r="K1462" s="34"/>
      <c r="L1462" s="34"/>
      <c r="M1462" s="119"/>
    </row>
    <row r="1463" spans="1:13" x14ac:dyDescent="0.2">
      <c r="A1463" s="160"/>
      <c r="B1463" s="170"/>
      <c r="C1463" s="170"/>
      <c r="D1463" s="118"/>
      <c r="E1463" s="5" t="s">
        <v>15</v>
      </c>
      <c r="F1463" s="30"/>
      <c r="G1463" s="30"/>
      <c r="H1463" s="30"/>
      <c r="I1463" s="30"/>
      <c r="J1463" s="34"/>
      <c r="K1463" s="34"/>
      <c r="L1463" s="34"/>
      <c r="M1463" s="119"/>
    </row>
    <row r="1464" spans="1:13" ht="12.75" customHeight="1" x14ac:dyDescent="0.2">
      <c r="A1464" s="158" t="s">
        <v>881</v>
      </c>
      <c r="B1464" s="170" t="s">
        <v>980</v>
      </c>
      <c r="C1464" s="170" t="s">
        <v>173</v>
      </c>
      <c r="D1464" s="116" t="s">
        <v>10</v>
      </c>
      <c r="E1464" s="5" t="s">
        <v>11</v>
      </c>
      <c r="F1464" s="30">
        <v>414000</v>
      </c>
      <c r="G1464" s="30"/>
      <c r="H1464" s="30"/>
      <c r="I1464" s="40"/>
      <c r="J1464" s="30">
        <v>14000</v>
      </c>
      <c r="K1464" s="34">
        <v>200000</v>
      </c>
      <c r="L1464" s="34">
        <v>200000</v>
      </c>
      <c r="M1464" s="142" t="s">
        <v>416</v>
      </c>
    </row>
    <row r="1465" spans="1:13" x14ac:dyDescent="0.2">
      <c r="A1465" s="159"/>
      <c r="B1465" s="170"/>
      <c r="C1465" s="170"/>
      <c r="D1465" s="117"/>
      <c r="E1465" s="5" t="s">
        <v>12</v>
      </c>
      <c r="F1465" s="30">
        <v>34000</v>
      </c>
      <c r="G1465" s="30"/>
      <c r="H1465" s="30"/>
      <c r="I1465" s="40"/>
      <c r="J1465" s="30">
        <v>14000</v>
      </c>
      <c r="K1465" s="34">
        <v>10000</v>
      </c>
      <c r="L1465" s="34">
        <v>10000</v>
      </c>
      <c r="M1465" s="142"/>
    </row>
    <row r="1466" spans="1:13" x14ac:dyDescent="0.2">
      <c r="A1466" s="159"/>
      <c r="B1466" s="170"/>
      <c r="C1466" s="170"/>
      <c r="D1466" s="117"/>
      <c r="E1466" s="5" t="s">
        <v>13</v>
      </c>
      <c r="F1466" s="30">
        <v>380000</v>
      </c>
      <c r="G1466" s="30"/>
      <c r="H1466" s="30"/>
      <c r="I1466" s="40"/>
      <c r="J1466" s="30"/>
      <c r="K1466" s="34">
        <v>190000</v>
      </c>
      <c r="L1466" s="34">
        <v>190000</v>
      </c>
      <c r="M1466" s="142"/>
    </row>
    <row r="1467" spans="1:13" x14ac:dyDescent="0.2">
      <c r="A1467" s="159"/>
      <c r="B1467" s="170"/>
      <c r="C1467" s="170"/>
      <c r="D1467" s="117"/>
      <c r="E1467" s="5" t="s">
        <v>14</v>
      </c>
      <c r="F1467" s="30"/>
      <c r="G1467" s="30"/>
      <c r="H1467" s="30"/>
      <c r="I1467" s="40"/>
      <c r="J1467" s="30"/>
      <c r="K1467" s="34"/>
      <c r="L1467" s="34"/>
      <c r="M1467" s="142"/>
    </row>
    <row r="1468" spans="1:13" x14ac:dyDescent="0.2">
      <c r="A1468" s="160"/>
      <c r="B1468" s="170"/>
      <c r="C1468" s="170"/>
      <c r="D1468" s="118"/>
      <c r="E1468" s="5" t="s">
        <v>15</v>
      </c>
      <c r="F1468" s="30"/>
      <c r="G1468" s="30"/>
      <c r="H1468" s="30"/>
      <c r="I1468" s="30"/>
      <c r="J1468" s="34"/>
      <c r="K1468" s="34"/>
      <c r="L1468" s="34"/>
      <c r="M1468" s="142"/>
    </row>
    <row r="1469" spans="1:13" x14ac:dyDescent="0.2">
      <c r="A1469" s="158" t="s">
        <v>882</v>
      </c>
      <c r="B1469" s="170" t="s">
        <v>167</v>
      </c>
      <c r="C1469" s="170" t="s">
        <v>74</v>
      </c>
      <c r="D1469" s="116" t="s">
        <v>10</v>
      </c>
      <c r="E1469" s="5" t="s">
        <v>11</v>
      </c>
      <c r="F1469" s="35">
        <v>404000</v>
      </c>
      <c r="G1469" s="30">
        <v>4000</v>
      </c>
      <c r="H1469" s="40"/>
      <c r="I1469" s="40"/>
      <c r="J1469" s="30">
        <v>200000</v>
      </c>
      <c r="K1469" s="40">
        <v>200000</v>
      </c>
      <c r="L1469" s="34"/>
      <c r="M1469" s="142" t="s">
        <v>416</v>
      </c>
    </row>
    <row r="1470" spans="1:13" x14ac:dyDescent="0.2">
      <c r="A1470" s="159"/>
      <c r="B1470" s="170"/>
      <c r="C1470" s="170"/>
      <c r="D1470" s="117"/>
      <c r="E1470" s="5" t="s">
        <v>12</v>
      </c>
      <c r="F1470" s="35">
        <v>24000</v>
      </c>
      <c r="G1470" s="30">
        <v>4000</v>
      </c>
      <c r="H1470" s="40"/>
      <c r="I1470" s="40"/>
      <c r="J1470" s="30">
        <v>10000</v>
      </c>
      <c r="K1470" s="40">
        <v>10000</v>
      </c>
      <c r="L1470" s="34"/>
      <c r="M1470" s="142"/>
    </row>
    <row r="1471" spans="1:13" x14ac:dyDescent="0.2">
      <c r="A1471" s="159"/>
      <c r="B1471" s="170"/>
      <c r="C1471" s="170"/>
      <c r="D1471" s="117"/>
      <c r="E1471" s="5" t="s">
        <v>13</v>
      </c>
      <c r="F1471" s="35">
        <v>380000</v>
      </c>
      <c r="G1471" s="30"/>
      <c r="H1471" s="40"/>
      <c r="I1471" s="40"/>
      <c r="J1471" s="30">
        <v>190000</v>
      </c>
      <c r="K1471" s="40">
        <v>190000</v>
      </c>
      <c r="L1471" s="34"/>
      <c r="M1471" s="142"/>
    </row>
    <row r="1472" spans="1:13" x14ac:dyDescent="0.2">
      <c r="A1472" s="159"/>
      <c r="B1472" s="170"/>
      <c r="C1472" s="170"/>
      <c r="D1472" s="117"/>
      <c r="E1472" s="5" t="s">
        <v>14</v>
      </c>
      <c r="F1472" s="35"/>
      <c r="G1472" s="30"/>
      <c r="H1472" s="30"/>
      <c r="I1472" s="40"/>
      <c r="J1472" s="30"/>
      <c r="K1472" s="34"/>
      <c r="L1472" s="34"/>
      <c r="M1472" s="142"/>
    </row>
    <row r="1473" spans="1:13" x14ac:dyDescent="0.2">
      <c r="A1473" s="160"/>
      <c r="B1473" s="170"/>
      <c r="C1473" s="170"/>
      <c r="D1473" s="118"/>
      <c r="E1473" s="5" t="s">
        <v>15</v>
      </c>
      <c r="F1473" s="30"/>
      <c r="G1473" s="30"/>
      <c r="H1473" s="30"/>
      <c r="I1473" s="30"/>
      <c r="J1473" s="34"/>
      <c r="K1473" s="34"/>
      <c r="L1473" s="34"/>
      <c r="M1473" s="142"/>
    </row>
    <row r="1474" spans="1:13" x14ac:dyDescent="0.2">
      <c r="A1474" s="158" t="s">
        <v>883</v>
      </c>
      <c r="B1474" s="170" t="s">
        <v>168</v>
      </c>
      <c r="C1474" s="170" t="s">
        <v>173</v>
      </c>
      <c r="D1474" s="116" t="s">
        <v>10</v>
      </c>
      <c r="E1474" s="5" t="s">
        <v>11</v>
      </c>
      <c r="F1474" s="30">
        <v>614000</v>
      </c>
      <c r="G1474" s="30"/>
      <c r="H1474" s="40"/>
      <c r="I1474" s="40"/>
      <c r="J1474" s="30">
        <v>14000</v>
      </c>
      <c r="K1474" s="30">
        <v>300000</v>
      </c>
      <c r="L1474" s="34">
        <v>300000</v>
      </c>
      <c r="M1474" s="119" t="s">
        <v>417</v>
      </c>
    </row>
    <row r="1475" spans="1:13" x14ac:dyDescent="0.2">
      <c r="A1475" s="159"/>
      <c r="B1475" s="170"/>
      <c r="C1475" s="170"/>
      <c r="D1475" s="117"/>
      <c r="E1475" s="5" t="s">
        <v>12</v>
      </c>
      <c r="F1475" s="30">
        <v>44000</v>
      </c>
      <c r="G1475" s="30"/>
      <c r="H1475" s="40"/>
      <c r="I1475" s="40"/>
      <c r="J1475" s="30">
        <v>14000</v>
      </c>
      <c r="K1475" s="30">
        <v>15000</v>
      </c>
      <c r="L1475" s="34">
        <v>15000</v>
      </c>
      <c r="M1475" s="119"/>
    </row>
    <row r="1476" spans="1:13" x14ac:dyDescent="0.2">
      <c r="A1476" s="159"/>
      <c r="B1476" s="170"/>
      <c r="C1476" s="170"/>
      <c r="D1476" s="117"/>
      <c r="E1476" s="5" t="s">
        <v>13</v>
      </c>
      <c r="F1476" s="30">
        <v>570000</v>
      </c>
      <c r="G1476" s="30"/>
      <c r="H1476" s="30"/>
      <c r="I1476" s="40"/>
      <c r="J1476" s="40"/>
      <c r="K1476" s="30">
        <v>285000</v>
      </c>
      <c r="L1476" s="34">
        <v>285000</v>
      </c>
      <c r="M1476" s="119"/>
    </row>
    <row r="1477" spans="1:13" x14ac:dyDescent="0.2">
      <c r="A1477" s="159"/>
      <c r="B1477" s="170"/>
      <c r="C1477" s="170"/>
      <c r="D1477" s="117"/>
      <c r="E1477" s="5" t="s">
        <v>14</v>
      </c>
      <c r="F1477" s="30"/>
      <c r="G1477" s="30"/>
      <c r="H1477" s="30"/>
      <c r="I1477" s="40"/>
      <c r="J1477" s="30"/>
      <c r="K1477" s="34"/>
      <c r="L1477" s="34"/>
      <c r="M1477" s="119"/>
    </row>
    <row r="1478" spans="1:13" x14ac:dyDescent="0.2">
      <c r="A1478" s="160"/>
      <c r="B1478" s="170"/>
      <c r="C1478" s="170"/>
      <c r="D1478" s="118"/>
      <c r="E1478" s="5" t="s">
        <v>15</v>
      </c>
      <c r="F1478" s="30"/>
      <c r="G1478" s="30"/>
      <c r="H1478" s="30"/>
      <c r="I1478" s="30"/>
      <c r="J1478" s="34"/>
      <c r="K1478" s="34"/>
      <c r="L1478" s="34"/>
      <c r="M1478" s="119"/>
    </row>
    <row r="1479" spans="1:13" ht="24.75" customHeight="1" x14ac:dyDescent="0.2">
      <c r="A1479" s="158" t="s">
        <v>884</v>
      </c>
      <c r="B1479" s="203" t="s">
        <v>248</v>
      </c>
      <c r="C1479" s="170" t="s">
        <v>146</v>
      </c>
      <c r="D1479" s="116" t="s">
        <v>249</v>
      </c>
      <c r="E1479" s="23" t="s">
        <v>11</v>
      </c>
      <c r="F1479" s="30">
        <v>384449.9</v>
      </c>
      <c r="G1479" s="30">
        <v>184517.1</v>
      </c>
      <c r="H1479" s="40"/>
      <c r="I1479" s="40"/>
      <c r="J1479" s="30"/>
      <c r="K1479" s="30"/>
      <c r="L1479" s="34"/>
      <c r="M1479" s="138" t="s">
        <v>251</v>
      </c>
    </row>
    <row r="1480" spans="1:13" ht="22.5" customHeight="1" x14ac:dyDescent="0.2">
      <c r="A1480" s="159"/>
      <c r="B1480" s="203"/>
      <c r="C1480" s="170"/>
      <c r="D1480" s="117"/>
      <c r="E1480" s="23" t="s">
        <v>12</v>
      </c>
      <c r="F1480" s="30"/>
      <c r="G1480" s="30"/>
      <c r="H1480" s="40"/>
      <c r="I1480" s="40"/>
      <c r="J1480" s="30"/>
      <c r="K1480" s="30"/>
      <c r="L1480" s="34"/>
      <c r="M1480" s="139"/>
    </row>
    <row r="1481" spans="1:13" ht="22.5" customHeight="1" x14ac:dyDescent="0.2">
      <c r="A1481" s="159"/>
      <c r="B1481" s="203"/>
      <c r="C1481" s="170"/>
      <c r="D1481" s="117"/>
      <c r="E1481" s="23" t="s">
        <v>13</v>
      </c>
      <c r="F1481" s="30">
        <v>164739</v>
      </c>
      <c r="G1481" s="30">
        <v>108066.3</v>
      </c>
      <c r="H1481" s="30"/>
      <c r="I1481" s="40"/>
      <c r="J1481" s="40"/>
      <c r="K1481" s="30"/>
      <c r="L1481" s="34"/>
      <c r="M1481" s="139"/>
    </row>
    <row r="1482" spans="1:13" x14ac:dyDescent="0.2">
      <c r="A1482" s="159"/>
      <c r="B1482" s="203"/>
      <c r="C1482" s="170"/>
      <c r="D1482" s="117"/>
      <c r="E1482" s="23" t="s">
        <v>14</v>
      </c>
      <c r="F1482" s="30">
        <v>219710.9</v>
      </c>
      <c r="G1482" s="30">
        <v>76450.8</v>
      </c>
      <c r="H1482" s="30"/>
      <c r="I1482" s="40"/>
      <c r="J1482" s="30"/>
      <c r="K1482" s="34"/>
      <c r="L1482" s="34"/>
      <c r="M1482" s="139"/>
    </row>
    <row r="1483" spans="1:13" x14ac:dyDescent="0.2">
      <c r="A1483" s="160"/>
      <c r="B1483" s="203"/>
      <c r="C1483" s="170"/>
      <c r="D1483" s="118"/>
      <c r="E1483" s="23" t="s">
        <v>15</v>
      </c>
      <c r="F1483" s="30"/>
      <c r="G1483" s="30"/>
      <c r="H1483" s="30"/>
      <c r="I1483" s="30"/>
      <c r="J1483" s="34"/>
      <c r="K1483" s="34"/>
      <c r="L1483" s="34"/>
      <c r="M1483" s="140"/>
    </row>
    <row r="1484" spans="1:13" ht="25.5" customHeight="1" x14ac:dyDescent="0.2">
      <c r="A1484" s="158" t="s">
        <v>885</v>
      </c>
      <c r="B1484" s="203" t="s">
        <v>250</v>
      </c>
      <c r="C1484" s="170" t="s">
        <v>58</v>
      </c>
      <c r="D1484" s="116" t="s">
        <v>249</v>
      </c>
      <c r="E1484" s="23" t="s">
        <v>11</v>
      </c>
      <c r="F1484" s="30">
        <v>146383.5</v>
      </c>
      <c r="G1484" s="30">
        <v>1280.9000000000001</v>
      </c>
      <c r="H1484" s="30">
        <v>145102.6</v>
      </c>
      <c r="I1484" s="40"/>
      <c r="J1484" s="30"/>
      <c r="K1484" s="30"/>
      <c r="L1484" s="34"/>
      <c r="M1484" s="138" t="s">
        <v>981</v>
      </c>
    </row>
    <row r="1485" spans="1:13" ht="25.5" customHeight="1" x14ac:dyDescent="0.2">
      <c r="A1485" s="159"/>
      <c r="B1485" s="203"/>
      <c r="C1485" s="170"/>
      <c r="D1485" s="117"/>
      <c r="E1485" s="23" t="s">
        <v>12</v>
      </c>
      <c r="F1485" s="30"/>
      <c r="G1485" s="30"/>
      <c r="H1485" s="30"/>
      <c r="I1485" s="40"/>
      <c r="J1485" s="30"/>
      <c r="K1485" s="30"/>
      <c r="L1485" s="34"/>
      <c r="M1485" s="139"/>
    </row>
    <row r="1486" spans="1:13" ht="25.5" customHeight="1" x14ac:dyDescent="0.2">
      <c r="A1486" s="159"/>
      <c r="B1486" s="203"/>
      <c r="C1486" s="170"/>
      <c r="D1486" s="117"/>
      <c r="E1486" s="23" t="s">
        <v>13</v>
      </c>
      <c r="F1486" s="30">
        <v>146383.5</v>
      </c>
      <c r="G1486" s="30">
        <v>1280.9000000000001</v>
      </c>
      <c r="H1486" s="30">
        <v>145102.6</v>
      </c>
      <c r="I1486" s="40"/>
      <c r="J1486" s="40"/>
      <c r="K1486" s="30"/>
      <c r="L1486" s="34"/>
      <c r="M1486" s="139"/>
    </row>
    <row r="1487" spans="1:13" x14ac:dyDescent="0.2">
      <c r="A1487" s="159"/>
      <c r="B1487" s="203"/>
      <c r="C1487" s="170"/>
      <c r="D1487" s="117"/>
      <c r="E1487" s="23" t="s">
        <v>14</v>
      </c>
      <c r="F1487" s="30"/>
      <c r="G1487" s="30"/>
      <c r="H1487" s="30"/>
      <c r="I1487" s="40"/>
      <c r="J1487" s="30"/>
      <c r="K1487" s="34"/>
      <c r="L1487" s="34"/>
      <c r="M1487" s="139"/>
    </row>
    <row r="1488" spans="1:13" x14ac:dyDescent="0.2">
      <c r="A1488" s="160"/>
      <c r="B1488" s="203"/>
      <c r="C1488" s="170"/>
      <c r="D1488" s="118"/>
      <c r="E1488" s="23" t="s">
        <v>15</v>
      </c>
      <c r="F1488" s="30"/>
      <c r="G1488" s="30"/>
      <c r="H1488" s="30"/>
      <c r="I1488" s="30"/>
      <c r="J1488" s="34"/>
      <c r="K1488" s="34"/>
      <c r="L1488" s="34"/>
      <c r="M1488" s="140"/>
    </row>
    <row r="1489" spans="1:13" x14ac:dyDescent="0.2">
      <c r="A1489" s="158" t="s">
        <v>886</v>
      </c>
      <c r="B1489" s="203" t="s">
        <v>252</v>
      </c>
      <c r="C1489" s="170" t="s">
        <v>58</v>
      </c>
      <c r="D1489" s="116" t="s">
        <v>249</v>
      </c>
      <c r="E1489" s="23" t="s">
        <v>11</v>
      </c>
      <c r="F1489" s="30">
        <v>146383.5</v>
      </c>
      <c r="G1489" s="30">
        <v>1280.9000000000001</v>
      </c>
      <c r="H1489" s="30">
        <v>145102.6</v>
      </c>
      <c r="I1489" s="30"/>
      <c r="J1489" s="30"/>
      <c r="K1489" s="30"/>
      <c r="L1489" s="34"/>
      <c r="M1489" s="138" t="s">
        <v>981</v>
      </c>
    </row>
    <row r="1490" spans="1:13" x14ac:dyDescent="0.2">
      <c r="A1490" s="159"/>
      <c r="B1490" s="203"/>
      <c r="C1490" s="170"/>
      <c r="D1490" s="117"/>
      <c r="E1490" s="23" t="s">
        <v>12</v>
      </c>
      <c r="F1490" s="30"/>
      <c r="G1490" s="30"/>
      <c r="H1490" s="30"/>
      <c r="I1490" s="30"/>
      <c r="J1490" s="30"/>
      <c r="K1490" s="30"/>
      <c r="L1490" s="34"/>
      <c r="M1490" s="139"/>
    </row>
    <row r="1491" spans="1:13" x14ac:dyDescent="0.2">
      <c r="A1491" s="159"/>
      <c r="B1491" s="203"/>
      <c r="C1491" s="170"/>
      <c r="D1491" s="117"/>
      <c r="E1491" s="23" t="s">
        <v>13</v>
      </c>
      <c r="F1491" s="30">
        <v>146383.5</v>
      </c>
      <c r="G1491" s="30">
        <v>1280.9000000000001</v>
      </c>
      <c r="H1491" s="30">
        <v>145102.6</v>
      </c>
      <c r="I1491" s="30"/>
      <c r="J1491" s="30"/>
      <c r="K1491" s="30"/>
      <c r="L1491" s="34"/>
      <c r="M1491" s="139"/>
    </row>
    <row r="1492" spans="1:13" x14ac:dyDescent="0.2">
      <c r="A1492" s="159"/>
      <c r="B1492" s="203"/>
      <c r="C1492" s="170"/>
      <c r="D1492" s="117"/>
      <c r="E1492" s="23" t="s">
        <v>14</v>
      </c>
      <c r="F1492" s="30"/>
      <c r="G1492" s="30"/>
      <c r="H1492" s="30"/>
      <c r="I1492" s="30"/>
      <c r="J1492" s="30"/>
      <c r="K1492" s="34"/>
      <c r="L1492" s="34"/>
      <c r="M1492" s="139"/>
    </row>
    <row r="1493" spans="1:13" x14ac:dyDescent="0.2">
      <c r="A1493" s="160"/>
      <c r="B1493" s="203"/>
      <c r="C1493" s="170"/>
      <c r="D1493" s="118"/>
      <c r="E1493" s="23" t="s">
        <v>15</v>
      </c>
      <c r="F1493" s="30"/>
      <c r="G1493" s="30"/>
      <c r="H1493" s="30"/>
      <c r="I1493" s="30"/>
      <c r="J1493" s="34"/>
      <c r="K1493" s="34"/>
      <c r="L1493" s="34"/>
      <c r="M1493" s="140"/>
    </row>
    <row r="1494" spans="1:13" x14ac:dyDescent="0.2">
      <c r="A1494" s="158" t="s">
        <v>887</v>
      </c>
      <c r="B1494" s="170" t="s">
        <v>644</v>
      </c>
      <c r="C1494" s="170" t="s">
        <v>175</v>
      </c>
      <c r="D1494" s="116" t="s">
        <v>10</v>
      </c>
      <c r="E1494" s="5" t="s">
        <v>11</v>
      </c>
      <c r="F1494" s="30">
        <v>132000</v>
      </c>
      <c r="G1494" s="30"/>
      <c r="H1494" s="30"/>
      <c r="I1494" s="30"/>
      <c r="J1494" s="30">
        <v>12000</v>
      </c>
      <c r="K1494" s="34">
        <v>120000</v>
      </c>
      <c r="L1494" s="34"/>
      <c r="M1494" s="119" t="s">
        <v>418</v>
      </c>
    </row>
    <row r="1495" spans="1:13" x14ac:dyDescent="0.2">
      <c r="A1495" s="159"/>
      <c r="B1495" s="170"/>
      <c r="C1495" s="170"/>
      <c r="D1495" s="117"/>
      <c r="E1495" s="5" t="s">
        <v>12</v>
      </c>
      <c r="F1495" s="30">
        <v>18000</v>
      </c>
      <c r="G1495" s="30"/>
      <c r="H1495" s="30"/>
      <c r="I1495" s="40"/>
      <c r="J1495" s="30">
        <v>12000</v>
      </c>
      <c r="K1495" s="34">
        <v>6000</v>
      </c>
      <c r="L1495" s="34"/>
      <c r="M1495" s="119"/>
    </row>
    <row r="1496" spans="1:13" x14ac:dyDescent="0.2">
      <c r="A1496" s="159"/>
      <c r="B1496" s="170"/>
      <c r="C1496" s="170"/>
      <c r="D1496" s="117"/>
      <c r="E1496" s="5" t="s">
        <v>13</v>
      </c>
      <c r="F1496" s="30">
        <v>114000</v>
      </c>
      <c r="G1496" s="30"/>
      <c r="H1496" s="30"/>
      <c r="I1496" s="40"/>
      <c r="J1496" s="30"/>
      <c r="K1496" s="34">
        <v>114000</v>
      </c>
      <c r="L1496" s="34"/>
      <c r="M1496" s="119"/>
    </row>
    <row r="1497" spans="1:13" x14ac:dyDescent="0.2">
      <c r="A1497" s="159"/>
      <c r="B1497" s="170"/>
      <c r="C1497" s="170"/>
      <c r="D1497" s="117"/>
      <c r="E1497" s="5" t="s">
        <v>14</v>
      </c>
      <c r="F1497" s="30"/>
      <c r="G1497" s="30"/>
      <c r="H1497" s="30"/>
      <c r="I1497" s="40"/>
      <c r="J1497" s="30"/>
      <c r="K1497" s="34"/>
      <c r="L1497" s="34"/>
      <c r="M1497" s="119"/>
    </row>
    <row r="1498" spans="1:13" x14ac:dyDescent="0.2">
      <c r="A1498" s="160"/>
      <c r="B1498" s="170"/>
      <c r="C1498" s="170"/>
      <c r="D1498" s="118"/>
      <c r="E1498" s="5" t="s">
        <v>15</v>
      </c>
      <c r="F1498" s="30"/>
      <c r="G1498" s="30"/>
      <c r="H1498" s="30"/>
      <c r="I1498" s="30"/>
      <c r="J1498" s="34"/>
      <c r="K1498" s="34"/>
      <c r="L1498" s="34"/>
      <c r="M1498" s="119"/>
    </row>
    <row r="1499" spans="1:13" x14ac:dyDescent="0.2">
      <c r="A1499" s="158" t="s">
        <v>888</v>
      </c>
      <c r="B1499" s="170" t="s">
        <v>247</v>
      </c>
      <c r="C1499" s="170" t="s">
        <v>86</v>
      </c>
      <c r="D1499" s="116" t="s">
        <v>10</v>
      </c>
      <c r="E1499" s="5" t="s">
        <v>11</v>
      </c>
      <c r="F1499" s="30">
        <v>710000</v>
      </c>
      <c r="G1499" s="30"/>
      <c r="H1499" s="30"/>
      <c r="I1499" s="40">
        <v>210000</v>
      </c>
      <c r="J1499" s="30">
        <v>150000</v>
      </c>
      <c r="K1499" s="34">
        <v>200000</v>
      </c>
      <c r="L1499" s="34">
        <v>150000</v>
      </c>
      <c r="M1499" s="119" t="s">
        <v>419</v>
      </c>
    </row>
    <row r="1500" spans="1:13" x14ac:dyDescent="0.2">
      <c r="A1500" s="159"/>
      <c r="B1500" s="170"/>
      <c r="C1500" s="170"/>
      <c r="D1500" s="117"/>
      <c r="E1500" s="5" t="s">
        <v>12</v>
      </c>
      <c r="F1500" s="30">
        <v>45000</v>
      </c>
      <c r="G1500" s="30"/>
      <c r="H1500" s="30"/>
      <c r="I1500" s="40">
        <v>20000</v>
      </c>
      <c r="J1500" s="30">
        <v>7500</v>
      </c>
      <c r="K1500" s="34">
        <v>10000</v>
      </c>
      <c r="L1500" s="34">
        <v>7500</v>
      </c>
      <c r="M1500" s="119"/>
    </row>
    <row r="1501" spans="1:13" x14ac:dyDescent="0.2">
      <c r="A1501" s="159"/>
      <c r="B1501" s="170"/>
      <c r="C1501" s="170"/>
      <c r="D1501" s="117"/>
      <c r="E1501" s="5" t="s">
        <v>13</v>
      </c>
      <c r="F1501" s="30">
        <v>665000</v>
      </c>
      <c r="G1501" s="30"/>
      <c r="H1501" s="30"/>
      <c r="I1501" s="40">
        <v>190000</v>
      </c>
      <c r="J1501" s="30">
        <v>142500</v>
      </c>
      <c r="K1501" s="34">
        <v>190000</v>
      </c>
      <c r="L1501" s="34">
        <v>142500</v>
      </c>
      <c r="M1501" s="119"/>
    </row>
    <row r="1502" spans="1:13" x14ac:dyDescent="0.2">
      <c r="A1502" s="159"/>
      <c r="B1502" s="170"/>
      <c r="C1502" s="170"/>
      <c r="D1502" s="117"/>
      <c r="E1502" s="5" t="s">
        <v>14</v>
      </c>
      <c r="F1502" s="30"/>
      <c r="G1502" s="30"/>
      <c r="H1502" s="30"/>
      <c r="I1502" s="40"/>
      <c r="J1502" s="30"/>
      <c r="K1502" s="34"/>
      <c r="L1502" s="34"/>
      <c r="M1502" s="119"/>
    </row>
    <row r="1503" spans="1:13" x14ac:dyDescent="0.2">
      <c r="A1503" s="160"/>
      <c r="B1503" s="170"/>
      <c r="C1503" s="170"/>
      <c r="D1503" s="118"/>
      <c r="E1503" s="5" t="s">
        <v>15</v>
      </c>
      <c r="F1503" s="30"/>
      <c r="G1503" s="30"/>
      <c r="H1503" s="30"/>
      <c r="I1503" s="30"/>
      <c r="J1503" s="34"/>
      <c r="K1503" s="34"/>
      <c r="L1503" s="34"/>
      <c r="M1503" s="119"/>
    </row>
    <row r="1504" spans="1:13" x14ac:dyDescent="0.2">
      <c r="A1504" s="158" t="s">
        <v>889</v>
      </c>
      <c r="B1504" s="170" t="s">
        <v>170</v>
      </c>
      <c r="C1504" s="170" t="s">
        <v>175</v>
      </c>
      <c r="D1504" s="116" t="s">
        <v>10</v>
      </c>
      <c r="E1504" s="5" t="s">
        <v>11</v>
      </c>
      <c r="F1504" s="30">
        <v>318399.03000000003</v>
      </c>
      <c r="G1504" s="40"/>
      <c r="H1504" s="40"/>
      <c r="I1504" s="40"/>
      <c r="J1504" s="30">
        <v>43357.7</v>
      </c>
      <c r="K1504" s="30">
        <v>275041.33</v>
      </c>
      <c r="L1504" s="34"/>
      <c r="M1504" s="119" t="s">
        <v>420</v>
      </c>
    </row>
    <row r="1505" spans="1:13" x14ac:dyDescent="0.2">
      <c r="A1505" s="159"/>
      <c r="B1505" s="170"/>
      <c r="C1505" s="170"/>
      <c r="D1505" s="117"/>
      <c r="E1505" s="5" t="s">
        <v>12</v>
      </c>
      <c r="F1505" s="30"/>
      <c r="G1505" s="40"/>
      <c r="H1505" s="40"/>
      <c r="I1505" s="40"/>
      <c r="J1505" s="30"/>
      <c r="K1505" s="30"/>
      <c r="L1505" s="34"/>
      <c r="M1505" s="119"/>
    </row>
    <row r="1506" spans="1:13" x14ac:dyDescent="0.2">
      <c r="A1506" s="159"/>
      <c r="B1506" s="170"/>
      <c r="C1506" s="170"/>
      <c r="D1506" s="117"/>
      <c r="E1506" s="5" t="s">
        <v>13</v>
      </c>
      <c r="F1506" s="30">
        <v>318399.03000000003</v>
      </c>
      <c r="G1506" s="40"/>
      <c r="H1506" s="40"/>
      <c r="I1506" s="40"/>
      <c r="J1506" s="30">
        <v>43357.7</v>
      </c>
      <c r="K1506" s="30">
        <v>275041.33</v>
      </c>
      <c r="L1506" s="34"/>
      <c r="M1506" s="119"/>
    </row>
    <row r="1507" spans="1:13" x14ac:dyDescent="0.2">
      <c r="A1507" s="159"/>
      <c r="B1507" s="170"/>
      <c r="C1507" s="170"/>
      <c r="D1507" s="117"/>
      <c r="E1507" s="5" t="s">
        <v>14</v>
      </c>
      <c r="F1507" s="30"/>
      <c r="G1507" s="30"/>
      <c r="H1507" s="30"/>
      <c r="I1507" s="40"/>
      <c r="J1507" s="30"/>
      <c r="K1507" s="34"/>
      <c r="L1507" s="34"/>
      <c r="M1507" s="119"/>
    </row>
    <row r="1508" spans="1:13" x14ac:dyDescent="0.2">
      <c r="A1508" s="160"/>
      <c r="B1508" s="170"/>
      <c r="C1508" s="170"/>
      <c r="D1508" s="118"/>
      <c r="E1508" s="5" t="s">
        <v>15</v>
      </c>
      <c r="F1508" s="30"/>
      <c r="G1508" s="30"/>
      <c r="H1508" s="30"/>
      <c r="I1508" s="30"/>
      <c r="J1508" s="34"/>
      <c r="K1508" s="34"/>
      <c r="L1508" s="34"/>
      <c r="M1508" s="119"/>
    </row>
    <row r="1509" spans="1:13" x14ac:dyDescent="0.2">
      <c r="A1509" s="158" t="s">
        <v>890</v>
      </c>
      <c r="B1509" s="170" t="s">
        <v>169</v>
      </c>
      <c r="C1509" s="170" t="s">
        <v>175</v>
      </c>
      <c r="D1509" s="116" t="s">
        <v>10</v>
      </c>
      <c r="E1509" s="5" t="s">
        <v>11</v>
      </c>
      <c r="F1509" s="63">
        <v>20000</v>
      </c>
      <c r="G1509" s="30"/>
      <c r="H1509" s="30"/>
      <c r="I1509" s="40"/>
      <c r="J1509" s="30">
        <v>10000</v>
      </c>
      <c r="K1509" s="34">
        <v>10000</v>
      </c>
      <c r="L1509" s="34"/>
      <c r="M1509" s="119" t="s">
        <v>421</v>
      </c>
    </row>
    <row r="1510" spans="1:13" x14ac:dyDescent="0.2">
      <c r="A1510" s="159"/>
      <c r="B1510" s="170"/>
      <c r="C1510" s="170"/>
      <c r="D1510" s="117"/>
      <c r="E1510" s="5" t="s">
        <v>12</v>
      </c>
      <c r="F1510" s="63">
        <v>1000</v>
      </c>
      <c r="G1510" s="30"/>
      <c r="H1510" s="30"/>
      <c r="I1510" s="40"/>
      <c r="J1510" s="30">
        <v>500</v>
      </c>
      <c r="K1510" s="34">
        <v>500</v>
      </c>
      <c r="L1510" s="34"/>
      <c r="M1510" s="119"/>
    </row>
    <row r="1511" spans="1:13" x14ac:dyDescent="0.2">
      <c r="A1511" s="159"/>
      <c r="B1511" s="170"/>
      <c r="C1511" s="170"/>
      <c r="D1511" s="117"/>
      <c r="E1511" s="5" t="s">
        <v>13</v>
      </c>
      <c r="F1511" s="63">
        <v>19000</v>
      </c>
      <c r="G1511" s="30"/>
      <c r="H1511" s="30"/>
      <c r="I1511" s="40"/>
      <c r="J1511" s="30">
        <v>9500</v>
      </c>
      <c r="K1511" s="34">
        <v>9500</v>
      </c>
      <c r="L1511" s="34"/>
      <c r="M1511" s="119"/>
    </row>
    <row r="1512" spans="1:13" x14ac:dyDescent="0.2">
      <c r="A1512" s="159"/>
      <c r="B1512" s="170"/>
      <c r="C1512" s="170"/>
      <c r="D1512" s="117"/>
      <c r="E1512" s="5" t="s">
        <v>14</v>
      </c>
      <c r="F1512" s="63"/>
      <c r="G1512" s="30"/>
      <c r="H1512" s="30"/>
      <c r="I1512" s="40"/>
      <c r="J1512" s="30"/>
      <c r="K1512" s="34"/>
      <c r="L1512" s="34"/>
      <c r="M1512" s="119"/>
    </row>
    <row r="1513" spans="1:13" x14ac:dyDescent="0.2">
      <c r="A1513" s="160"/>
      <c r="B1513" s="170"/>
      <c r="C1513" s="170"/>
      <c r="D1513" s="118"/>
      <c r="E1513" s="5" t="s">
        <v>15</v>
      </c>
      <c r="F1513" s="30"/>
      <c r="G1513" s="30"/>
      <c r="H1513" s="30"/>
      <c r="I1513" s="30"/>
      <c r="J1513" s="34"/>
      <c r="K1513" s="34"/>
      <c r="L1513" s="34"/>
      <c r="M1513" s="119"/>
    </row>
    <row r="1514" spans="1:13" x14ac:dyDescent="0.2">
      <c r="A1514" s="158" t="s">
        <v>891</v>
      </c>
      <c r="B1514" s="170" t="s">
        <v>996</v>
      </c>
      <c r="C1514" s="170" t="s">
        <v>44</v>
      </c>
      <c r="D1514" s="116" t="s">
        <v>10</v>
      </c>
      <c r="E1514" s="67" t="s">
        <v>11</v>
      </c>
      <c r="F1514" s="30">
        <f>SUM(G1514:L1514)</f>
        <v>1384000</v>
      </c>
      <c r="G1514" s="30"/>
      <c r="H1514" s="30">
        <f>1384000/2</f>
        <v>692000</v>
      </c>
      <c r="I1514" s="30">
        <f>1384000/2</f>
        <v>692000</v>
      </c>
      <c r="J1514" s="30"/>
      <c r="K1514" s="34"/>
      <c r="L1514" s="34"/>
      <c r="M1514" s="119" t="s">
        <v>645</v>
      </c>
    </row>
    <row r="1515" spans="1:13" x14ac:dyDescent="0.2">
      <c r="A1515" s="159"/>
      <c r="B1515" s="170"/>
      <c r="C1515" s="170"/>
      <c r="D1515" s="117"/>
      <c r="E1515" s="67" t="s">
        <v>12</v>
      </c>
      <c r="F1515" s="30"/>
      <c r="G1515" s="30"/>
      <c r="H1515" s="30"/>
      <c r="I1515" s="40"/>
      <c r="J1515" s="30"/>
      <c r="K1515" s="34"/>
      <c r="L1515" s="34"/>
      <c r="M1515" s="119"/>
    </row>
    <row r="1516" spans="1:13" x14ac:dyDescent="0.2">
      <c r="A1516" s="159"/>
      <c r="B1516" s="170"/>
      <c r="C1516" s="170"/>
      <c r="D1516" s="117"/>
      <c r="E1516" s="67" t="s">
        <v>13</v>
      </c>
      <c r="F1516" s="30"/>
      <c r="G1516" s="30"/>
      <c r="H1516" s="30"/>
      <c r="I1516" s="40"/>
      <c r="J1516" s="30"/>
      <c r="K1516" s="34"/>
      <c r="L1516" s="34"/>
      <c r="M1516" s="119"/>
    </row>
    <row r="1517" spans="1:13" x14ac:dyDescent="0.2">
      <c r="A1517" s="159"/>
      <c r="B1517" s="170"/>
      <c r="C1517" s="170"/>
      <c r="D1517" s="117"/>
      <c r="E1517" s="67" t="s">
        <v>14</v>
      </c>
      <c r="F1517" s="30"/>
      <c r="G1517" s="30"/>
      <c r="H1517" s="30"/>
      <c r="I1517" s="40"/>
      <c r="J1517" s="30"/>
      <c r="K1517" s="34"/>
      <c r="L1517" s="34"/>
      <c r="M1517" s="119"/>
    </row>
    <row r="1518" spans="1:13" x14ac:dyDescent="0.2">
      <c r="A1518" s="160"/>
      <c r="B1518" s="170"/>
      <c r="C1518" s="170"/>
      <c r="D1518" s="118"/>
      <c r="E1518" s="67" t="s">
        <v>15</v>
      </c>
      <c r="F1518" s="30">
        <f t="shared" ref="F1518" si="64">SUM(G1518:L1518)</f>
        <v>1384000</v>
      </c>
      <c r="G1518" s="30"/>
      <c r="H1518" s="30">
        <f>1384000/2</f>
        <v>692000</v>
      </c>
      <c r="I1518" s="30">
        <f>1384000/2</f>
        <v>692000</v>
      </c>
      <c r="J1518" s="34"/>
      <c r="K1518" s="34"/>
      <c r="L1518" s="34"/>
      <c r="M1518" s="119"/>
    </row>
    <row r="1519" spans="1:13" x14ac:dyDescent="0.2">
      <c r="A1519" s="158" t="s">
        <v>892</v>
      </c>
      <c r="B1519" s="170" t="s">
        <v>152</v>
      </c>
      <c r="C1519" s="170" t="s">
        <v>176</v>
      </c>
      <c r="D1519" s="116" t="s">
        <v>10</v>
      </c>
      <c r="E1519" s="5" t="s">
        <v>11</v>
      </c>
      <c r="F1519" s="30">
        <v>449590.08</v>
      </c>
      <c r="G1519" s="30"/>
      <c r="H1519" s="30">
        <f>SUM(H1520:H1523)</f>
        <v>8246.4</v>
      </c>
      <c r="I1519" s="30">
        <f t="shared" ref="I1519:J1519" si="65">SUM(I1520:I1523)</f>
        <v>2016</v>
      </c>
      <c r="J1519" s="30">
        <f t="shared" si="65"/>
        <v>439328.39999999997</v>
      </c>
      <c r="K1519" s="34"/>
      <c r="L1519" s="34"/>
      <c r="M1519" s="119" t="s">
        <v>422</v>
      </c>
    </row>
    <row r="1520" spans="1:13" x14ac:dyDescent="0.2">
      <c r="A1520" s="159"/>
      <c r="B1520" s="170"/>
      <c r="C1520" s="170"/>
      <c r="D1520" s="117"/>
      <c r="E1520" s="5" t="s">
        <v>12</v>
      </c>
      <c r="F1520" s="30">
        <v>14655.7</v>
      </c>
      <c r="G1520" s="30"/>
      <c r="H1520" s="30">
        <v>8246.4</v>
      </c>
      <c r="I1520" s="30">
        <v>2016</v>
      </c>
      <c r="J1520" s="34">
        <v>4393.3</v>
      </c>
      <c r="K1520" s="34"/>
      <c r="L1520" s="34"/>
      <c r="M1520" s="119"/>
    </row>
    <row r="1521" spans="1:13" x14ac:dyDescent="0.2">
      <c r="A1521" s="159"/>
      <c r="B1521" s="170"/>
      <c r="C1521" s="170"/>
      <c r="D1521" s="117"/>
      <c r="E1521" s="5" t="s">
        <v>13</v>
      </c>
      <c r="F1521" s="30">
        <v>434935.1</v>
      </c>
      <c r="G1521" s="30"/>
      <c r="H1521" s="30"/>
      <c r="I1521" s="30"/>
      <c r="J1521" s="34">
        <v>434935.1</v>
      </c>
      <c r="K1521" s="34"/>
      <c r="L1521" s="34"/>
      <c r="M1521" s="119"/>
    </row>
    <row r="1522" spans="1:13" x14ac:dyDescent="0.2">
      <c r="A1522" s="159"/>
      <c r="B1522" s="170"/>
      <c r="C1522" s="170"/>
      <c r="D1522" s="117"/>
      <c r="E1522" s="5" t="s">
        <v>14</v>
      </c>
      <c r="F1522" s="30"/>
      <c r="G1522" s="30"/>
      <c r="H1522" s="30"/>
      <c r="I1522" s="30"/>
      <c r="J1522" s="34"/>
      <c r="K1522" s="34"/>
      <c r="L1522" s="34"/>
      <c r="M1522" s="119"/>
    </row>
    <row r="1523" spans="1:13" x14ac:dyDescent="0.2">
      <c r="A1523" s="160"/>
      <c r="B1523" s="170"/>
      <c r="C1523" s="170"/>
      <c r="D1523" s="118"/>
      <c r="E1523" s="5" t="s">
        <v>15</v>
      </c>
      <c r="F1523" s="30"/>
      <c r="G1523" s="30"/>
      <c r="H1523" s="30"/>
      <c r="I1523" s="30"/>
      <c r="J1523" s="34"/>
      <c r="K1523" s="34"/>
      <c r="L1523" s="34"/>
      <c r="M1523" s="119"/>
    </row>
    <row r="1524" spans="1:13" x14ac:dyDescent="0.2">
      <c r="A1524" s="158" t="s">
        <v>893</v>
      </c>
      <c r="B1524" s="170" t="s">
        <v>153</v>
      </c>
      <c r="C1524" s="170" t="s">
        <v>176</v>
      </c>
      <c r="D1524" s="116" t="s">
        <v>10</v>
      </c>
      <c r="E1524" s="5" t="s">
        <v>11</v>
      </c>
      <c r="F1524" s="30">
        <v>572862.9</v>
      </c>
      <c r="G1524" s="30"/>
      <c r="H1524" s="30">
        <f>SUM(H1525:H1528)</f>
        <v>11102.4</v>
      </c>
      <c r="I1524" s="30">
        <f t="shared" ref="I1524:J1524" si="66">SUM(I1525:I1528)</f>
        <v>0</v>
      </c>
      <c r="J1524" s="30">
        <f t="shared" si="66"/>
        <v>561760.5</v>
      </c>
      <c r="K1524" s="34"/>
      <c r="L1524" s="34"/>
      <c r="M1524" s="119" t="s">
        <v>422</v>
      </c>
    </row>
    <row r="1525" spans="1:13" x14ac:dyDescent="0.2">
      <c r="A1525" s="159"/>
      <c r="B1525" s="170"/>
      <c r="C1525" s="170"/>
      <c r="D1525" s="117"/>
      <c r="E1525" s="5" t="s">
        <v>12</v>
      </c>
      <c r="F1525" s="30">
        <v>16720</v>
      </c>
      <c r="G1525" s="30"/>
      <c r="H1525" s="30">
        <v>11102.4</v>
      </c>
      <c r="I1525" s="30"/>
      <c r="J1525" s="34">
        <v>5617.6</v>
      </c>
      <c r="K1525" s="34"/>
      <c r="L1525" s="34"/>
      <c r="M1525" s="119"/>
    </row>
    <row r="1526" spans="1:13" x14ac:dyDescent="0.2">
      <c r="A1526" s="159"/>
      <c r="B1526" s="170"/>
      <c r="C1526" s="170"/>
      <c r="D1526" s="117"/>
      <c r="E1526" s="5" t="s">
        <v>13</v>
      </c>
      <c r="F1526" s="30">
        <v>556142.9</v>
      </c>
      <c r="G1526" s="30"/>
      <c r="H1526" s="30"/>
      <c r="I1526" s="30"/>
      <c r="J1526" s="34">
        <v>556142.9</v>
      </c>
      <c r="K1526" s="34"/>
      <c r="L1526" s="34"/>
      <c r="M1526" s="119"/>
    </row>
    <row r="1527" spans="1:13" x14ac:dyDescent="0.2">
      <c r="A1527" s="159"/>
      <c r="B1527" s="170"/>
      <c r="C1527" s="170"/>
      <c r="D1527" s="117"/>
      <c r="E1527" s="5" t="s">
        <v>14</v>
      </c>
      <c r="F1527" s="30"/>
      <c r="G1527" s="30"/>
      <c r="H1527" s="30"/>
      <c r="I1527" s="30"/>
      <c r="J1527" s="34"/>
      <c r="K1527" s="34"/>
      <c r="L1527" s="34"/>
      <c r="M1527" s="119"/>
    </row>
    <row r="1528" spans="1:13" x14ac:dyDescent="0.2">
      <c r="A1528" s="160"/>
      <c r="B1528" s="170"/>
      <c r="C1528" s="170"/>
      <c r="D1528" s="118"/>
      <c r="E1528" s="5" t="s">
        <v>15</v>
      </c>
      <c r="F1528" s="30"/>
      <c r="G1528" s="30"/>
      <c r="H1528" s="30"/>
      <c r="I1528" s="30"/>
      <c r="J1528" s="34"/>
      <c r="K1528" s="34"/>
      <c r="L1528" s="34"/>
      <c r="M1528" s="119"/>
    </row>
    <row r="1529" spans="1:13" x14ac:dyDescent="0.2">
      <c r="A1529" s="158" t="s">
        <v>894</v>
      </c>
      <c r="B1529" s="170" t="s">
        <v>154</v>
      </c>
      <c r="C1529" s="170" t="s">
        <v>176</v>
      </c>
      <c r="D1529" s="116" t="s">
        <v>10</v>
      </c>
      <c r="E1529" s="5" t="s">
        <v>11</v>
      </c>
      <c r="F1529" s="30">
        <v>112618</v>
      </c>
      <c r="G1529" s="30"/>
      <c r="H1529" s="30"/>
      <c r="I1529" s="30"/>
      <c r="J1529" s="34"/>
      <c r="K1529" s="34"/>
      <c r="L1529" s="34"/>
      <c r="M1529" s="119" t="s">
        <v>422</v>
      </c>
    </row>
    <row r="1530" spans="1:13" x14ac:dyDescent="0.2">
      <c r="A1530" s="159"/>
      <c r="B1530" s="170"/>
      <c r="C1530" s="170"/>
      <c r="D1530" s="117"/>
      <c r="E1530" s="5" t="s">
        <v>12</v>
      </c>
      <c r="F1530" s="30">
        <v>3385.2</v>
      </c>
      <c r="G1530" s="30"/>
      <c r="H1530" s="30">
        <v>2281.9</v>
      </c>
      <c r="I1530" s="30"/>
      <c r="J1530" s="34">
        <v>1103.3</v>
      </c>
      <c r="K1530" s="34"/>
      <c r="L1530" s="34"/>
      <c r="M1530" s="119"/>
    </row>
    <row r="1531" spans="1:13" x14ac:dyDescent="0.2">
      <c r="A1531" s="159"/>
      <c r="B1531" s="170"/>
      <c r="C1531" s="170"/>
      <c r="D1531" s="117"/>
      <c r="E1531" s="5" t="s">
        <v>13</v>
      </c>
      <c r="F1531" s="30">
        <v>109232.8</v>
      </c>
      <c r="G1531" s="30"/>
      <c r="H1531" s="30"/>
      <c r="I1531" s="30"/>
      <c r="J1531" s="34">
        <v>109232.8</v>
      </c>
      <c r="K1531" s="34"/>
      <c r="L1531" s="34"/>
      <c r="M1531" s="119"/>
    </row>
    <row r="1532" spans="1:13" x14ac:dyDescent="0.2">
      <c r="A1532" s="159"/>
      <c r="B1532" s="170"/>
      <c r="C1532" s="170"/>
      <c r="D1532" s="117"/>
      <c r="E1532" s="5" t="s">
        <v>14</v>
      </c>
      <c r="F1532" s="30"/>
      <c r="G1532" s="30"/>
      <c r="H1532" s="30"/>
      <c r="I1532" s="30"/>
      <c r="J1532" s="34"/>
      <c r="K1532" s="34"/>
      <c r="L1532" s="34"/>
      <c r="M1532" s="119"/>
    </row>
    <row r="1533" spans="1:13" ht="26.25" customHeight="1" x14ac:dyDescent="0.2">
      <c r="A1533" s="160"/>
      <c r="B1533" s="170"/>
      <c r="C1533" s="170"/>
      <c r="D1533" s="118"/>
      <c r="E1533" s="5" t="s">
        <v>15</v>
      </c>
      <c r="F1533" s="30"/>
      <c r="G1533" s="30"/>
      <c r="H1533" s="30"/>
      <c r="I1533" s="30"/>
      <c r="J1533" s="34"/>
      <c r="K1533" s="34"/>
      <c r="L1533" s="34"/>
      <c r="M1533" s="119"/>
    </row>
    <row r="1534" spans="1:13" x14ac:dyDescent="0.2">
      <c r="A1534" s="158" t="s">
        <v>895</v>
      </c>
      <c r="B1534" s="170" t="s">
        <v>155</v>
      </c>
      <c r="C1534" s="170" t="s">
        <v>175</v>
      </c>
      <c r="D1534" s="116" t="s">
        <v>10</v>
      </c>
      <c r="E1534" s="5" t="s">
        <v>11</v>
      </c>
      <c r="F1534" s="30">
        <v>1961554</v>
      </c>
      <c r="G1534" s="30"/>
      <c r="H1534" s="30"/>
      <c r="I1534" s="30"/>
      <c r="J1534" s="34">
        <v>38619</v>
      </c>
      <c r="K1534" s="34">
        <v>1922935</v>
      </c>
      <c r="L1534" s="34"/>
      <c r="M1534" s="119" t="s">
        <v>422</v>
      </c>
    </row>
    <row r="1535" spans="1:13" x14ac:dyDescent="0.2">
      <c r="A1535" s="159"/>
      <c r="B1535" s="170"/>
      <c r="C1535" s="170"/>
      <c r="D1535" s="117"/>
      <c r="E1535" s="5" t="s">
        <v>12</v>
      </c>
      <c r="F1535" s="30">
        <v>134765.75</v>
      </c>
      <c r="G1535" s="30"/>
      <c r="H1535" s="30"/>
      <c r="I1535" s="30"/>
      <c r="J1535" s="34">
        <v>38619</v>
      </c>
      <c r="K1535" s="34">
        <v>96146.75</v>
      </c>
      <c r="L1535" s="34"/>
      <c r="M1535" s="119"/>
    </row>
    <row r="1536" spans="1:13" x14ac:dyDescent="0.2">
      <c r="A1536" s="159"/>
      <c r="B1536" s="170"/>
      <c r="C1536" s="170"/>
      <c r="D1536" s="117"/>
      <c r="E1536" s="5" t="s">
        <v>13</v>
      </c>
      <c r="F1536" s="30">
        <v>1826788.25</v>
      </c>
      <c r="G1536" s="30"/>
      <c r="H1536" s="30"/>
      <c r="I1536" s="30"/>
      <c r="J1536" s="34"/>
      <c r="K1536" s="34">
        <v>1826788.25</v>
      </c>
      <c r="L1536" s="34"/>
      <c r="M1536" s="119"/>
    </row>
    <row r="1537" spans="1:14" x14ac:dyDescent="0.2">
      <c r="A1537" s="159"/>
      <c r="B1537" s="170"/>
      <c r="C1537" s="170"/>
      <c r="D1537" s="117"/>
      <c r="E1537" s="5" t="s">
        <v>14</v>
      </c>
      <c r="F1537" s="30"/>
      <c r="G1537" s="30"/>
      <c r="H1537" s="30"/>
      <c r="I1537" s="30"/>
      <c r="J1537" s="34"/>
      <c r="K1537" s="34"/>
      <c r="L1537" s="34"/>
      <c r="M1537" s="119"/>
    </row>
    <row r="1538" spans="1:14" ht="33" customHeight="1" x14ac:dyDescent="0.2">
      <c r="A1538" s="160"/>
      <c r="B1538" s="170"/>
      <c r="C1538" s="170"/>
      <c r="D1538" s="118"/>
      <c r="E1538" s="5" t="s">
        <v>15</v>
      </c>
      <c r="F1538" s="30"/>
      <c r="G1538" s="30"/>
      <c r="H1538" s="30"/>
      <c r="I1538" s="30"/>
      <c r="J1538" s="34"/>
      <c r="K1538" s="34"/>
      <c r="L1538" s="34"/>
      <c r="M1538" s="119"/>
    </row>
    <row r="1539" spans="1:14" x14ac:dyDescent="0.2">
      <c r="A1539" s="158" t="s">
        <v>896</v>
      </c>
      <c r="B1539" s="170" t="s">
        <v>156</v>
      </c>
      <c r="C1539" s="170" t="s">
        <v>175</v>
      </c>
      <c r="D1539" s="116" t="s">
        <v>10</v>
      </c>
      <c r="E1539" s="5" t="s">
        <v>11</v>
      </c>
      <c r="F1539" s="30">
        <v>129569.8</v>
      </c>
      <c r="G1539" s="30"/>
      <c r="H1539" s="30"/>
      <c r="I1539" s="30"/>
      <c r="J1539" s="34">
        <v>4113.7</v>
      </c>
      <c r="K1539" s="34">
        <v>125456.1</v>
      </c>
      <c r="L1539" s="34"/>
      <c r="M1539" s="119" t="s">
        <v>422</v>
      </c>
    </row>
    <row r="1540" spans="1:14" x14ac:dyDescent="0.2">
      <c r="A1540" s="159"/>
      <c r="B1540" s="170"/>
      <c r="C1540" s="170"/>
      <c r="D1540" s="117"/>
      <c r="E1540" s="5" t="s">
        <v>12</v>
      </c>
      <c r="F1540" s="30">
        <v>10386.51</v>
      </c>
      <c r="G1540" s="30"/>
      <c r="H1540" s="30"/>
      <c r="I1540" s="30"/>
      <c r="J1540" s="34">
        <v>4113.7</v>
      </c>
      <c r="K1540" s="34">
        <v>6272.81</v>
      </c>
      <c r="L1540" s="34"/>
      <c r="M1540" s="119"/>
    </row>
    <row r="1541" spans="1:14" x14ac:dyDescent="0.2">
      <c r="A1541" s="159"/>
      <c r="B1541" s="170"/>
      <c r="C1541" s="170"/>
      <c r="D1541" s="117"/>
      <c r="E1541" s="5" t="s">
        <v>13</v>
      </c>
      <c r="F1541" s="30">
        <v>119183.3</v>
      </c>
      <c r="G1541" s="30"/>
      <c r="H1541" s="30"/>
      <c r="I1541" s="30"/>
      <c r="J1541" s="34"/>
      <c r="K1541" s="34">
        <v>119183.3</v>
      </c>
      <c r="L1541" s="34"/>
      <c r="M1541" s="119"/>
    </row>
    <row r="1542" spans="1:14" x14ac:dyDescent="0.2">
      <c r="A1542" s="159"/>
      <c r="B1542" s="170"/>
      <c r="C1542" s="170"/>
      <c r="D1542" s="117"/>
      <c r="E1542" s="5" t="s">
        <v>14</v>
      </c>
      <c r="F1542" s="30"/>
      <c r="G1542" s="30"/>
      <c r="H1542" s="30"/>
      <c r="I1542" s="30"/>
      <c r="J1542" s="34"/>
      <c r="K1542" s="34"/>
      <c r="L1542" s="34"/>
      <c r="M1542" s="119"/>
    </row>
    <row r="1543" spans="1:14" ht="30.75" customHeight="1" x14ac:dyDescent="0.2">
      <c r="A1543" s="160"/>
      <c r="B1543" s="170"/>
      <c r="C1543" s="170"/>
      <c r="D1543" s="118"/>
      <c r="E1543" s="5" t="s">
        <v>15</v>
      </c>
      <c r="F1543" s="30"/>
      <c r="G1543" s="30"/>
      <c r="H1543" s="30"/>
      <c r="I1543" s="30"/>
      <c r="J1543" s="34"/>
      <c r="K1543" s="34"/>
      <c r="L1543" s="34"/>
      <c r="M1543" s="119"/>
    </row>
    <row r="1544" spans="1:14" x14ac:dyDescent="0.2">
      <c r="A1544" s="158" t="s">
        <v>897</v>
      </c>
      <c r="B1544" s="170" t="s">
        <v>157</v>
      </c>
      <c r="C1544" s="170" t="s">
        <v>175</v>
      </c>
      <c r="D1544" s="116" t="s">
        <v>10</v>
      </c>
      <c r="E1544" s="5" t="s">
        <v>11</v>
      </c>
      <c r="F1544" s="30">
        <v>600560.9</v>
      </c>
      <c r="G1544" s="30"/>
      <c r="H1544" s="30"/>
      <c r="I1544" s="30"/>
      <c r="J1544" s="34">
        <v>13600.4</v>
      </c>
      <c r="K1544" s="34">
        <v>586960.5</v>
      </c>
      <c r="L1544" s="34"/>
      <c r="M1544" s="119" t="s">
        <v>422</v>
      </c>
      <c r="N1544" s="20"/>
    </row>
    <row r="1545" spans="1:14" x14ac:dyDescent="0.2">
      <c r="A1545" s="159"/>
      <c r="B1545" s="170"/>
      <c r="C1545" s="170"/>
      <c r="D1545" s="117"/>
      <c r="E1545" s="5" t="s">
        <v>12</v>
      </c>
      <c r="F1545" s="30">
        <v>42948.43</v>
      </c>
      <c r="G1545" s="30"/>
      <c r="H1545" s="30"/>
      <c r="I1545" s="30"/>
      <c r="J1545" s="34">
        <v>13600.4</v>
      </c>
      <c r="K1545" s="34">
        <v>29348.03</v>
      </c>
      <c r="L1545" s="34"/>
      <c r="M1545" s="119"/>
    </row>
    <row r="1546" spans="1:14" x14ac:dyDescent="0.2">
      <c r="A1546" s="159"/>
      <c r="B1546" s="170"/>
      <c r="C1546" s="170"/>
      <c r="D1546" s="117"/>
      <c r="E1546" s="5" t="s">
        <v>13</v>
      </c>
      <c r="F1546" s="30">
        <v>557612.48</v>
      </c>
      <c r="G1546" s="30"/>
      <c r="H1546" s="30"/>
      <c r="I1546" s="30"/>
      <c r="J1546" s="34"/>
      <c r="K1546" s="34">
        <v>557612.48</v>
      </c>
      <c r="L1546" s="34"/>
      <c r="M1546" s="119"/>
    </row>
    <row r="1547" spans="1:14" x14ac:dyDescent="0.2">
      <c r="A1547" s="159"/>
      <c r="B1547" s="170"/>
      <c r="C1547" s="170"/>
      <c r="D1547" s="117"/>
      <c r="E1547" s="5" t="s">
        <v>14</v>
      </c>
      <c r="F1547" s="30"/>
      <c r="G1547" s="30"/>
      <c r="H1547" s="30"/>
      <c r="I1547" s="30"/>
      <c r="J1547" s="34"/>
      <c r="K1547" s="34"/>
      <c r="L1547" s="34"/>
      <c r="M1547" s="119"/>
    </row>
    <row r="1548" spans="1:14" x14ac:dyDescent="0.2">
      <c r="A1548" s="160"/>
      <c r="B1548" s="170"/>
      <c r="C1548" s="170"/>
      <c r="D1548" s="118"/>
      <c r="E1548" s="5" t="s">
        <v>15</v>
      </c>
      <c r="F1548" s="30"/>
      <c r="G1548" s="30"/>
      <c r="H1548" s="30"/>
      <c r="I1548" s="30"/>
      <c r="J1548" s="34"/>
      <c r="K1548" s="34"/>
      <c r="L1548" s="34"/>
      <c r="M1548" s="119"/>
    </row>
    <row r="1549" spans="1:14" x14ac:dyDescent="0.2">
      <c r="A1549" s="158" t="s">
        <v>898</v>
      </c>
      <c r="B1549" s="170" t="s">
        <v>158</v>
      </c>
      <c r="C1549" s="170" t="s">
        <v>177</v>
      </c>
      <c r="D1549" s="116" t="s">
        <v>10</v>
      </c>
      <c r="E1549" s="5" t="s">
        <v>11</v>
      </c>
      <c r="F1549" s="64">
        <v>258534.71</v>
      </c>
      <c r="G1549" s="30"/>
      <c r="H1549" s="30"/>
      <c r="I1549" s="30"/>
      <c r="J1549" s="34"/>
      <c r="K1549" s="34">
        <v>4443.8</v>
      </c>
      <c r="L1549" s="65">
        <v>254090.91</v>
      </c>
      <c r="M1549" s="119" t="s">
        <v>422</v>
      </c>
    </row>
    <row r="1550" spans="1:14" x14ac:dyDescent="0.2">
      <c r="A1550" s="159"/>
      <c r="B1550" s="170"/>
      <c r="C1550" s="170"/>
      <c r="D1550" s="117"/>
      <c r="E1550" s="5" t="s">
        <v>12</v>
      </c>
      <c r="F1550" s="30">
        <v>17148.349999999999</v>
      </c>
      <c r="G1550" s="30"/>
      <c r="H1550" s="30"/>
      <c r="I1550" s="30"/>
      <c r="J1550" s="34"/>
      <c r="K1550" s="34">
        <v>4443.8</v>
      </c>
      <c r="L1550" s="65">
        <v>12704.55</v>
      </c>
      <c r="M1550" s="119"/>
    </row>
    <row r="1551" spans="1:14" x14ac:dyDescent="0.2">
      <c r="A1551" s="159"/>
      <c r="B1551" s="170"/>
      <c r="C1551" s="170"/>
      <c r="D1551" s="117"/>
      <c r="E1551" s="5" t="s">
        <v>13</v>
      </c>
      <c r="F1551" s="30">
        <f>L1551</f>
        <v>241386.36</v>
      </c>
      <c r="G1551" s="30"/>
      <c r="H1551" s="30"/>
      <c r="I1551" s="30"/>
      <c r="J1551" s="34"/>
      <c r="K1551" s="34"/>
      <c r="L1551" s="65">
        <v>241386.36</v>
      </c>
      <c r="M1551" s="119"/>
    </row>
    <row r="1552" spans="1:14" x14ac:dyDescent="0.2">
      <c r="A1552" s="159"/>
      <c r="B1552" s="170"/>
      <c r="C1552" s="170"/>
      <c r="D1552" s="117"/>
      <c r="E1552" s="5" t="s">
        <v>14</v>
      </c>
      <c r="F1552" s="30"/>
      <c r="G1552" s="30"/>
      <c r="H1552" s="30"/>
      <c r="I1552" s="30"/>
      <c r="J1552" s="34"/>
      <c r="K1552" s="34"/>
      <c r="L1552" s="34"/>
      <c r="M1552" s="119"/>
    </row>
    <row r="1553" spans="1:13" x14ac:dyDescent="0.2">
      <c r="A1553" s="160"/>
      <c r="B1553" s="170"/>
      <c r="C1553" s="170"/>
      <c r="D1553" s="118"/>
      <c r="E1553" s="5" t="s">
        <v>15</v>
      </c>
      <c r="F1553" s="30"/>
      <c r="G1553" s="30"/>
      <c r="H1553" s="30"/>
      <c r="I1553" s="30"/>
      <c r="J1553" s="34"/>
      <c r="K1553" s="34"/>
      <c r="L1553" s="34"/>
      <c r="M1553" s="119"/>
    </row>
    <row r="1554" spans="1:13" x14ac:dyDescent="0.2">
      <c r="A1554" s="158" t="s">
        <v>899</v>
      </c>
      <c r="B1554" s="170" t="s">
        <v>159</v>
      </c>
      <c r="C1554" s="170" t="s">
        <v>177</v>
      </c>
      <c r="D1554" s="116" t="s">
        <v>10</v>
      </c>
      <c r="E1554" s="5" t="s">
        <v>11</v>
      </c>
      <c r="F1554" s="30">
        <v>95900.5</v>
      </c>
      <c r="G1554" s="30"/>
      <c r="H1554" s="30"/>
      <c r="I1554" s="30"/>
      <c r="J1554" s="34"/>
      <c r="K1554" s="34">
        <v>3863.1</v>
      </c>
      <c r="L1554" s="34">
        <v>92037.4</v>
      </c>
      <c r="M1554" s="119" t="s">
        <v>422</v>
      </c>
    </row>
    <row r="1555" spans="1:13" x14ac:dyDescent="0.2">
      <c r="A1555" s="159"/>
      <c r="B1555" s="170"/>
      <c r="C1555" s="170"/>
      <c r="D1555" s="117"/>
      <c r="E1555" s="5" t="s">
        <v>12</v>
      </c>
      <c r="F1555" s="30">
        <v>8464.9699999999993</v>
      </c>
      <c r="G1555" s="30"/>
      <c r="H1555" s="30"/>
      <c r="I1555" s="30"/>
      <c r="J1555" s="34"/>
      <c r="K1555" s="34">
        <v>3863.1</v>
      </c>
      <c r="L1555" s="34">
        <v>4601.87</v>
      </c>
      <c r="M1555" s="119"/>
    </row>
    <row r="1556" spans="1:13" x14ac:dyDescent="0.2">
      <c r="A1556" s="159"/>
      <c r="B1556" s="170"/>
      <c r="C1556" s="170"/>
      <c r="D1556" s="117"/>
      <c r="E1556" s="5" t="s">
        <v>13</v>
      </c>
      <c r="F1556" s="30">
        <v>87435.53</v>
      </c>
      <c r="G1556" s="30"/>
      <c r="H1556" s="30"/>
      <c r="I1556" s="30"/>
      <c r="J1556" s="34"/>
      <c r="K1556" s="34"/>
      <c r="L1556" s="34">
        <v>87435.53</v>
      </c>
      <c r="M1556" s="119"/>
    </row>
    <row r="1557" spans="1:13" x14ac:dyDescent="0.2">
      <c r="A1557" s="159"/>
      <c r="B1557" s="170"/>
      <c r="C1557" s="170"/>
      <c r="D1557" s="117"/>
      <c r="E1557" s="5" t="s">
        <v>14</v>
      </c>
      <c r="F1557" s="30"/>
      <c r="G1557" s="30"/>
      <c r="H1557" s="30"/>
      <c r="I1557" s="30"/>
      <c r="J1557" s="34"/>
      <c r="K1557" s="34"/>
      <c r="L1557" s="34"/>
      <c r="M1557" s="119"/>
    </row>
    <row r="1558" spans="1:13" x14ac:dyDescent="0.2">
      <c r="A1558" s="160"/>
      <c r="B1558" s="170"/>
      <c r="C1558" s="170"/>
      <c r="D1558" s="118"/>
      <c r="E1558" s="5" t="s">
        <v>15</v>
      </c>
      <c r="F1558" s="30"/>
      <c r="G1558" s="30"/>
      <c r="H1558" s="30"/>
      <c r="I1558" s="30"/>
      <c r="J1558" s="34"/>
      <c r="K1558" s="34"/>
      <c r="L1558" s="34"/>
      <c r="M1558" s="119"/>
    </row>
    <row r="1559" spans="1:13" x14ac:dyDescent="0.2">
      <c r="A1559" s="158" t="s">
        <v>900</v>
      </c>
      <c r="B1559" s="170" t="s">
        <v>160</v>
      </c>
      <c r="C1559" s="170" t="s">
        <v>177</v>
      </c>
      <c r="D1559" s="116" t="s">
        <v>10</v>
      </c>
      <c r="E1559" s="5" t="s">
        <v>11</v>
      </c>
      <c r="F1559" s="30">
        <v>241821.9</v>
      </c>
      <c r="G1559" s="30"/>
      <c r="H1559" s="30"/>
      <c r="I1559" s="30"/>
      <c r="J1559" s="34"/>
      <c r="K1559" s="34">
        <v>9208.4</v>
      </c>
      <c r="L1559" s="34">
        <v>232613.5</v>
      </c>
      <c r="M1559" s="119" t="s">
        <v>422</v>
      </c>
    </row>
    <row r="1560" spans="1:13" x14ac:dyDescent="0.2">
      <c r="A1560" s="159"/>
      <c r="B1560" s="170"/>
      <c r="C1560" s="170"/>
      <c r="D1560" s="117"/>
      <c r="E1560" s="5" t="s">
        <v>12</v>
      </c>
      <c r="F1560" s="30">
        <v>20839.080000000002</v>
      </c>
      <c r="G1560" s="30"/>
      <c r="H1560" s="30"/>
      <c r="I1560" s="30"/>
      <c r="J1560" s="34"/>
      <c r="K1560" s="34">
        <v>9208.4</v>
      </c>
      <c r="L1560" s="34">
        <v>11630.68</v>
      </c>
      <c r="M1560" s="119"/>
    </row>
    <row r="1561" spans="1:13" x14ac:dyDescent="0.2">
      <c r="A1561" s="159"/>
      <c r="B1561" s="170"/>
      <c r="C1561" s="170"/>
      <c r="D1561" s="117"/>
      <c r="E1561" s="5" t="s">
        <v>13</v>
      </c>
      <c r="F1561" s="30">
        <v>220982.83</v>
      </c>
      <c r="G1561" s="30"/>
      <c r="H1561" s="30"/>
      <c r="I1561" s="30"/>
      <c r="J1561" s="34"/>
      <c r="K1561" s="34"/>
      <c r="L1561" s="34">
        <v>220982.83</v>
      </c>
      <c r="M1561" s="119"/>
    </row>
    <row r="1562" spans="1:13" x14ac:dyDescent="0.2">
      <c r="A1562" s="159"/>
      <c r="B1562" s="170"/>
      <c r="C1562" s="170"/>
      <c r="D1562" s="117"/>
      <c r="E1562" s="5" t="s">
        <v>14</v>
      </c>
      <c r="F1562" s="30"/>
      <c r="G1562" s="30"/>
      <c r="H1562" s="30"/>
      <c r="I1562" s="30"/>
      <c r="J1562" s="34"/>
      <c r="K1562" s="34"/>
      <c r="L1562" s="34"/>
      <c r="M1562" s="119"/>
    </row>
    <row r="1563" spans="1:13" x14ac:dyDescent="0.2">
      <c r="A1563" s="160"/>
      <c r="B1563" s="170"/>
      <c r="C1563" s="170"/>
      <c r="D1563" s="118"/>
      <c r="E1563" s="5" t="s">
        <v>15</v>
      </c>
      <c r="F1563" s="30"/>
      <c r="G1563" s="30"/>
      <c r="H1563" s="30"/>
      <c r="I1563" s="30"/>
      <c r="J1563" s="34"/>
      <c r="K1563" s="34"/>
      <c r="L1563" s="34"/>
      <c r="M1563" s="119"/>
    </row>
    <row r="1564" spans="1:13" x14ac:dyDescent="0.2">
      <c r="A1564" s="158" t="s">
        <v>901</v>
      </c>
      <c r="B1564" s="170" t="s">
        <v>161</v>
      </c>
      <c r="C1564" s="170" t="s">
        <v>177</v>
      </c>
      <c r="D1564" s="116" t="s">
        <v>10</v>
      </c>
      <c r="E1564" s="5" t="s">
        <v>11</v>
      </c>
      <c r="F1564" s="30">
        <v>325873.90000000002</v>
      </c>
      <c r="G1564" s="30"/>
      <c r="H1564" s="30"/>
      <c r="I1564" s="30"/>
      <c r="J1564" s="34"/>
      <c r="K1564" s="34">
        <v>8124.3</v>
      </c>
      <c r="L1564" s="34">
        <v>317749.59999999998</v>
      </c>
      <c r="M1564" s="119" t="s">
        <v>422</v>
      </c>
    </row>
    <row r="1565" spans="1:13" x14ac:dyDescent="0.2">
      <c r="A1565" s="159"/>
      <c r="B1565" s="170"/>
      <c r="C1565" s="170"/>
      <c r="D1565" s="117"/>
      <c r="E1565" s="5" t="s">
        <v>12</v>
      </c>
      <c r="F1565" s="30">
        <v>24011.78</v>
      </c>
      <c r="G1565" s="30"/>
      <c r="H1565" s="30"/>
      <c r="I1565" s="30"/>
      <c r="J1565" s="34"/>
      <c r="K1565" s="34">
        <v>8124.3</v>
      </c>
      <c r="L1565" s="34">
        <v>15887.48</v>
      </c>
      <c r="M1565" s="119"/>
    </row>
    <row r="1566" spans="1:13" x14ac:dyDescent="0.2">
      <c r="A1566" s="159"/>
      <c r="B1566" s="170"/>
      <c r="C1566" s="170"/>
      <c r="D1566" s="117"/>
      <c r="E1566" s="5" t="s">
        <v>13</v>
      </c>
      <c r="F1566" s="30">
        <v>301862.12</v>
      </c>
      <c r="G1566" s="30"/>
      <c r="H1566" s="30"/>
      <c r="I1566" s="30"/>
      <c r="J1566" s="34"/>
      <c r="K1566" s="34"/>
      <c r="L1566" s="34">
        <v>301862.12</v>
      </c>
      <c r="M1566" s="119"/>
    </row>
    <row r="1567" spans="1:13" x14ac:dyDescent="0.2">
      <c r="A1567" s="159"/>
      <c r="B1567" s="170"/>
      <c r="C1567" s="170"/>
      <c r="D1567" s="117"/>
      <c r="E1567" s="5" t="s">
        <v>14</v>
      </c>
      <c r="F1567" s="30"/>
      <c r="G1567" s="30"/>
      <c r="H1567" s="30"/>
      <c r="I1567" s="30"/>
      <c r="J1567" s="34"/>
      <c r="K1567" s="34"/>
      <c r="L1567" s="34"/>
      <c r="M1567" s="119"/>
    </row>
    <row r="1568" spans="1:13" x14ac:dyDescent="0.2">
      <c r="A1568" s="160"/>
      <c r="B1568" s="170"/>
      <c r="C1568" s="170"/>
      <c r="D1568" s="118"/>
      <c r="E1568" s="5" t="s">
        <v>15</v>
      </c>
      <c r="F1568" s="30"/>
      <c r="G1568" s="30"/>
      <c r="H1568" s="30"/>
      <c r="I1568" s="30"/>
      <c r="J1568" s="34"/>
      <c r="K1568" s="34"/>
      <c r="L1568" s="34"/>
      <c r="M1568" s="119"/>
    </row>
    <row r="1569" spans="1:13" x14ac:dyDescent="0.2">
      <c r="A1569" s="158" t="s">
        <v>902</v>
      </c>
      <c r="B1569" s="170" t="s">
        <v>162</v>
      </c>
      <c r="C1569" s="170" t="s">
        <v>177</v>
      </c>
      <c r="D1569" s="116" t="s">
        <v>10</v>
      </c>
      <c r="E1569" s="5" t="s">
        <v>11</v>
      </c>
      <c r="F1569" s="30">
        <v>73533.5</v>
      </c>
      <c r="G1569" s="30"/>
      <c r="H1569" s="30"/>
      <c r="I1569" s="30"/>
      <c r="J1569" s="34"/>
      <c r="K1569" s="34">
        <v>4834.8</v>
      </c>
      <c r="L1569" s="34">
        <v>68698.7</v>
      </c>
      <c r="M1569" s="119" t="s">
        <v>422</v>
      </c>
    </row>
    <row r="1570" spans="1:13" x14ac:dyDescent="0.2">
      <c r="A1570" s="159"/>
      <c r="B1570" s="170"/>
      <c r="C1570" s="170"/>
      <c r="D1570" s="117"/>
      <c r="E1570" s="5" t="s">
        <v>12</v>
      </c>
      <c r="F1570" s="30">
        <v>8269.74</v>
      </c>
      <c r="G1570" s="30"/>
      <c r="H1570" s="30"/>
      <c r="I1570" s="30"/>
      <c r="J1570" s="34"/>
      <c r="K1570" s="34">
        <v>4834.8</v>
      </c>
      <c r="L1570" s="34">
        <v>3434.94</v>
      </c>
      <c r="M1570" s="119"/>
    </row>
    <row r="1571" spans="1:13" x14ac:dyDescent="0.2">
      <c r="A1571" s="159"/>
      <c r="B1571" s="170"/>
      <c r="C1571" s="170"/>
      <c r="D1571" s="117"/>
      <c r="E1571" s="5" t="s">
        <v>13</v>
      </c>
      <c r="F1571" s="30">
        <v>65263.77</v>
      </c>
      <c r="G1571" s="30"/>
      <c r="H1571" s="30"/>
      <c r="I1571" s="30"/>
      <c r="J1571" s="34"/>
      <c r="K1571" s="34"/>
      <c r="L1571" s="34">
        <v>65263.77</v>
      </c>
      <c r="M1571" s="119"/>
    </row>
    <row r="1572" spans="1:13" x14ac:dyDescent="0.2">
      <c r="A1572" s="159"/>
      <c r="B1572" s="170"/>
      <c r="C1572" s="170"/>
      <c r="D1572" s="117"/>
      <c r="E1572" s="5" t="s">
        <v>14</v>
      </c>
      <c r="F1572" s="30"/>
      <c r="G1572" s="30"/>
      <c r="H1572" s="30"/>
      <c r="I1572" s="30"/>
      <c r="J1572" s="34"/>
      <c r="K1572" s="34"/>
      <c r="L1572" s="34"/>
      <c r="M1572" s="119"/>
    </row>
    <row r="1573" spans="1:13" x14ac:dyDescent="0.2">
      <c r="A1573" s="160"/>
      <c r="B1573" s="170"/>
      <c r="C1573" s="170"/>
      <c r="D1573" s="118"/>
      <c r="E1573" s="5" t="s">
        <v>15</v>
      </c>
      <c r="F1573" s="30"/>
      <c r="G1573" s="30"/>
      <c r="H1573" s="30"/>
      <c r="I1573" s="30"/>
      <c r="J1573" s="34"/>
      <c r="K1573" s="34"/>
      <c r="L1573" s="34"/>
      <c r="M1573" s="119"/>
    </row>
    <row r="1574" spans="1:13" x14ac:dyDescent="0.2">
      <c r="A1574" s="158" t="s">
        <v>903</v>
      </c>
      <c r="B1574" s="170" t="s">
        <v>163</v>
      </c>
      <c r="C1574" s="170" t="s">
        <v>177</v>
      </c>
      <c r="D1574" s="116" t="s">
        <v>10</v>
      </c>
      <c r="E1574" s="5" t="s">
        <v>11</v>
      </c>
      <c r="F1574" s="30">
        <v>280680.59999999998</v>
      </c>
      <c r="G1574" s="30"/>
      <c r="H1574" s="30"/>
      <c r="I1574" s="30"/>
      <c r="J1574" s="34"/>
      <c r="K1574" s="34">
        <v>9608.4</v>
      </c>
      <c r="L1574" s="34">
        <v>271072.2</v>
      </c>
      <c r="M1574" s="119" t="s">
        <v>422</v>
      </c>
    </row>
    <row r="1575" spans="1:13" x14ac:dyDescent="0.2">
      <c r="A1575" s="159"/>
      <c r="B1575" s="170"/>
      <c r="C1575" s="170"/>
      <c r="D1575" s="117"/>
      <c r="E1575" s="5" t="s">
        <v>12</v>
      </c>
      <c r="F1575" s="30">
        <v>23162.01</v>
      </c>
      <c r="G1575" s="30"/>
      <c r="H1575" s="30"/>
      <c r="I1575" s="30"/>
      <c r="J1575" s="34"/>
      <c r="K1575" s="34">
        <v>9608.4</v>
      </c>
      <c r="L1575" s="34">
        <v>13553.61</v>
      </c>
      <c r="M1575" s="119"/>
    </row>
    <row r="1576" spans="1:13" x14ac:dyDescent="0.2">
      <c r="A1576" s="159"/>
      <c r="B1576" s="170"/>
      <c r="C1576" s="170"/>
      <c r="D1576" s="117"/>
      <c r="E1576" s="5" t="s">
        <v>13</v>
      </c>
      <c r="F1576" s="30">
        <v>257518.59</v>
      </c>
      <c r="G1576" s="30"/>
      <c r="H1576" s="30"/>
      <c r="I1576" s="30"/>
      <c r="J1576" s="34"/>
      <c r="K1576" s="34"/>
      <c r="L1576" s="34">
        <v>257518.59</v>
      </c>
      <c r="M1576" s="119"/>
    </row>
    <row r="1577" spans="1:13" x14ac:dyDescent="0.2">
      <c r="A1577" s="159"/>
      <c r="B1577" s="170"/>
      <c r="C1577" s="170"/>
      <c r="D1577" s="117"/>
      <c r="E1577" s="5" t="s">
        <v>14</v>
      </c>
      <c r="F1577" s="30"/>
      <c r="G1577" s="30"/>
      <c r="H1577" s="30"/>
      <c r="I1577" s="30"/>
      <c r="J1577" s="34"/>
      <c r="K1577" s="34"/>
      <c r="L1577" s="34"/>
      <c r="M1577" s="119"/>
    </row>
    <row r="1578" spans="1:13" x14ac:dyDescent="0.2">
      <c r="A1578" s="160"/>
      <c r="B1578" s="170"/>
      <c r="C1578" s="170"/>
      <c r="D1578" s="118"/>
      <c r="E1578" s="5" t="s">
        <v>15</v>
      </c>
      <c r="F1578" s="30"/>
      <c r="G1578" s="30"/>
      <c r="H1578" s="30"/>
      <c r="I1578" s="30"/>
      <c r="J1578" s="34"/>
      <c r="K1578" s="34"/>
      <c r="L1578" s="34"/>
      <c r="M1578" s="119"/>
    </row>
    <row r="1579" spans="1:13" x14ac:dyDescent="0.2">
      <c r="A1579" s="158" t="s">
        <v>904</v>
      </c>
      <c r="B1579" s="170" t="s">
        <v>164</v>
      </c>
      <c r="C1579" s="170" t="s">
        <v>177</v>
      </c>
      <c r="D1579" s="116" t="s">
        <v>10</v>
      </c>
      <c r="E1579" s="5" t="s">
        <v>11</v>
      </c>
      <c r="F1579" s="30">
        <v>359543.2</v>
      </c>
      <c r="G1579" s="30"/>
      <c r="H1579" s="30"/>
      <c r="I1579" s="30"/>
      <c r="J1579" s="34"/>
      <c r="K1579" s="34">
        <v>8374.9</v>
      </c>
      <c r="L1579" s="34">
        <v>351168.3</v>
      </c>
      <c r="M1579" s="119" t="s">
        <v>422</v>
      </c>
    </row>
    <row r="1580" spans="1:13" x14ac:dyDescent="0.2">
      <c r="A1580" s="159"/>
      <c r="B1580" s="170"/>
      <c r="C1580" s="170"/>
      <c r="D1580" s="117"/>
      <c r="E1580" s="5" t="s">
        <v>12</v>
      </c>
      <c r="F1580" s="30">
        <v>25933.32</v>
      </c>
      <c r="G1580" s="30"/>
      <c r="H1580" s="30"/>
      <c r="I1580" s="30"/>
      <c r="J1580" s="34"/>
      <c r="K1580" s="34">
        <v>8374.9</v>
      </c>
      <c r="L1580" s="34">
        <v>17558.419999999998</v>
      </c>
      <c r="M1580" s="119"/>
    </row>
    <row r="1581" spans="1:13" x14ac:dyDescent="0.2">
      <c r="A1581" s="159"/>
      <c r="B1581" s="170"/>
      <c r="C1581" s="170"/>
      <c r="D1581" s="117"/>
      <c r="E1581" s="5" t="s">
        <v>13</v>
      </c>
      <c r="F1581" s="30">
        <v>333609.89</v>
      </c>
      <c r="G1581" s="30"/>
      <c r="H1581" s="30"/>
      <c r="I1581" s="30"/>
      <c r="J1581" s="34"/>
      <c r="K1581" s="34"/>
      <c r="L1581" s="34">
        <v>333609.89</v>
      </c>
      <c r="M1581" s="119"/>
    </row>
    <row r="1582" spans="1:13" x14ac:dyDescent="0.2">
      <c r="A1582" s="159"/>
      <c r="B1582" s="170"/>
      <c r="C1582" s="170"/>
      <c r="D1582" s="117"/>
      <c r="E1582" s="5" t="s">
        <v>14</v>
      </c>
      <c r="F1582" s="30"/>
      <c r="G1582" s="30"/>
      <c r="H1582" s="30"/>
      <c r="I1582" s="30"/>
      <c r="J1582" s="34"/>
      <c r="K1582" s="34"/>
      <c r="L1582" s="34"/>
      <c r="M1582" s="119"/>
    </row>
    <row r="1583" spans="1:13" x14ac:dyDescent="0.2">
      <c r="A1583" s="160"/>
      <c r="B1583" s="170"/>
      <c r="C1583" s="170"/>
      <c r="D1583" s="118"/>
      <c r="E1583" s="5" t="s">
        <v>15</v>
      </c>
      <c r="F1583" s="30"/>
      <c r="G1583" s="30"/>
      <c r="H1583" s="30"/>
      <c r="I1583" s="30"/>
      <c r="J1583" s="34"/>
      <c r="K1583" s="34"/>
      <c r="L1583" s="34"/>
      <c r="M1583" s="119"/>
    </row>
    <row r="1584" spans="1:13" x14ac:dyDescent="0.2">
      <c r="A1584" s="158" t="s">
        <v>905</v>
      </c>
      <c r="B1584" s="170" t="s">
        <v>153</v>
      </c>
      <c r="C1584" s="170" t="s">
        <v>176</v>
      </c>
      <c r="D1584" s="116" t="s">
        <v>10</v>
      </c>
      <c r="E1584" s="5" t="s">
        <v>11</v>
      </c>
      <c r="F1584" s="30">
        <v>572862.9</v>
      </c>
      <c r="G1584" s="30"/>
      <c r="H1584" s="30">
        <v>11102.4</v>
      </c>
      <c r="I1584" s="40"/>
      <c r="J1584" s="34">
        <v>561760.5</v>
      </c>
      <c r="K1584" s="34"/>
      <c r="L1584" s="34"/>
      <c r="M1584" s="119" t="s">
        <v>422</v>
      </c>
    </row>
    <row r="1585" spans="1:13" x14ac:dyDescent="0.2">
      <c r="A1585" s="159"/>
      <c r="B1585" s="170"/>
      <c r="C1585" s="170"/>
      <c r="D1585" s="117"/>
      <c r="E1585" s="5" t="s">
        <v>12</v>
      </c>
      <c r="F1585" s="30">
        <v>16720</v>
      </c>
      <c r="G1585" s="30"/>
      <c r="H1585" s="30">
        <v>11102.4</v>
      </c>
      <c r="I1585" s="40"/>
      <c r="J1585" s="34">
        <v>5617.6</v>
      </c>
      <c r="K1585" s="34"/>
      <c r="L1585" s="34"/>
      <c r="M1585" s="119"/>
    </row>
    <row r="1586" spans="1:13" x14ac:dyDescent="0.2">
      <c r="A1586" s="159"/>
      <c r="B1586" s="170"/>
      <c r="C1586" s="170"/>
      <c r="D1586" s="117"/>
      <c r="E1586" s="5" t="s">
        <v>13</v>
      </c>
      <c r="F1586" s="30">
        <v>556142.9</v>
      </c>
      <c r="G1586" s="30"/>
      <c r="H1586" s="40"/>
      <c r="I1586" s="30"/>
      <c r="J1586" s="34">
        <v>556142.9</v>
      </c>
      <c r="K1586" s="34"/>
      <c r="L1586" s="34"/>
      <c r="M1586" s="119"/>
    </row>
    <row r="1587" spans="1:13" x14ac:dyDescent="0.2">
      <c r="A1587" s="159"/>
      <c r="B1587" s="170"/>
      <c r="C1587" s="170"/>
      <c r="D1587" s="117"/>
      <c r="E1587" s="5" t="s">
        <v>14</v>
      </c>
      <c r="F1587" s="30"/>
      <c r="G1587" s="30"/>
      <c r="H1587" s="30"/>
      <c r="I1587" s="30"/>
      <c r="J1587" s="34"/>
      <c r="K1587" s="34"/>
      <c r="L1587" s="34"/>
      <c r="M1587" s="119"/>
    </row>
    <row r="1588" spans="1:13" x14ac:dyDescent="0.2">
      <c r="A1588" s="160"/>
      <c r="B1588" s="170"/>
      <c r="C1588" s="170"/>
      <c r="D1588" s="118"/>
      <c r="E1588" s="5" t="s">
        <v>15</v>
      </c>
      <c r="F1588" s="30"/>
      <c r="G1588" s="30"/>
      <c r="H1588" s="30"/>
      <c r="I1588" s="30"/>
      <c r="J1588" s="34"/>
      <c r="K1588" s="34"/>
      <c r="L1588" s="34"/>
      <c r="M1588" s="119"/>
    </row>
    <row r="1589" spans="1:13" x14ac:dyDescent="0.2">
      <c r="A1589" s="158" t="s">
        <v>906</v>
      </c>
      <c r="B1589" s="170" t="s">
        <v>152</v>
      </c>
      <c r="C1589" s="170" t="s">
        <v>174</v>
      </c>
      <c r="D1589" s="116" t="s">
        <v>10</v>
      </c>
      <c r="E1589" s="5" t="s">
        <v>11</v>
      </c>
      <c r="F1589" s="30">
        <v>112618</v>
      </c>
      <c r="G1589" s="30"/>
      <c r="H1589" s="30"/>
      <c r="I1589" s="30"/>
      <c r="J1589" s="34">
        <v>110336.1</v>
      </c>
      <c r="K1589" s="34"/>
      <c r="L1589" s="34"/>
      <c r="M1589" s="119" t="s">
        <v>422</v>
      </c>
    </row>
    <row r="1590" spans="1:13" x14ac:dyDescent="0.2">
      <c r="A1590" s="159"/>
      <c r="B1590" s="170"/>
      <c r="C1590" s="170"/>
      <c r="D1590" s="117"/>
      <c r="E1590" s="5" t="s">
        <v>12</v>
      </c>
      <c r="F1590" s="30">
        <v>3385.2</v>
      </c>
      <c r="G1590" s="30"/>
      <c r="H1590" s="30"/>
      <c r="I1590" s="30"/>
      <c r="J1590" s="34">
        <v>1103.3</v>
      </c>
      <c r="K1590" s="34"/>
      <c r="L1590" s="34"/>
      <c r="M1590" s="119"/>
    </row>
    <row r="1591" spans="1:13" x14ac:dyDescent="0.2">
      <c r="A1591" s="159"/>
      <c r="B1591" s="170"/>
      <c r="C1591" s="170"/>
      <c r="D1591" s="117"/>
      <c r="E1591" s="5" t="s">
        <v>13</v>
      </c>
      <c r="F1591" s="30">
        <v>109232.8</v>
      </c>
      <c r="G1591" s="30"/>
      <c r="H1591" s="30"/>
      <c r="I1591" s="30"/>
      <c r="J1591" s="34">
        <v>109232.8</v>
      </c>
      <c r="K1591" s="34"/>
      <c r="L1591" s="34"/>
      <c r="M1591" s="119"/>
    </row>
    <row r="1592" spans="1:13" ht="20.25" customHeight="1" x14ac:dyDescent="0.2">
      <c r="A1592" s="159"/>
      <c r="B1592" s="170"/>
      <c r="C1592" s="170"/>
      <c r="D1592" s="117"/>
      <c r="E1592" s="5" t="s">
        <v>14</v>
      </c>
      <c r="F1592" s="30"/>
      <c r="G1592" s="30"/>
      <c r="H1592" s="30"/>
      <c r="I1592" s="30"/>
      <c r="J1592" s="34"/>
      <c r="K1592" s="34"/>
      <c r="L1592" s="34"/>
      <c r="M1592" s="119"/>
    </row>
    <row r="1593" spans="1:13" ht="25.5" customHeight="1" x14ac:dyDescent="0.2">
      <c r="A1593" s="160"/>
      <c r="B1593" s="170"/>
      <c r="C1593" s="170"/>
      <c r="D1593" s="118"/>
      <c r="E1593" s="5" t="s">
        <v>15</v>
      </c>
      <c r="F1593" s="30"/>
      <c r="G1593" s="30"/>
      <c r="H1593" s="30"/>
      <c r="I1593" s="30"/>
      <c r="J1593" s="34"/>
      <c r="K1593" s="34"/>
      <c r="L1593" s="34"/>
      <c r="M1593" s="119"/>
    </row>
    <row r="1594" spans="1:13" x14ac:dyDescent="0.2">
      <c r="A1594" s="158" t="s">
        <v>907</v>
      </c>
      <c r="B1594" s="170" t="s">
        <v>982</v>
      </c>
      <c r="C1594" s="170" t="s">
        <v>86</v>
      </c>
      <c r="D1594" s="116" t="s">
        <v>646</v>
      </c>
      <c r="E1594" s="67" t="s">
        <v>11</v>
      </c>
      <c r="F1594" s="30">
        <v>4340500</v>
      </c>
      <c r="G1594" s="30"/>
      <c r="H1594" s="30"/>
      <c r="I1594" s="30">
        <f>F1594/4</f>
        <v>1085125</v>
      </c>
      <c r="J1594" s="30">
        <f>F1594/4</f>
        <v>1085125</v>
      </c>
      <c r="K1594" s="30">
        <f>F1594/4</f>
        <v>1085125</v>
      </c>
      <c r="L1594" s="30">
        <f>F1594/4</f>
        <v>1085125</v>
      </c>
      <c r="M1594" s="130" t="s">
        <v>656</v>
      </c>
    </row>
    <row r="1595" spans="1:13" x14ac:dyDescent="0.2">
      <c r="A1595" s="159"/>
      <c r="B1595" s="170"/>
      <c r="C1595" s="170"/>
      <c r="D1595" s="117"/>
      <c r="E1595" s="67" t="s">
        <v>12</v>
      </c>
      <c r="F1595" s="30"/>
      <c r="G1595" s="30"/>
      <c r="H1595" s="30"/>
      <c r="I1595" s="30"/>
      <c r="J1595" s="34"/>
      <c r="K1595" s="34"/>
      <c r="L1595" s="34"/>
      <c r="M1595" s="130"/>
    </row>
    <row r="1596" spans="1:13" x14ac:dyDescent="0.2">
      <c r="A1596" s="159"/>
      <c r="B1596" s="170"/>
      <c r="C1596" s="170"/>
      <c r="D1596" s="117"/>
      <c r="E1596" s="67" t="s">
        <v>13</v>
      </c>
      <c r="F1596" s="30"/>
      <c r="G1596" s="30"/>
      <c r="H1596" s="30"/>
      <c r="I1596" s="30"/>
      <c r="J1596" s="34"/>
      <c r="K1596" s="34"/>
      <c r="L1596" s="34"/>
      <c r="M1596" s="130"/>
    </row>
    <row r="1597" spans="1:13" x14ac:dyDescent="0.2">
      <c r="A1597" s="159"/>
      <c r="B1597" s="170"/>
      <c r="C1597" s="170"/>
      <c r="D1597" s="117"/>
      <c r="E1597" s="67" t="s">
        <v>14</v>
      </c>
      <c r="F1597" s="30">
        <v>4340500</v>
      </c>
      <c r="G1597" s="30"/>
      <c r="H1597" s="30"/>
      <c r="I1597" s="30">
        <f>F1597/4</f>
        <v>1085125</v>
      </c>
      <c r="J1597" s="30">
        <f>F1597/4</f>
        <v>1085125</v>
      </c>
      <c r="K1597" s="30">
        <f>F1597/4</f>
        <v>1085125</v>
      </c>
      <c r="L1597" s="30">
        <f>F1597/4</f>
        <v>1085125</v>
      </c>
      <c r="M1597" s="130"/>
    </row>
    <row r="1598" spans="1:13" x14ac:dyDescent="0.2">
      <c r="A1598" s="160"/>
      <c r="B1598" s="170"/>
      <c r="C1598" s="170"/>
      <c r="D1598" s="118"/>
      <c r="E1598" s="67" t="s">
        <v>15</v>
      </c>
      <c r="F1598" s="30"/>
      <c r="G1598" s="30"/>
      <c r="H1598" s="30"/>
      <c r="I1598" s="30"/>
      <c r="J1598" s="34"/>
      <c r="K1598" s="34"/>
      <c r="L1598" s="34"/>
      <c r="M1598" s="130"/>
    </row>
    <row r="1599" spans="1:13" ht="12.75" customHeight="1" x14ac:dyDescent="0.2">
      <c r="A1599" s="184" t="s">
        <v>428</v>
      </c>
      <c r="B1599" s="185"/>
      <c r="C1599" s="185"/>
      <c r="D1599" s="186"/>
      <c r="E1599" s="3" t="s">
        <v>11</v>
      </c>
      <c r="F1599" s="41">
        <f>F1414+F1419+F1424+F1429+F1434+F1439+F1444+F1449+F1454+F1459+F1464+F1469+F1474+F1479+F1484+F1489+F1494+F1499+F1504+F1509+F1514+F1519+F1524+F1529+F1534+F1539+F1544+F1549+F1554+F1559+F1564+F1569+F1574+F1579+F1584+F1589+F1594</f>
        <v>31989822.832999993</v>
      </c>
      <c r="G1599" s="96">
        <f t="shared" ref="G1599:L1599" si="67">G1414+G1419+G1424+G1429+G1434+G1439+G1444+G1449+G1454+G1459+G1464+G1469+G1474+G1479+G1484+G1489+G1494+G1499+G1504+G1509+G1514+G1519+G1524+G1529+G1534+G1539+G1544+G1549+G1554+G1559+G1564+G1569+G1574+G1579+G1584+G1589+G1594</f>
        <v>809825</v>
      </c>
      <c r="H1599" s="96">
        <f t="shared" si="67"/>
        <v>1609296.8999999997</v>
      </c>
      <c r="I1599" s="96">
        <f t="shared" si="67"/>
        <v>2473319.2000000002</v>
      </c>
      <c r="J1599" s="96">
        <f t="shared" si="67"/>
        <v>5845970.9330000002</v>
      </c>
      <c r="K1599" s="96">
        <f t="shared" si="67"/>
        <v>12108568.010000004</v>
      </c>
      <c r="L1599" s="96">
        <f t="shared" si="67"/>
        <v>8652214.4499999993</v>
      </c>
      <c r="M1599" s="146"/>
    </row>
    <row r="1600" spans="1:13" x14ac:dyDescent="0.2">
      <c r="A1600" s="187"/>
      <c r="B1600" s="188"/>
      <c r="C1600" s="188"/>
      <c r="D1600" s="189"/>
      <c r="E1600" s="3" t="s">
        <v>12</v>
      </c>
      <c r="F1600" s="96">
        <f t="shared" ref="F1600:L1603" si="68">F1415+F1420+F1425+F1430+F1435+F1440+F1445+F1450+F1455+F1460+F1465+F1470+F1475+F1480+F1485+F1490+F1495+F1500+F1505+F1510+F1515+F1520+F1525+F1530+F1535+F1540+F1545+F1550+F1555+F1560+F1565+F1570+F1575+F1580+F1585+F1590+F1595</f>
        <v>2121855.0426500007</v>
      </c>
      <c r="G1600" s="96">
        <f t="shared" si="68"/>
        <v>171745.00000000003</v>
      </c>
      <c r="H1600" s="96">
        <f t="shared" si="68"/>
        <v>267699.09999999998</v>
      </c>
      <c r="I1600" s="96">
        <f t="shared" si="68"/>
        <v>144154.79999999999</v>
      </c>
      <c r="J1600" s="96">
        <f t="shared" si="68"/>
        <v>349408.23664999998</v>
      </c>
      <c r="K1600" s="96">
        <f t="shared" si="68"/>
        <v>676918.22400000028</v>
      </c>
      <c r="L1600" s="96">
        <f t="shared" si="68"/>
        <v>476284.38199999993</v>
      </c>
      <c r="M1600" s="146"/>
    </row>
    <row r="1601" spans="1:13" x14ac:dyDescent="0.2">
      <c r="A1601" s="187"/>
      <c r="B1601" s="188"/>
      <c r="C1601" s="188"/>
      <c r="D1601" s="189"/>
      <c r="E1601" s="3" t="s">
        <v>13</v>
      </c>
      <c r="F1601" s="96">
        <f t="shared" si="68"/>
        <v>21397817.380350001</v>
      </c>
      <c r="G1601" s="96">
        <f t="shared" si="68"/>
        <v>561629.20000000007</v>
      </c>
      <c r="H1601" s="96">
        <f t="shared" si="68"/>
        <v>651879.69999999995</v>
      </c>
      <c r="I1601" s="96">
        <f t="shared" si="68"/>
        <v>552039.4</v>
      </c>
      <c r="J1601" s="96">
        <f t="shared" si="68"/>
        <v>3137123.7963499995</v>
      </c>
      <c r="K1601" s="96">
        <f t="shared" si="68"/>
        <v>9205234.8859999999</v>
      </c>
      <c r="L1601" s="96">
        <f t="shared" si="68"/>
        <v>7090805.0979999993</v>
      </c>
      <c r="M1601" s="146"/>
    </row>
    <row r="1602" spans="1:13" x14ac:dyDescent="0.2">
      <c r="A1602" s="187"/>
      <c r="B1602" s="188"/>
      <c r="C1602" s="188"/>
      <c r="D1602" s="189"/>
      <c r="E1602" s="3" t="s">
        <v>14</v>
      </c>
      <c r="F1602" s="96">
        <f t="shared" si="68"/>
        <v>7086150.8200000003</v>
      </c>
      <c r="G1602" s="96">
        <f t="shared" si="68"/>
        <v>76450.8</v>
      </c>
      <c r="H1602" s="96">
        <f t="shared" si="68"/>
        <v>0</v>
      </c>
      <c r="I1602" s="96">
        <f t="shared" si="68"/>
        <v>1085125</v>
      </c>
      <c r="J1602" s="96">
        <f t="shared" si="68"/>
        <v>2469775</v>
      </c>
      <c r="K1602" s="96">
        <f t="shared" si="68"/>
        <v>2226414.92</v>
      </c>
      <c r="L1602" s="96">
        <f t="shared" si="68"/>
        <v>1085125</v>
      </c>
      <c r="M1602" s="146"/>
    </row>
    <row r="1603" spans="1:13" x14ac:dyDescent="0.2">
      <c r="A1603" s="190"/>
      <c r="B1603" s="191"/>
      <c r="C1603" s="191"/>
      <c r="D1603" s="192"/>
      <c r="E1603" s="3" t="s">
        <v>15</v>
      </c>
      <c r="F1603" s="96">
        <f t="shared" si="68"/>
        <v>1384000</v>
      </c>
      <c r="G1603" s="96">
        <f t="shared" si="68"/>
        <v>0</v>
      </c>
      <c r="H1603" s="96">
        <f t="shared" si="68"/>
        <v>692000</v>
      </c>
      <c r="I1603" s="96">
        <f t="shared" si="68"/>
        <v>692000</v>
      </c>
      <c r="J1603" s="96">
        <f t="shared" si="68"/>
        <v>0</v>
      </c>
      <c r="K1603" s="96">
        <f t="shared" si="68"/>
        <v>0</v>
      </c>
      <c r="L1603" s="96">
        <f t="shared" si="68"/>
        <v>0</v>
      </c>
      <c r="M1603" s="146"/>
    </row>
    <row r="1604" spans="1:13" ht="23.25" customHeight="1" x14ac:dyDescent="0.2">
      <c r="J1604" s="10" t="s">
        <v>202</v>
      </c>
    </row>
    <row r="1605" spans="1:13" x14ac:dyDescent="0.2">
      <c r="A1605" s="207" t="s">
        <v>908</v>
      </c>
      <c r="B1605" s="208"/>
      <c r="C1605" s="208"/>
      <c r="D1605" s="208"/>
      <c r="E1605" s="208"/>
      <c r="F1605" s="208"/>
      <c r="G1605" s="208"/>
      <c r="H1605" s="208"/>
      <c r="I1605" s="208"/>
      <c r="J1605" s="208"/>
      <c r="K1605" s="208"/>
      <c r="L1605" s="208"/>
      <c r="M1605" s="209"/>
    </row>
    <row r="1606" spans="1:13" x14ac:dyDescent="0.2">
      <c r="A1606" s="104"/>
      <c r="B1606" s="27"/>
      <c r="C1606" s="27"/>
      <c r="D1606" s="29"/>
      <c r="E1606" s="27"/>
      <c r="F1606" s="27"/>
      <c r="G1606" s="27"/>
      <c r="H1606" s="27"/>
      <c r="I1606" s="27"/>
      <c r="J1606" s="27"/>
      <c r="K1606" s="27"/>
      <c r="L1606" s="27"/>
      <c r="M1606" s="28"/>
    </row>
    <row r="1607" spans="1:13" x14ac:dyDescent="0.2">
      <c r="A1607" s="144" t="s">
        <v>909</v>
      </c>
      <c r="B1607" s="170" t="s">
        <v>223</v>
      </c>
      <c r="C1607" s="170" t="s">
        <v>66</v>
      </c>
      <c r="D1607" s="116" t="s">
        <v>220</v>
      </c>
      <c r="E1607" s="18" t="s">
        <v>11</v>
      </c>
      <c r="F1607" s="30">
        <v>7000</v>
      </c>
      <c r="G1607" s="30">
        <v>7000</v>
      </c>
      <c r="H1607" s="30"/>
      <c r="I1607" s="30"/>
      <c r="J1607" s="34"/>
      <c r="K1607" s="34"/>
      <c r="L1607" s="34"/>
      <c r="M1607" s="119" t="s">
        <v>222</v>
      </c>
    </row>
    <row r="1608" spans="1:13" x14ac:dyDescent="0.2">
      <c r="A1608" s="144"/>
      <c r="B1608" s="170"/>
      <c r="C1608" s="170"/>
      <c r="D1608" s="117"/>
      <c r="E1608" s="18" t="s">
        <v>12</v>
      </c>
      <c r="F1608" s="30"/>
      <c r="G1608" s="30"/>
      <c r="H1608" s="30"/>
      <c r="I1608" s="30"/>
      <c r="J1608" s="34"/>
      <c r="K1608" s="34"/>
      <c r="L1608" s="34"/>
      <c r="M1608" s="119"/>
    </row>
    <row r="1609" spans="1:13" x14ac:dyDescent="0.2">
      <c r="A1609" s="144"/>
      <c r="B1609" s="170"/>
      <c r="C1609" s="170"/>
      <c r="D1609" s="117"/>
      <c r="E1609" s="18" t="s">
        <v>13</v>
      </c>
      <c r="F1609" s="30"/>
      <c r="G1609" s="30"/>
      <c r="H1609" s="30"/>
      <c r="I1609" s="30"/>
      <c r="J1609" s="34"/>
      <c r="K1609" s="34"/>
      <c r="L1609" s="34"/>
      <c r="M1609" s="119"/>
    </row>
    <row r="1610" spans="1:13" x14ac:dyDescent="0.2">
      <c r="A1610" s="144"/>
      <c r="B1610" s="170"/>
      <c r="C1610" s="170"/>
      <c r="D1610" s="117"/>
      <c r="E1610" s="18" t="s">
        <v>14</v>
      </c>
      <c r="F1610" s="30"/>
      <c r="G1610" s="30"/>
      <c r="H1610" s="30"/>
      <c r="I1610" s="30"/>
      <c r="J1610" s="34"/>
      <c r="K1610" s="34"/>
      <c r="L1610" s="34"/>
      <c r="M1610" s="119"/>
    </row>
    <row r="1611" spans="1:13" ht="33.75" customHeight="1" x14ac:dyDescent="0.2">
      <c r="A1611" s="144"/>
      <c r="B1611" s="170"/>
      <c r="C1611" s="170"/>
      <c r="D1611" s="118"/>
      <c r="E1611" s="18" t="s">
        <v>15</v>
      </c>
      <c r="F1611" s="30">
        <v>7000</v>
      </c>
      <c r="G1611" s="30">
        <v>7000</v>
      </c>
      <c r="H1611" s="30"/>
      <c r="I1611" s="30"/>
      <c r="J1611" s="34"/>
      <c r="K1611" s="34"/>
      <c r="L1611" s="34"/>
      <c r="M1611" s="119"/>
    </row>
    <row r="1612" spans="1:13" x14ac:dyDescent="0.2">
      <c r="A1612" s="144" t="s">
        <v>910</v>
      </c>
      <c r="B1612" s="170" t="s">
        <v>224</v>
      </c>
      <c r="C1612" s="170" t="s">
        <v>64</v>
      </c>
      <c r="D1612" s="116" t="s">
        <v>220</v>
      </c>
      <c r="E1612" s="18" t="s">
        <v>11</v>
      </c>
      <c r="F1612" s="30">
        <f>SUM(F1613:F1616)</f>
        <v>50000</v>
      </c>
      <c r="G1612" s="30"/>
      <c r="H1612" s="30">
        <f>SUM(H1613:H1616)</f>
        <v>50000</v>
      </c>
      <c r="I1612" s="30"/>
      <c r="J1612" s="34"/>
      <c r="K1612" s="34"/>
      <c r="L1612" s="34"/>
      <c r="M1612" s="119" t="s">
        <v>221</v>
      </c>
    </row>
    <row r="1613" spans="1:13" x14ac:dyDescent="0.2">
      <c r="A1613" s="144"/>
      <c r="B1613" s="170"/>
      <c r="C1613" s="170"/>
      <c r="D1613" s="117"/>
      <c r="E1613" s="18" t="s">
        <v>12</v>
      </c>
      <c r="F1613" s="30"/>
      <c r="G1613" s="30"/>
      <c r="H1613" s="30"/>
      <c r="I1613" s="30"/>
      <c r="J1613" s="34"/>
      <c r="K1613" s="34"/>
      <c r="L1613" s="34"/>
      <c r="M1613" s="119"/>
    </row>
    <row r="1614" spans="1:13" x14ac:dyDescent="0.2">
      <c r="A1614" s="144"/>
      <c r="B1614" s="170"/>
      <c r="C1614" s="170"/>
      <c r="D1614" s="117"/>
      <c r="E1614" s="18" t="s">
        <v>13</v>
      </c>
      <c r="F1614" s="30">
        <v>1000</v>
      </c>
      <c r="G1614" s="30"/>
      <c r="H1614" s="30">
        <v>1000</v>
      </c>
      <c r="I1614" s="30"/>
      <c r="J1614" s="34"/>
      <c r="K1614" s="34"/>
      <c r="L1614" s="34"/>
      <c r="M1614" s="119"/>
    </row>
    <row r="1615" spans="1:13" ht="20.25" customHeight="1" x14ac:dyDescent="0.2">
      <c r="A1615" s="144"/>
      <c r="B1615" s="170"/>
      <c r="C1615" s="170"/>
      <c r="D1615" s="117"/>
      <c r="E1615" s="18" t="s">
        <v>14</v>
      </c>
      <c r="F1615" s="30">
        <v>49000</v>
      </c>
      <c r="G1615" s="30"/>
      <c r="H1615" s="30">
        <v>49000</v>
      </c>
      <c r="I1615" s="30"/>
      <c r="J1615" s="34"/>
      <c r="K1615" s="34"/>
      <c r="L1615" s="34"/>
      <c r="M1615" s="119"/>
    </row>
    <row r="1616" spans="1:13" ht="20.25" customHeight="1" x14ac:dyDescent="0.2">
      <c r="A1616" s="144"/>
      <c r="B1616" s="170"/>
      <c r="C1616" s="170"/>
      <c r="D1616" s="118"/>
      <c r="E1616" s="18" t="s">
        <v>15</v>
      </c>
      <c r="F1616" s="30"/>
      <c r="G1616" s="30"/>
      <c r="H1616" s="30"/>
      <c r="I1616" s="30"/>
      <c r="J1616" s="34"/>
      <c r="K1616" s="34"/>
      <c r="L1616" s="34"/>
      <c r="M1616" s="119"/>
    </row>
    <row r="1617" spans="1:13" ht="23.25" customHeight="1" x14ac:dyDescent="0.2">
      <c r="A1617" s="144" t="s">
        <v>911</v>
      </c>
      <c r="B1617" s="170" t="s">
        <v>983</v>
      </c>
      <c r="C1617" s="170" t="s">
        <v>100</v>
      </c>
      <c r="D1617" s="116" t="s">
        <v>220</v>
      </c>
      <c r="E1617" s="18" t="s">
        <v>11</v>
      </c>
      <c r="F1617" s="30">
        <v>12000</v>
      </c>
      <c r="G1617" s="30"/>
      <c r="H1617" s="30"/>
      <c r="I1617" s="30">
        <v>12000</v>
      </c>
      <c r="J1617" s="34"/>
      <c r="K1617" s="34"/>
      <c r="L1617" s="34"/>
      <c r="M1617" s="119" t="s">
        <v>225</v>
      </c>
    </row>
    <row r="1618" spans="1:13" ht="23.25" customHeight="1" x14ac:dyDescent="0.2">
      <c r="A1618" s="144"/>
      <c r="B1618" s="170"/>
      <c r="C1618" s="170"/>
      <c r="D1618" s="117"/>
      <c r="E1618" s="18" t="s">
        <v>12</v>
      </c>
      <c r="F1618" s="30"/>
      <c r="G1618" s="30"/>
      <c r="H1618" s="30"/>
      <c r="I1618" s="30"/>
      <c r="J1618" s="34"/>
      <c r="K1618" s="34"/>
      <c r="L1618" s="34"/>
      <c r="M1618" s="119"/>
    </row>
    <row r="1619" spans="1:13" ht="23.25" customHeight="1" x14ac:dyDescent="0.2">
      <c r="A1619" s="144"/>
      <c r="B1619" s="170"/>
      <c r="C1619" s="170"/>
      <c r="D1619" s="117"/>
      <c r="E1619" s="18" t="s">
        <v>13</v>
      </c>
      <c r="F1619" s="30">
        <v>12000</v>
      </c>
      <c r="G1619" s="30"/>
      <c r="H1619" s="30"/>
      <c r="I1619" s="30">
        <v>12000</v>
      </c>
      <c r="J1619" s="34"/>
      <c r="K1619" s="34"/>
      <c r="L1619" s="34"/>
      <c r="M1619" s="119"/>
    </row>
    <row r="1620" spans="1:13" ht="23.25" customHeight="1" x14ac:dyDescent="0.2">
      <c r="A1620" s="144"/>
      <c r="B1620" s="170"/>
      <c r="C1620" s="170"/>
      <c r="D1620" s="117"/>
      <c r="E1620" s="18" t="s">
        <v>14</v>
      </c>
      <c r="F1620" s="30"/>
      <c r="G1620" s="30"/>
      <c r="H1620" s="30"/>
      <c r="I1620" s="30"/>
      <c r="J1620" s="34"/>
      <c r="K1620" s="34"/>
      <c r="L1620" s="34"/>
      <c r="M1620" s="119"/>
    </row>
    <row r="1621" spans="1:13" ht="23.25" customHeight="1" x14ac:dyDescent="0.2">
      <c r="A1621" s="144"/>
      <c r="B1621" s="170"/>
      <c r="C1621" s="170"/>
      <c r="D1621" s="118"/>
      <c r="E1621" s="18" t="s">
        <v>15</v>
      </c>
      <c r="F1621" s="30"/>
      <c r="G1621" s="30"/>
      <c r="H1621" s="30"/>
      <c r="I1621" s="30"/>
      <c r="J1621" s="34"/>
      <c r="K1621" s="34"/>
      <c r="L1621" s="34"/>
      <c r="M1621" s="119"/>
    </row>
    <row r="1622" spans="1:13" ht="26.25" customHeight="1" x14ac:dyDescent="0.2">
      <c r="A1622" s="144" t="s">
        <v>912</v>
      </c>
      <c r="B1622" s="170" t="s">
        <v>946</v>
      </c>
      <c r="C1622" s="170" t="s">
        <v>174</v>
      </c>
      <c r="D1622" s="116" t="s">
        <v>220</v>
      </c>
      <c r="E1622" s="18" t="s">
        <v>11</v>
      </c>
      <c r="F1622" s="30">
        <f>SUM(G1622:L1622)</f>
        <v>450000</v>
      </c>
      <c r="G1622" s="30"/>
      <c r="H1622" s="30"/>
      <c r="I1622" s="30"/>
      <c r="J1622" s="34">
        <v>150000</v>
      </c>
      <c r="K1622" s="34">
        <v>150000</v>
      </c>
      <c r="L1622" s="34">
        <v>150000</v>
      </c>
      <c r="M1622" s="119" t="s">
        <v>226</v>
      </c>
    </row>
    <row r="1623" spans="1:13" ht="26.25" customHeight="1" x14ac:dyDescent="0.2">
      <c r="A1623" s="144"/>
      <c r="B1623" s="170"/>
      <c r="C1623" s="170"/>
      <c r="D1623" s="117"/>
      <c r="E1623" s="18" t="s">
        <v>12</v>
      </c>
      <c r="F1623" s="30">
        <f t="shared" ref="F1623:F1626" si="69">SUM(G1623:L1623)</f>
        <v>0</v>
      </c>
      <c r="G1623" s="30"/>
      <c r="H1623" s="30"/>
      <c r="I1623" s="30"/>
      <c r="J1623" s="34"/>
      <c r="K1623" s="34"/>
      <c r="L1623" s="34"/>
      <c r="M1623" s="119"/>
    </row>
    <row r="1624" spans="1:13" ht="26.25" customHeight="1" x14ac:dyDescent="0.2">
      <c r="A1624" s="144"/>
      <c r="B1624" s="170"/>
      <c r="C1624" s="170"/>
      <c r="D1624" s="117"/>
      <c r="E1624" s="18" t="s">
        <v>13</v>
      </c>
      <c r="F1624" s="30">
        <f t="shared" si="69"/>
        <v>9000</v>
      </c>
      <c r="G1624" s="30"/>
      <c r="H1624" s="30"/>
      <c r="I1624" s="30"/>
      <c r="J1624" s="34">
        <v>3000</v>
      </c>
      <c r="K1624" s="34">
        <v>3000</v>
      </c>
      <c r="L1624" s="34">
        <v>3000</v>
      </c>
      <c r="M1624" s="119"/>
    </row>
    <row r="1625" spans="1:13" ht="26.25" customHeight="1" x14ac:dyDescent="0.2">
      <c r="A1625" s="144"/>
      <c r="B1625" s="170"/>
      <c r="C1625" s="170"/>
      <c r="D1625" s="117"/>
      <c r="E1625" s="18" t="s">
        <v>14</v>
      </c>
      <c r="F1625" s="30">
        <f t="shared" si="69"/>
        <v>441000</v>
      </c>
      <c r="G1625" s="30"/>
      <c r="H1625" s="30"/>
      <c r="I1625" s="30"/>
      <c r="J1625" s="34">
        <v>147000</v>
      </c>
      <c r="K1625" s="34">
        <v>147000</v>
      </c>
      <c r="L1625" s="34">
        <v>147000</v>
      </c>
      <c r="M1625" s="119"/>
    </row>
    <row r="1626" spans="1:13" ht="26.25" customHeight="1" x14ac:dyDescent="0.2">
      <c r="A1626" s="144"/>
      <c r="B1626" s="170"/>
      <c r="C1626" s="170"/>
      <c r="D1626" s="118"/>
      <c r="E1626" s="18" t="s">
        <v>15</v>
      </c>
      <c r="F1626" s="63">
        <f t="shared" si="69"/>
        <v>0</v>
      </c>
      <c r="G1626" s="30"/>
      <c r="H1626" s="30"/>
      <c r="I1626" s="30"/>
      <c r="J1626" s="34"/>
      <c r="K1626" s="34"/>
      <c r="L1626" s="34"/>
      <c r="M1626" s="119"/>
    </row>
    <row r="1627" spans="1:13" ht="12.75" customHeight="1" x14ac:dyDescent="0.2">
      <c r="A1627" s="184" t="s">
        <v>429</v>
      </c>
      <c r="B1627" s="185"/>
      <c r="C1627" s="185"/>
      <c r="D1627" s="186"/>
      <c r="E1627" s="3" t="s">
        <v>11</v>
      </c>
      <c r="F1627" s="41">
        <f>F1607+F1612+F1617+F1622</f>
        <v>519000</v>
      </c>
      <c r="G1627" s="96">
        <f t="shared" ref="G1627:L1627" si="70">G1607+G1612+G1617+G1622</f>
        <v>7000</v>
      </c>
      <c r="H1627" s="96">
        <f t="shared" si="70"/>
        <v>50000</v>
      </c>
      <c r="I1627" s="96">
        <f t="shared" si="70"/>
        <v>12000</v>
      </c>
      <c r="J1627" s="96">
        <f t="shared" si="70"/>
        <v>150000</v>
      </c>
      <c r="K1627" s="96">
        <f t="shared" si="70"/>
        <v>150000</v>
      </c>
      <c r="L1627" s="96">
        <f t="shared" si="70"/>
        <v>150000</v>
      </c>
      <c r="M1627" s="146"/>
    </row>
    <row r="1628" spans="1:13" x14ac:dyDescent="0.2">
      <c r="A1628" s="187"/>
      <c r="B1628" s="188"/>
      <c r="C1628" s="188"/>
      <c r="D1628" s="189"/>
      <c r="E1628" s="3" t="s">
        <v>12</v>
      </c>
      <c r="F1628" s="96">
        <f t="shared" ref="F1628:L1631" si="71">F1608+F1613+F1618+F1623</f>
        <v>0</v>
      </c>
      <c r="G1628" s="96">
        <f t="shared" si="71"/>
        <v>0</v>
      </c>
      <c r="H1628" s="96">
        <f t="shared" si="71"/>
        <v>0</v>
      </c>
      <c r="I1628" s="96">
        <f t="shared" si="71"/>
        <v>0</v>
      </c>
      <c r="J1628" s="96">
        <f t="shared" si="71"/>
        <v>0</v>
      </c>
      <c r="K1628" s="96">
        <f t="shared" si="71"/>
        <v>0</v>
      </c>
      <c r="L1628" s="96">
        <f t="shared" si="71"/>
        <v>0</v>
      </c>
      <c r="M1628" s="146"/>
    </row>
    <row r="1629" spans="1:13" x14ac:dyDescent="0.2">
      <c r="A1629" s="187"/>
      <c r="B1629" s="188"/>
      <c r="C1629" s="188"/>
      <c r="D1629" s="189"/>
      <c r="E1629" s="3" t="s">
        <v>13</v>
      </c>
      <c r="F1629" s="96">
        <f t="shared" si="71"/>
        <v>22000</v>
      </c>
      <c r="G1629" s="96">
        <f t="shared" si="71"/>
        <v>0</v>
      </c>
      <c r="H1629" s="96">
        <f t="shared" si="71"/>
        <v>1000</v>
      </c>
      <c r="I1629" s="96">
        <f t="shared" si="71"/>
        <v>12000</v>
      </c>
      <c r="J1629" s="96">
        <f t="shared" si="71"/>
        <v>3000</v>
      </c>
      <c r="K1629" s="96">
        <f t="shared" si="71"/>
        <v>3000</v>
      </c>
      <c r="L1629" s="96">
        <f t="shared" si="71"/>
        <v>3000</v>
      </c>
      <c r="M1629" s="146"/>
    </row>
    <row r="1630" spans="1:13" x14ac:dyDescent="0.2">
      <c r="A1630" s="187"/>
      <c r="B1630" s="188"/>
      <c r="C1630" s="188"/>
      <c r="D1630" s="189"/>
      <c r="E1630" s="3" t="s">
        <v>14</v>
      </c>
      <c r="F1630" s="96">
        <f t="shared" si="71"/>
        <v>490000</v>
      </c>
      <c r="G1630" s="96">
        <f t="shared" si="71"/>
        <v>0</v>
      </c>
      <c r="H1630" s="96">
        <f t="shared" si="71"/>
        <v>49000</v>
      </c>
      <c r="I1630" s="96">
        <f t="shared" si="71"/>
        <v>0</v>
      </c>
      <c r="J1630" s="96">
        <f t="shared" si="71"/>
        <v>147000</v>
      </c>
      <c r="K1630" s="96">
        <f t="shared" si="71"/>
        <v>147000</v>
      </c>
      <c r="L1630" s="96">
        <f t="shared" si="71"/>
        <v>147000</v>
      </c>
      <c r="M1630" s="146"/>
    </row>
    <row r="1631" spans="1:13" x14ac:dyDescent="0.2">
      <c r="A1631" s="190"/>
      <c r="B1631" s="191"/>
      <c r="C1631" s="191"/>
      <c r="D1631" s="192"/>
      <c r="E1631" s="3" t="s">
        <v>15</v>
      </c>
      <c r="F1631" s="96">
        <f t="shared" si="71"/>
        <v>7000</v>
      </c>
      <c r="G1631" s="96">
        <f t="shared" si="71"/>
        <v>7000</v>
      </c>
      <c r="H1631" s="96">
        <f t="shared" si="71"/>
        <v>0</v>
      </c>
      <c r="I1631" s="96">
        <f t="shared" si="71"/>
        <v>0</v>
      </c>
      <c r="J1631" s="96">
        <f t="shared" si="71"/>
        <v>0</v>
      </c>
      <c r="K1631" s="96">
        <f t="shared" si="71"/>
        <v>0</v>
      </c>
      <c r="L1631" s="96">
        <f t="shared" si="71"/>
        <v>0</v>
      </c>
      <c r="M1631" s="146"/>
    </row>
    <row r="1633" spans="1:13" x14ac:dyDescent="0.2">
      <c r="A1633" s="131" t="s">
        <v>913</v>
      </c>
      <c r="B1633" s="132"/>
      <c r="C1633" s="132"/>
      <c r="D1633" s="132"/>
      <c r="E1633" s="132"/>
      <c r="F1633" s="132"/>
      <c r="G1633" s="132"/>
      <c r="H1633" s="132"/>
      <c r="I1633" s="132"/>
      <c r="J1633" s="132"/>
      <c r="K1633" s="132"/>
      <c r="L1633" s="132"/>
      <c r="M1633" s="133"/>
    </row>
    <row r="1634" spans="1:13" x14ac:dyDescent="0.2">
      <c r="A1634" s="104"/>
      <c r="B1634" s="27"/>
      <c r="C1634" s="27"/>
      <c r="D1634" s="29"/>
      <c r="E1634" s="27"/>
      <c r="F1634" s="27"/>
      <c r="G1634" s="27"/>
      <c r="H1634" s="27"/>
      <c r="I1634" s="27"/>
      <c r="J1634" s="27"/>
      <c r="K1634" s="27"/>
      <c r="L1634" s="27"/>
      <c r="M1634" s="28"/>
    </row>
    <row r="1635" spans="1:13" ht="30.75" customHeight="1" x14ac:dyDescent="0.2">
      <c r="A1635" s="144" t="s">
        <v>914</v>
      </c>
      <c r="B1635" s="170" t="s">
        <v>203</v>
      </c>
      <c r="C1635" s="170" t="s">
        <v>20</v>
      </c>
      <c r="D1635" s="116" t="s">
        <v>204</v>
      </c>
      <c r="E1635" s="7" t="s">
        <v>11</v>
      </c>
      <c r="F1635" s="63">
        <v>15000000</v>
      </c>
      <c r="G1635" s="30">
        <f>$F$1635/4</f>
        <v>3750000</v>
      </c>
      <c r="H1635" s="30">
        <f t="shared" ref="H1635:J1635" si="72">$F$1635/4</f>
        <v>3750000</v>
      </c>
      <c r="I1635" s="30">
        <f t="shared" si="72"/>
        <v>3750000</v>
      </c>
      <c r="J1635" s="30">
        <f t="shared" si="72"/>
        <v>3750000</v>
      </c>
      <c r="K1635" s="40"/>
      <c r="L1635" s="40"/>
      <c r="M1635" s="119" t="s">
        <v>205</v>
      </c>
    </row>
    <row r="1636" spans="1:13" ht="30.75" customHeight="1" x14ac:dyDescent="0.2">
      <c r="A1636" s="144"/>
      <c r="B1636" s="170"/>
      <c r="C1636" s="170"/>
      <c r="D1636" s="117"/>
      <c r="E1636" s="7" t="s">
        <v>12</v>
      </c>
      <c r="F1636" s="63"/>
      <c r="G1636" s="30"/>
      <c r="H1636" s="34"/>
      <c r="I1636" s="34"/>
      <c r="J1636" s="34"/>
      <c r="K1636" s="40"/>
      <c r="L1636" s="40"/>
      <c r="M1636" s="119"/>
    </row>
    <row r="1637" spans="1:13" ht="30.75" customHeight="1" x14ac:dyDescent="0.2">
      <c r="A1637" s="144"/>
      <c r="B1637" s="170"/>
      <c r="C1637" s="170"/>
      <c r="D1637" s="117"/>
      <c r="E1637" s="7" t="s">
        <v>13</v>
      </c>
      <c r="F1637" s="63"/>
      <c r="G1637" s="30"/>
      <c r="H1637" s="34"/>
      <c r="I1637" s="34"/>
      <c r="J1637" s="34"/>
      <c r="K1637" s="40"/>
      <c r="L1637" s="40"/>
      <c r="M1637" s="119"/>
    </row>
    <row r="1638" spans="1:13" ht="30.75" customHeight="1" x14ac:dyDescent="0.2">
      <c r="A1638" s="144"/>
      <c r="B1638" s="170"/>
      <c r="C1638" s="170"/>
      <c r="D1638" s="117"/>
      <c r="E1638" s="7" t="s">
        <v>14</v>
      </c>
      <c r="F1638" s="30"/>
      <c r="G1638" s="30"/>
      <c r="H1638" s="34"/>
      <c r="I1638" s="34"/>
      <c r="J1638" s="34"/>
      <c r="K1638" s="40"/>
      <c r="L1638" s="40"/>
      <c r="M1638" s="119"/>
    </row>
    <row r="1639" spans="1:13" ht="30.75" customHeight="1" x14ac:dyDescent="0.2">
      <c r="A1639" s="144"/>
      <c r="B1639" s="170"/>
      <c r="C1639" s="170"/>
      <c r="D1639" s="118"/>
      <c r="E1639" s="7" t="s">
        <v>15</v>
      </c>
      <c r="F1639" s="63">
        <v>15000000</v>
      </c>
      <c r="G1639" s="30">
        <f>$F$1635/4</f>
        <v>3750000</v>
      </c>
      <c r="H1639" s="30">
        <f>$F$1635/4</f>
        <v>3750000</v>
      </c>
      <c r="I1639" s="30">
        <f>$F$1635/4</f>
        <v>3750000</v>
      </c>
      <c r="J1639" s="30">
        <f>$F$1635/4</f>
        <v>3750000</v>
      </c>
      <c r="K1639" s="40"/>
      <c r="L1639" s="40"/>
      <c r="M1639" s="119"/>
    </row>
    <row r="1640" spans="1:13" ht="31.5" customHeight="1" x14ac:dyDescent="0.2">
      <c r="A1640" s="144" t="s">
        <v>915</v>
      </c>
      <c r="B1640" s="170" t="s">
        <v>189</v>
      </c>
      <c r="C1640" s="170" t="s">
        <v>9</v>
      </c>
      <c r="D1640" s="116" t="s">
        <v>190</v>
      </c>
      <c r="E1640" s="7" t="s">
        <v>11</v>
      </c>
      <c r="F1640" s="63">
        <v>500000</v>
      </c>
      <c r="G1640" s="30">
        <v>250000</v>
      </c>
      <c r="H1640" s="30"/>
      <c r="I1640" s="30"/>
      <c r="J1640" s="30"/>
      <c r="K1640" s="40"/>
      <c r="L1640" s="40"/>
      <c r="M1640" s="119" t="s">
        <v>947</v>
      </c>
    </row>
    <row r="1641" spans="1:13" ht="31.5" customHeight="1" x14ac:dyDescent="0.2">
      <c r="A1641" s="144"/>
      <c r="B1641" s="170"/>
      <c r="C1641" s="170"/>
      <c r="D1641" s="117"/>
      <c r="E1641" s="7" t="s">
        <v>12</v>
      </c>
      <c r="F1641" s="63"/>
      <c r="G1641" s="30"/>
      <c r="H1641" s="34"/>
      <c r="I1641" s="34"/>
      <c r="J1641" s="34"/>
      <c r="K1641" s="40"/>
      <c r="L1641" s="40"/>
      <c r="M1641" s="119"/>
    </row>
    <row r="1642" spans="1:13" ht="31.5" customHeight="1" x14ac:dyDescent="0.2">
      <c r="A1642" s="144"/>
      <c r="B1642" s="170"/>
      <c r="C1642" s="170"/>
      <c r="D1642" s="117"/>
      <c r="E1642" s="7" t="s">
        <v>13</v>
      </c>
      <c r="F1642" s="63"/>
      <c r="G1642" s="30"/>
      <c r="H1642" s="34"/>
      <c r="I1642" s="34"/>
      <c r="J1642" s="34"/>
      <c r="K1642" s="40"/>
      <c r="L1642" s="40"/>
      <c r="M1642" s="119"/>
    </row>
    <row r="1643" spans="1:13" ht="31.5" customHeight="1" x14ac:dyDescent="0.2">
      <c r="A1643" s="144"/>
      <c r="B1643" s="170"/>
      <c r="C1643" s="170"/>
      <c r="D1643" s="117"/>
      <c r="E1643" s="7" t="s">
        <v>14</v>
      </c>
      <c r="F1643" s="30"/>
      <c r="G1643" s="30"/>
      <c r="H1643" s="34"/>
      <c r="I1643" s="34"/>
      <c r="J1643" s="34"/>
      <c r="K1643" s="40"/>
      <c r="L1643" s="40"/>
      <c r="M1643" s="119"/>
    </row>
    <row r="1644" spans="1:13" ht="31.5" customHeight="1" x14ac:dyDescent="0.2">
      <c r="A1644" s="144"/>
      <c r="B1644" s="170"/>
      <c r="C1644" s="170"/>
      <c r="D1644" s="118"/>
      <c r="E1644" s="7" t="s">
        <v>15</v>
      </c>
      <c r="F1644" s="63">
        <v>500000</v>
      </c>
      <c r="G1644" s="30">
        <v>250000</v>
      </c>
      <c r="H1644" s="30"/>
      <c r="I1644" s="30"/>
      <c r="J1644" s="30"/>
      <c r="K1644" s="40"/>
      <c r="L1644" s="40"/>
      <c r="M1644" s="119"/>
    </row>
    <row r="1645" spans="1:13" ht="33" customHeight="1" x14ac:dyDescent="0.2">
      <c r="A1645" s="144" t="s">
        <v>916</v>
      </c>
      <c r="B1645" s="170" t="s">
        <v>191</v>
      </c>
      <c r="C1645" s="170" t="s">
        <v>192</v>
      </c>
      <c r="D1645" s="116" t="s">
        <v>655</v>
      </c>
      <c r="E1645" s="7" t="s">
        <v>11</v>
      </c>
      <c r="F1645" s="63">
        <v>30200000</v>
      </c>
      <c r="G1645" s="30">
        <v>1776470.5</v>
      </c>
      <c r="H1645" s="30">
        <v>1776470.5</v>
      </c>
      <c r="I1645" s="30">
        <v>1776470.5</v>
      </c>
      <c r="J1645" s="30">
        <v>1776470.5</v>
      </c>
      <c r="K1645" s="30">
        <v>1776470.5</v>
      </c>
      <c r="L1645" s="30">
        <v>1776470.5</v>
      </c>
      <c r="M1645" s="119" t="s">
        <v>193</v>
      </c>
    </row>
    <row r="1646" spans="1:13" ht="33" customHeight="1" x14ac:dyDescent="0.2">
      <c r="A1646" s="144"/>
      <c r="B1646" s="170"/>
      <c r="C1646" s="170"/>
      <c r="D1646" s="117"/>
      <c r="E1646" s="7" t="s">
        <v>12</v>
      </c>
      <c r="F1646" s="63"/>
      <c r="G1646" s="30"/>
      <c r="H1646" s="34"/>
      <c r="I1646" s="34"/>
      <c r="J1646" s="34"/>
      <c r="K1646" s="40"/>
      <c r="L1646" s="40"/>
      <c r="M1646" s="119"/>
    </row>
    <row r="1647" spans="1:13" ht="33" customHeight="1" x14ac:dyDescent="0.2">
      <c r="A1647" s="144"/>
      <c r="B1647" s="170"/>
      <c r="C1647" s="170"/>
      <c r="D1647" s="117"/>
      <c r="E1647" s="7" t="s">
        <v>13</v>
      </c>
      <c r="F1647" s="63"/>
      <c r="G1647" s="30"/>
      <c r="H1647" s="34"/>
      <c r="I1647" s="34"/>
      <c r="J1647" s="34"/>
      <c r="K1647" s="40"/>
      <c r="L1647" s="40"/>
      <c r="M1647" s="119"/>
    </row>
    <row r="1648" spans="1:13" ht="33" customHeight="1" x14ac:dyDescent="0.2">
      <c r="A1648" s="144"/>
      <c r="B1648" s="170"/>
      <c r="C1648" s="170"/>
      <c r="D1648" s="117"/>
      <c r="E1648" s="7" t="s">
        <v>14</v>
      </c>
      <c r="F1648" s="30"/>
      <c r="G1648" s="30"/>
      <c r="H1648" s="34"/>
      <c r="I1648" s="34"/>
      <c r="J1648" s="34"/>
      <c r="K1648" s="40"/>
      <c r="L1648" s="40"/>
      <c r="M1648" s="119"/>
    </row>
    <row r="1649" spans="1:13" ht="33" customHeight="1" x14ac:dyDescent="0.2">
      <c r="A1649" s="144"/>
      <c r="B1649" s="170"/>
      <c r="C1649" s="170"/>
      <c r="D1649" s="118"/>
      <c r="E1649" s="7" t="s">
        <v>15</v>
      </c>
      <c r="F1649" s="63">
        <v>30200000</v>
      </c>
      <c r="G1649" s="30">
        <v>1776470.5</v>
      </c>
      <c r="H1649" s="30">
        <v>1776470.5</v>
      </c>
      <c r="I1649" s="30">
        <v>1776470.5</v>
      </c>
      <c r="J1649" s="30">
        <v>1776470.5</v>
      </c>
      <c r="K1649" s="30">
        <v>1776470.5</v>
      </c>
      <c r="L1649" s="30">
        <v>1776470.5</v>
      </c>
      <c r="M1649" s="119"/>
    </row>
    <row r="1650" spans="1:13" x14ac:dyDescent="0.2">
      <c r="A1650" s="144" t="s">
        <v>917</v>
      </c>
      <c r="B1650" s="170" t="s">
        <v>194</v>
      </c>
      <c r="C1650" s="170" t="s">
        <v>195</v>
      </c>
      <c r="D1650" s="116" t="s">
        <v>197</v>
      </c>
      <c r="E1650" s="7" t="s">
        <v>11</v>
      </c>
      <c r="F1650" s="63">
        <v>100000</v>
      </c>
      <c r="G1650" s="30">
        <f>F1650/5</f>
        <v>20000</v>
      </c>
      <c r="H1650" s="30">
        <v>20000</v>
      </c>
      <c r="I1650" s="30">
        <v>20000</v>
      </c>
      <c r="J1650" s="30"/>
      <c r="K1650" s="40"/>
      <c r="L1650" s="40"/>
      <c r="M1650" s="119" t="s">
        <v>196</v>
      </c>
    </row>
    <row r="1651" spans="1:13" x14ac:dyDescent="0.2">
      <c r="A1651" s="144"/>
      <c r="B1651" s="170"/>
      <c r="C1651" s="170"/>
      <c r="D1651" s="117"/>
      <c r="E1651" s="7" t="s">
        <v>12</v>
      </c>
      <c r="F1651" s="63"/>
      <c r="G1651" s="30"/>
      <c r="H1651" s="34"/>
      <c r="I1651" s="34"/>
      <c r="J1651" s="34"/>
      <c r="K1651" s="40"/>
      <c r="L1651" s="40"/>
      <c r="M1651" s="119"/>
    </row>
    <row r="1652" spans="1:13" x14ac:dyDescent="0.2">
      <c r="A1652" s="144"/>
      <c r="B1652" s="170"/>
      <c r="C1652" s="170"/>
      <c r="D1652" s="117"/>
      <c r="E1652" s="7" t="s">
        <v>13</v>
      </c>
      <c r="F1652" s="63"/>
      <c r="G1652" s="30"/>
      <c r="H1652" s="34"/>
      <c r="I1652" s="34"/>
      <c r="J1652" s="34"/>
      <c r="K1652" s="40"/>
      <c r="L1652" s="40"/>
      <c r="M1652" s="119"/>
    </row>
    <row r="1653" spans="1:13" x14ac:dyDescent="0.2">
      <c r="A1653" s="144"/>
      <c r="B1653" s="170"/>
      <c r="C1653" s="170"/>
      <c r="D1653" s="117"/>
      <c r="E1653" s="7" t="s">
        <v>14</v>
      </c>
      <c r="F1653" s="30"/>
      <c r="G1653" s="30"/>
      <c r="H1653" s="34"/>
      <c r="I1653" s="34"/>
      <c r="J1653" s="34"/>
      <c r="K1653" s="40"/>
      <c r="L1653" s="40"/>
      <c r="M1653" s="119"/>
    </row>
    <row r="1654" spans="1:13" x14ac:dyDescent="0.2">
      <c r="A1654" s="144"/>
      <c r="B1654" s="170"/>
      <c r="C1654" s="170"/>
      <c r="D1654" s="118"/>
      <c r="E1654" s="7" t="s">
        <v>15</v>
      </c>
      <c r="F1654" s="63">
        <v>100000</v>
      </c>
      <c r="G1654" s="30">
        <v>20000</v>
      </c>
      <c r="H1654" s="30">
        <v>20000</v>
      </c>
      <c r="I1654" s="30">
        <v>20000</v>
      </c>
      <c r="J1654" s="30"/>
      <c r="K1654" s="40"/>
      <c r="L1654" s="40"/>
      <c r="M1654" s="119"/>
    </row>
    <row r="1655" spans="1:13" ht="34.5" customHeight="1" x14ac:dyDescent="0.2">
      <c r="A1655" s="144" t="s">
        <v>918</v>
      </c>
      <c r="B1655" s="170" t="s">
        <v>198</v>
      </c>
      <c r="C1655" s="170" t="s">
        <v>201</v>
      </c>
      <c r="D1655" s="116" t="s">
        <v>199</v>
      </c>
      <c r="E1655" s="7" t="s">
        <v>11</v>
      </c>
      <c r="F1655" s="63">
        <v>500000</v>
      </c>
      <c r="G1655" s="30">
        <v>71428.5</v>
      </c>
      <c r="H1655" s="30">
        <v>71428.5</v>
      </c>
      <c r="I1655" s="30">
        <v>71428.5</v>
      </c>
      <c r="J1655" s="30">
        <v>71428.5</v>
      </c>
      <c r="K1655" s="40"/>
      <c r="L1655" s="40"/>
      <c r="M1655" s="119" t="s">
        <v>200</v>
      </c>
    </row>
    <row r="1656" spans="1:13" ht="34.5" customHeight="1" x14ac:dyDescent="0.2">
      <c r="A1656" s="144"/>
      <c r="B1656" s="170"/>
      <c r="C1656" s="170"/>
      <c r="D1656" s="117"/>
      <c r="E1656" s="7" t="s">
        <v>12</v>
      </c>
      <c r="F1656" s="63"/>
      <c r="G1656" s="30"/>
      <c r="H1656" s="34"/>
      <c r="I1656" s="34"/>
      <c r="J1656" s="34"/>
      <c r="K1656" s="40"/>
      <c r="L1656" s="40"/>
      <c r="M1656" s="119"/>
    </row>
    <row r="1657" spans="1:13" ht="34.5" customHeight="1" x14ac:dyDescent="0.2">
      <c r="A1657" s="144"/>
      <c r="B1657" s="170"/>
      <c r="C1657" s="170"/>
      <c r="D1657" s="117"/>
      <c r="E1657" s="7" t="s">
        <v>13</v>
      </c>
      <c r="F1657" s="63"/>
      <c r="G1657" s="30"/>
      <c r="H1657" s="34"/>
      <c r="I1657" s="34"/>
      <c r="J1657" s="34"/>
      <c r="K1657" s="40"/>
      <c r="L1657" s="40"/>
      <c r="M1657" s="119"/>
    </row>
    <row r="1658" spans="1:13" ht="34.5" customHeight="1" x14ac:dyDescent="0.2">
      <c r="A1658" s="144"/>
      <c r="B1658" s="170"/>
      <c r="C1658" s="170"/>
      <c r="D1658" s="117"/>
      <c r="E1658" s="7" t="s">
        <v>14</v>
      </c>
      <c r="F1658" s="30"/>
      <c r="G1658" s="30"/>
      <c r="H1658" s="34"/>
      <c r="I1658" s="34"/>
      <c r="J1658" s="34"/>
      <c r="K1658" s="40"/>
      <c r="L1658" s="40"/>
      <c r="M1658" s="119"/>
    </row>
    <row r="1659" spans="1:13" ht="34.5" customHeight="1" x14ac:dyDescent="0.2">
      <c r="A1659" s="144"/>
      <c r="B1659" s="170"/>
      <c r="C1659" s="170"/>
      <c r="D1659" s="118"/>
      <c r="E1659" s="7" t="s">
        <v>15</v>
      </c>
      <c r="F1659" s="63">
        <v>500000</v>
      </c>
      <c r="G1659" s="30">
        <v>71428.5</v>
      </c>
      <c r="H1659" s="30">
        <v>71428.5</v>
      </c>
      <c r="I1659" s="30">
        <v>71428.5</v>
      </c>
      <c r="J1659" s="30">
        <v>71428.5</v>
      </c>
      <c r="K1659" s="40"/>
      <c r="L1659" s="40"/>
      <c r="M1659" s="119"/>
    </row>
    <row r="1660" spans="1:13" x14ac:dyDescent="0.2">
      <c r="A1660" s="144" t="s">
        <v>919</v>
      </c>
      <c r="B1660" s="170" t="s">
        <v>227</v>
      </c>
      <c r="C1660" s="170" t="s">
        <v>135</v>
      </c>
      <c r="D1660" s="116" t="s">
        <v>228</v>
      </c>
      <c r="E1660" s="21" t="s">
        <v>11</v>
      </c>
      <c r="F1660" s="63">
        <v>120000</v>
      </c>
      <c r="G1660" s="30">
        <v>60000</v>
      </c>
      <c r="H1660" s="30">
        <v>30000</v>
      </c>
      <c r="I1660" s="30"/>
      <c r="J1660" s="30"/>
      <c r="K1660" s="40"/>
      <c r="L1660" s="40"/>
      <c r="M1660" s="119" t="s">
        <v>948</v>
      </c>
    </row>
    <row r="1661" spans="1:13" x14ac:dyDescent="0.2">
      <c r="A1661" s="144"/>
      <c r="B1661" s="170"/>
      <c r="C1661" s="170"/>
      <c r="D1661" s="117"/>
      <c r="E1661" s="21" t="s">
        <v>12</v>
      </c>
      <c r="F1661" s="63"/>
      <c r="G1661" s="30"/>
      <c r="H1661" s="34"/>
      <c r="I1661" s="34"/>
      <c r="J1661" s="34"/>
      <c r="K1661" s="40"/>
      <c r="L1661" s="40"/>
      <c r="M1661" s="119"/>
    </row>
    <row r="1662" spans="1:13" x14ac:dyDescent="0.2">
      <c r="A1662" s="144"/>
      <c r="B1662" s="170"/>
      <c r="C1662" s="170"/>
      <c r="D1662" s="117"/>
      <c r="E1662" s="21" t="s">
        <v>13</v>
      </c>
      <c r="F1662" s="63"/>
      <c r="G1662" s="30"/>
      <c r="H1662" s="34"/>
      <c r="I1662" s="34"/>
      <c r="J1662" s="34"/>
      <c r="K1662" s="40"/>
      <c r="L1662" s="40"/>
      <c r="M1662" s="119"/>
    </row>
    <row r="1663" spans="1:13" x14ac:dyDescent="0.2">
      <c r="A1663" s="144"/>
      <c r="B1663" s="170"/>
      <c r="C1663" s="170"/>
      <c r="D1663" s="117"/>
      <c r="E1663" s="21" t="s">
        <v>14</v>
      </c>
      <c r="F1663" s="30"/>
      <c r="G1663" s="30"/>
      <c r="H1663" s="34"/>
      <c r="I1663" s="34"/>
      <c r="J1663" s="34"/>
      <c r="K1663" s="40"/>
      <c r="L1663" s="40"/>
      <c r="M1663" s="119"/>
    </row>
    <row r="1664" spans="1:13" x14ac:dyDescent="0.2">
      <c r="A1664" s="144"/>
      <c r="B1664" s="170"/>
      <c r="C1664" s="170"/>
      <c r="D1664" s="118"/>
      <c r="E1664" s="21" t="s">
        <v>15</v>
      </c>
      <c r="F1664" s="63">
        <v>120000</v>
      </c>
      <c r="G1664" s="30">
        <v>60000</v>
      </c>
      <c r="H1664" s="30">
        <v>30000</v>
      </c>
      <c r="I1664" s="30"/>
      <c r="J1664" s="30"/>
      <c r="K1664" s="40"/>
      <c r="L1664" s="40"/>
      <c r="M1664" s="119"/>
    </row>
    <row r="1665" spans="1:13" ht="12.75" customHeight="1" x14ac:dyDescent="0.2">
      <c r="A1665" s="184" t="s">
        <v>430</v>
      </c>
      <c r="B1665" s="185"/>
      <c r="C1665" s="185"/>
      <c r="D1665" s="186"/>
      <c r="E1665" s="3" t="s">
        <v>11</v>
      </c>
      <c r="F1665" s="41">
        <f>F1635+F1640+F1645+F1650+F1655+F1660</f>
        <v>46420000</v>
      </c>
      <c r="G1665" s="96">
        <f t="shared" ref="G1665:L1665" si="73">G1635+G1640+G1645+G1650+G1655+G1660</f>
        <v>5927899</v>
      </c>
      <c r="H1665" s="96">
        <f t="shared" si="73"/>
        <v>5647899</v>
      </c>
      <c r="I1665" s="96">
        <f t="shared" si="73"/>
        <v>5617899</v>
      </c>
      <c r="J1665" s="96">
        <f t="shared" si="73"/>
        <v>5597899</v>
      </c>
      <c r="K1665" s="96">
        <f t="shared" si="73"/>
        <v>1776470.5</v>
      </c>
      <c r="L1665" s="96">
        <f t="shared" si="73"/>
        <v>1776470.5</v>
      </c>
      <c r="M1665" s="146"/>
    </row>
    <row r="1666" spans="1:13" x14ac:dyDescent="0.2">
      <c r="A1666" s="187"/>
      <c r="B1666" s="188"/>
      <c r="C1666" s="188"/>
      <c r="D1666" s="189"/>
      <c r="E1666" s="3" t="s">
        <v>12</v>
      </c>
      <c r="F1666" s="96">
        <f t="shared" ref="F1666:L1669" si="74">F1636+F1641+F1646+F1651+F1656+F1661</f>
        <v>0</v>
      </c>
      <c r="G1666" s="41">
        <f t="shared" ref="G1666:L1666" si="75">G1636+G1641+G1646+G1651+G1656+G1661</f>
        <v>0</v>
      </c>
      <c r="H1666" s="41">
        <f t="shared" si="75"/>
        <v>0</v>
      </c>
      <c r="I1666" s="41">
        <f t="shared" si="75"/>
        <v>0</v>
      </c>
      <c r="J1666" s="41">
        <f t="shared" si="75"/>
        <v>0</v>
      </c>
      <c r="K1666" s="41">
        <f t="shared" si="75"/>
        <v>0</v>
      </c>
      <c r="L1666" s="41">
        <f t="shared" si="75"/>
        <v>0</v>
      </c>
      <c r="M1666" s="146"/>
    </row>
    <row r="1667" spans="1:13" x14ac:dyDescent="0.2">
      <c r="A1667" s="187"/>
      <c r="B1667" s="188"/>
      <c r="C1667" s="188"/>
      <c r="D1667" s="189"/>
      <c r="E1667" s="3" t="s">
        <v>13</v>
      </c>
      <c r="F1667" s="96">
        <f t="shared" si="74"/>
        <v>0</v>
      </c>
      <c r="G1667" s="96">
        <f t="shared" si="74"/>
        <v>0</v>
      </c>
      <c r="H1667" s="96">
        <f t="shared" si="74"/>
        <v>0</v>
      </c>
      <c r="I1667" s="96">
        <f t="shared" si="74"/>
        <v>0</v>
      </c>
      <c r="J1667" s="96">
        <f t="shared" si="74"/>
        <v>0</v>
      </c>
      <c r="K1667" s="96">
        <f t="shared" si="74"/>
        <v>0</v>
      </c>
      <c r="L1667" s="96">
        <f t="shared" si="74"/>
        <v>0</v>
      </c>
      <c r="M1667" s="146"/>
    </row>
    <row r="1668" spans="1:13" x14ac:dyDescent="0.2">
      <c r="A1668" s="187"/>
      <c r="B1668" s="188"/>
      <c r="C1668" s="188"/>
      <c r="D1668" s="189"/>
      <c r="E1668" s="3" t="s">
        <v>14</v>
      </c>
      <c r="F1668" s="96">
        <f t="shared" si="74"/>
        <v>0</v>
      </c>
      <c r="G1668" s="96">
        <f t="shared" si="74"/>
        <v>0</v>
      </c>
      <c r="H1668" s="96">
        <f t="shared" si="74"/>
        <v>0</v>
      </c>
      <c r="I1668" s="96">
        <f t="shared" si="74"/>
        <v>0</v>
      </c>
      <c r="J1668" s="96">
        <f t="shared" si="74"/>
        <v>0</v>
      </c>
      <c r="K1668" s="96">
        <f t="shared" si="74"/>
        <v>0</v>
      </c>
      <c r="L1668" s="96">
        <f t="shared" si="74"/>
        <v>0</v>
      </c>
      <c r="M1668" s="146"/>
    </row>
    <row r="1669" spans="1:13" x14ac:dyDescent="0.2">
      <c r="A1669" s="190"/>
      <c r="B1669" s="191"/>
      <c r="C1669" s="191"/>
      <c r="D1669" s="192"/>
      <c r="E1669" s="3" t="s">
        <v>15</v>
      </c>
      <c r="F1669" s="96">
        <f t="shared" si="74"/>
        <v>46420000</v>
      </c>
      <c r="G1669" s="96">
        <f t="shared" si="74"/>
        <v>5927899</v>
      </c>
      <c r="H1669" s="96">
        <f t="shared" si="74"/>
        <v>5647899</v>
      </c>
      <c r="I1669" s="96">
        <f t="shared" si="74"/>
        <v>5617899</v>
      </c>
      <c r="J1669" s="96">
        <f t="shared" si="74"/>
        <v>5597899</v>
      </c>
      <c r="K1669" s="96">
        <f t="shared" si="74"/>
        <v>1776470.5</v>
      </c>
      <c r="L1669" s="96">
        <f t="shared" si="74"/>
        <v>1776470.5</v>
      </c>
      <c r="M1669" s="146"/>
    </row>
    <row r="1670" spans="1:13" ht="12.75" customHeight="1" x14ac:dyDescent="0.2">
      <c r="A1670" s="193" t="s">
        <v>995</v>
      </c>
      <c r="B1670" s="194"/>
      <c r="C1670" s="194"/>
      <c r="D1670" s="195"/>
      <c r="E1670" s="60" t="s">
        <v>11</v>
      </c>
      <c r="F1670" s="61">
        <f>F51+F105+F252+F300+F333+F361+F399+F488+F767+F945+F1159+F1301+F1348+F1387+F1405+F1599+F1627+F1665</f>
        <v>157169410.81783098</v>
      </c>
      <c r="G1670" s="61">
        <f t="shared" ref="G1670:L1670" si="76">G51+G105+G252+G300+G333+G361+G399+G488+G767+G945+G1159+G1301+G1348+G1387+G1405+G1599+G1627+G1665</f>
        <v>20309334.907370999</v>
      </c>
      <c r="H1670" s="61">
        <f t="shared" si="76"/>
        <v>15970973.056489998</v>
      </c>
      <c r="I1670" s="61">
        <f t="shared" si="76"/>
        <v>14366834.98171</v>
      </c>
      <c r="J1670" s="61">
        <f t="shared" si="76"/>
        <v>16440013.263</v>
      </c>
      <c r="K1670" s="61">
        <f t="shared" si="76"/>
        <v>17765090.730000004</v>
      </c>
      <c r="L1670" s="61">
        <f t="shared" si="76"/>
        <v>14714384.729259999</v>
      </c>
      <c r="M1670" s="202"/>
    </row>
    <row r="1671" spans="1:13" x14ac:dyDescent="0.2">
      <c r="A1671" s="196"/>
      <c r="B1671" s="197"/>
      <c r="C1671" s="197"/>
      <c r="D1671" s="198"/>
      <c r="E1671" s="60" t="s">
        <v>12</v>
      </c>
      <c r="F1671" s="61">
        <f t="shared" ref="F1671:L1674" si="77">F52+F106+F253+F301+F334+F362+F400+F489+F768+F946+F1160+F1302+F1349+F1388+F1406+F1600+F1628+F1666</f>
        <v>2844182.1407500007</v>
      </c>
      <c r="G1671" s="61">
        <f t="shared" si="77"/>
        <v>305513.20000000007</v>
      </c>
      <c r="H1671" s="61">
        <f t="shared" si="77"/>
        <v>386983.55</v>
      </c>
      <c r="I1671" s="61">
        <f t="shared" si="77"/>
        <v>196459.34999999998</v>
      </c>
      <c r="J1671" s="61">
        <f t="shared" si="77"/>
        <v>522628.43165000004</v>
      </c>
      <c r="K1671" s="61">
        <f t="shared" si="77"/>
        <v>745337.86000000034</v>
      </c>
      <c r="L1671" s="61">
        <f t="shared" si="77"/>
        <v>570781.88199999998</v>
      </c>
      <c r="M1671" s="202"/>
    </row>
    <row r="1672" spans="1:13" x14ac:dyDescent="0.2">
      <c r="A1672" s="196"/>
      <c r="B1672" s="197"/>
      <c r="C1672" s="197"/>
      <c r="D1672" s="198"/>
      <c r="E1672" s="60" t="s">
        <v>13</v>
      </c>
      <c r="F1672" s="61">
        <f t="shared" si="77"/>
        <v>30448391.251900002</v>
      </c>
      <c r="G1672" s="61">
        <f t="shared" si="77"/>
        <v>1221748.5286500002</v>
      </c>
      <c r="H1672" s="61">
        <f t="shared" si="77"/>
        <v>1902128.5010000002</v>
      </c>
      <c r="I1672" s="61">
        <f t="shared" si="77"/>
        <v>1389711.35</v>
      </c>
      <c r="J1672" s="61">
        <f t="shared" si="77"/>
        <v>3429027.0913499994</v>
      </c>
      <c r="K1672" s="61">
        <f t="shared" si="77"/>
        <v>9515034.6500000004</v>
      </c>
      <c r="L1672" s="61">
        <f t="shared" si="77"/>
        <v>7180244.9479999989</v>
      </c>
      <c r="M1672" s="202"/>
    </row>
    <row r="1673" spans="1:13" x14ac:dyDescent="0.2">
      <c r="A1673" s="196"/>
      <c r="B1673" s="197"/>
      <c r="C1673" s="197"/>
      <c r="D1673" s="198"/>
      <c r="E1673" s="60" t="s">
        <v>14</v>
      </c>
      <c r="F1673" s="61">
        <f t="shared" si="77"/>
        <v>22892657.369999997</v>
      </c>
      <c r="G1673" s="61">
        <f t="shared" si="77"/>
        <v>1884678.97</v>
      </c>
      <c r="H1673" s="61">
        <f t="shared" si="77"/>
        <v>2595308.27</v>
      </c>
      <c r="I1673" s="61">
        <f t="shared" si="77"/>
        <v>2282868</v>
      </c>
      <c r="J1673" s="61">
        <f t="shared" si="77"/>
        <v>6398758.29</v>
      </c>
      <c r="K1673" s="61">
        <f t="shared" si="77"/>
        <v>5043987.97</v>
      </c>
      <c r="L1673" s="61">
        <f t="shared" si="77"/>
        <v>3725531.6399999997</v>
      </c>
      <c r="M1673" s="202"/>
    </row>
    <row r="1674" spans="1:13" x14ac:dyDescent="0.2">
      <c r="A1674" s="199"/>
      <c r="B1674" s="200"/>
      <c r="C1674" s="200"/>
      <c r="D1674" s="201"/>
      <c r="E1674" s="60" t="s">
        <v>15</v>
      </c>
      <c r="F1674" s="61">
        <f t="shared" si="77"/>
        <v>100981298.06518099</v>
      </c>
      <c r="G1674" s="61">
        <f t="shared" si="77"/>
        <v>16897394.208720997</v>
      </c>
      <c r="H1674" s="61">
        <f t="shared" si="77"/>
        <v>11088834.63549</v>
      </c>
      <c r="I1674" s="61">
        <f t="shared" si="77"/>
        <v>10497796.281710001</v>
      </c>
      <c r="J1674" s="61">
        <f t="shared" si="77"/>
        <v>6199935.5499999998</v>
      </c>
      <c r="K1674" s="61">
        <f t="shared" si="77"/>
        <v>2460730.27</v>
      </c>
      <c r="L1674" s="61">
        <f t="shared" si="77"/>
        <v>3237826.28926</v>
      </c>
      <c r="M1674" s="202"/>
    </row>
    <row r="1675" spans="1:13" ht="42.75" customHeight="1" x14ac:dyDescent="0.2">
      <c r="A1675" s="175" t="s">
        <v>610</v>
      </c>
      <c r="B1675" s="176"/>
      <c r="C1675" s="176"/>
      <c r="D1675" s="176"/>
      <c r="E1675" s="176"/>
      <c r="F1675" s="176"/>
      <c r="G1675" s="176"/>
      <c r="H1675" s="176"/>
      <c r="I1675" s="176"/>
      <c r="J1675" s="176"/>
      <c r="K1675" s="176"/>
      <c r="L1675" s="176"/>
      <c r="M1675" s="177"/>
    </row>
    <row r="1676" spans="1:13" x14ac:dyDescent="0.2">
      <c r="A1676" s="178" t="s">
        <v>604</v>
      </c>
      <c r="B1676" s="179"/>
      <c r="C1676" s="179"/>
      <c r="D1676" s="179"/>
      <c r="E1676" s="179"/>
      <c r="F1676" s="179"/>
      <c r="G1676" s="179"/>
      <c r="H1676" s="179"/>
      <c r="I1676" s="179"/>
      <c r="J1676" s="179"/>
      <c r="K1676" s="179"/>
      <c r="L1676" s="179"/>
      <c r="M1676" s="180"/>
    </row>
    <row r="1677" spans="1:13" ht="25.5" customHeight="1" x14ac:dyDescent="0.2">
      <c r="A1677" s="181" t="s">
        <v>605</v>
      </c>
      <c r="B1677" s="182"/>
      <c r="C1677" s="182"/>
      <c r="D1677" s="182"/>
      <c r="E1677" s="182"/>
      <c r="F1677" s="182"/>
      <c r="G1677" s="182"/>
      <c r="H1677" s="182"/>
      <c r="I1677" s="182"/>
      <c r="J1677" s="182"/>
      <c r="K1677" s="182"/>
      <c r="L1677" s="182"/>
      <c r="M1677" s="183"/>
    </row>
    <row r="1678" spans="1:13" ht="12.75" customHeight="1" x14ac:dyDescent="0.2">
      <c r="A1678" s="181" t="s">
        <v>611</v>
      </c>
      <c r="B1678" s="182"/>
      <c r="C1678" s="182"/>
      <c r="D1678" s="182"/>
      <c r="E1678" s="182"/>
      <c r="F1678" s="182"/>
      <c r="G1678" s="182"/>
      <c r="H1678" s="182"/>
      <c r="I1678" s="182"/>
      <c r="J1678" s="182"/>
      <c r="K1678" s="182"/>
      <c r="L1678" s="182"/>
      <c r="M1678" s="183"/>
    </row>
    <row r="1679" spans="1:13" x14ac:dyDescent="0.2">
      <c r="F1679" s="218"/>
    </row>
  </sheetData>
  <mergeCells count="17956">
    <mergeCell ref="L2:M2"/>
    <mergeCell ref="XEW300:XEW304"/>
    <mergeCell ref="XEX300:XEX304"/>
    <mergeCell ref="XEY300:XEY304"/>
    <mergeCell ref="XEZ300:XEZ304"/>
    <mergeCell ref="XFA300:XFA304"/>
    <mergeCell ref="XFB300:XFB304"/>
    <mergeCell ref="XFC300:XFC304"/>
    <mergeCell ref="XEF300:XEF304"/>
    <mergeCell ref="XEG300:XEG304"/>
    <mergeCell ref="XEH300:XEH304"/>
    <mergeCell ref="XEI300:XEI304"/>
    <mergeCell ref="XEJ300:XEJ304"/>
    <mergeCell ref="XEK300:XEK304"/>
    <mergeCell ref="XEL300:XEL304"/>
    <mergeCell ref="XEM300:XEM304"/>
    <mergeCell ref="XEN300:XEN304"/>
    <mergeCell ref="XEO300:XEO304"/>
    <mergeCell ref="XEP300:XEP304"/>
    <mergeCell ref="XEQ300:XEQ304"/>
    <mergeCell ref="XER300:XER304"/>
    <mergeCell ref="XES300:XES304"/>
    <mergeCell ref="XET300:XET304"/>
    <mergeCell ref="XEU300:XEU304"/>
    <mergeCell ref="XEV300:XEV304"/>
    <mergeCell ref="XDO300:XDO304"/>
    <mergeCell ref="XDP300:XDP304"/>
    <mergeCell ref="XDQ300:XDQ304"/>
    <mergeCell ref="XDR300:XDR304"/>
    <mergeCell ref="XDS300:XDS304"/>
    <mergeCell ref="XDT300:XDT304"/>
    <mergeCell ref="XDU300:XDU304"/>
    <mergeCell ref="XDV300:XDV304"/>
    <mergeCell ref="XDW300:XDW304"/>
    <mergeCell ref="XDX300:XDX304"/>
    <mergeCell ref="XDY300:XDY304"/>
    <mergeCell ref="XDZ300:XDZ304"/>
    <mergeCell ref="XEA300:XEA304"/>
    <mergeCell ref="XEB300:XEB304"/>
    <mergeCell ref="XEC300:XEC304"/>
    <mergeCell ref="XED300:XED304"/>
    <mergeCell ref="XEE300:XEE304"/>
    <mergeCell ref="XCX300:XCX304"/>
    <mergeCell ref="XCY300:XCY304"/>
    <mergeCell ref="XCZ300:XCZ304"/>
    <mergeCell ref="XDA300:XDA304"/>
    <mergeCell ref="XDB300:XDB304"/>
    <mergeCell ref="XDC300:XDC304"/>
    <mergeCell ref="XDD300:XDD304"/>
    <mergeCell ref="XDE300:XDE304"/>
    <mergeCell ref="XDF300:XDF304"/>
    <mergeCell ref="XDG300:XDG304"/>
    <mergeCell ref="XDH300:XDH304"/>
    <mergeCell ref="XDI300:XDI304"/>
    <mergeCell ref="XDJ300:XDJ304"/>
    <mergeCell ref="XDK300:XDK304"/>
    <mergeCell ref="XDL300:XDL304"/>
    <mergeCell ref="XDM300:XDM304"/>
    <mergeCell ref="XDN300:XDN304"/>
    <mergeCell ref="XCG300:XCG304"/>
    <mergeCell ref="XCH300:XCH304"/>
    <mergeCell ref="XCI300:XCI304"/>
    <mergeCell ref="XCJ300:XCJ304"/>
    <mergeCell ref="XCK300:XCK304"/>
    <mergeCell ref="XCL300:XCL304"/>
    <mergeCell ref="XCM300:XCM304"/>
    <mergeCell ref="XCN300:XCN304"/>
    <mergeCell ref="XCO300:XCO304"/>
    <mergeCell ref="XCP300:XCP304"/>
    <mergeCell ref="XCQ300:XCQ304"/>
    <mergeCell ref="XCR300:XCR304"/>
    <mergeCell ref="XCS300:XCS304"/>
    <mergeCell ref="XCT300:XCT304"/>
    <mergeCell ref="XCU300:XCU304"/>
    <mergeCell ref="XCV300:XCV304"/>
    <mergeCell ref="XCW300:XCW304"/>
    <mergeCell ref="XBP300:XBP304"/>
    <mergeCell ref="XBQ300:XBQ304"/>
    <mergeCell ref="XBR300:XBR304"/>
    <mergeCell ref="XBS300:XBS304"/>
    <mergeCell ref="XBT300:XBT304"/>
    <mergeCell ref="XBU300:XBU304"/>
    <mergeCell ref="XBV300:XBV304"/>
    <mergeCell ref="XBW300:XBW304"/>
    <mergeCell ref="XBX300:XBX304"/>
    <mergeCell ref="XBY300:XBY304"/>
    <mergeCell ref="XBZ300:XBZ304"/>
    <mergeCell ref="XCA300:XCA304"/>
    <mergeCell ref="XCB300:XCB304"/>
    <mergeCell ref="XCC300:XCC304"/>
    <mergeCell ref="XCD300:XCD304"/>
    <mergeCell ref="XCE300:XCE304"/>
    <mergeCell ref="XCF300:XCF304"/>
    <mergeCell ref="XAY300:XAY304"/>
    <mergeCell ref="XAZ300:XAZ304"/>
    <mergeCell ref="XBA300:XBA304"/>
    <mergeCell ref="XBB300:XBB304"/>
    <mergeCell ref="XBC300:XBC304"/>
    <mergeCell ref="XBD300:XBD304"/>
    <mergeCell ref="XBE300:XBE304"/>
    <mergeCell ref="XBF300:XBF304"/>
    <mergeCell ref="XBG300:XBG304"/>
    <mergeCell ref="XBH300:XBH304"/>
    <mergeCell ref="XBI300:XBI304"/>
    <mergeCell ref="XBJ300:XBJ304"/>
    <mergeCell ref="XBK300:XBK304"/>
    <mergeCell ref="XBL300:XBL304"/>
    <mergeCell ref="XBM300:XBM304"/>
    <mergeCell ref="XBN300:XBN304"/>
    <mergeCell ref="XBO300:XBO304"/>
    <mergeCell ref="XAH300:XAH304"/>
    <mergeCell ref="XAI300:XAI304"/>
    <mergeCell ref="XAJ300:XAJ304"/>
    <mergeCell ref="XAK300:XAK304"/>
    <mergeCell ref="XAL300:XAL304"/>
    <mergeCell ref="XAM300:XAM304"/>
    <mergeCell ref="XAN300:XAN304"/>
    <mergeCell ref="XAO300:XAO304"/>
    <mergeCell ref="XAP300:XAP304"/>
    <mergeCell ref="XAQ300:XAQ304"/>
    <mergeCell ref="XAR300:XAR304"/>
    <mergeCell ref="XAS300:XAS304"/>
    <mergeCell ref="XAT300:XAT304"/>
    <mergeCell ref="XAU300:XAU304"/>
    <mergeCell ref="XAV300:XAV304"/>
    <mergeCell ref="XAW300:XAW304"/>
    <mergeCell ref="XAX300:XAX304"/>
    <mergeCell ref="WZQ300:WZQ304"/>
    <mergeCell ref="WZR300:WZR304"/>
    <mergeCell ref="WZS300:WZS304"/>
    <mergeCell ref="WZT300:WZT304"/>
    <mergeCell ref="WZU300:WZU304"/>
    <mergeCell ref="WZV300:WZV304"/>
    <mergeCell ref="WZW300:WZW304"/>
    <mergeCell ref="WZX300:WZX304"/>
    <mergeCell ref="WZY300:WZY304"/>
    <mergeCell ref="WZZ300:WZZ304"/>
    <mergeCell ref="XAA300:XAA304"/>
    <mergeCell ref="XAB300:XAB304"/>
    <mergeCell ref="XAC300:XAC304"/>
    <mergeCell ref="XAD300:XAD304"/>
    <mergeCell ref="XAE300:XAE304"/>
    <mergeCell ref="XAF300:XAF304"/>
    <mergeCell ref="XAG300:XAG304"/>
    <mergeCell ref="WYZ300:WYZ304"/>
    <mergeCell ref="WZA300:WZA304"/>
    <mergeCell ref="WZB300:WZB304"/>
    <mergeCell ref="WZC300:WZC304"/>
    <mergeCell ref="WZD300:WZD304"/>
    <mergeCell ref="WZE300:WZE304"/>
    <mergeCell ref="WZF300:WZF304"/>
    <mergeCell ref="WZG300:WZG304"/>
    <mergeCell ref="WZH300:WZH304"/>
    <mergeCell ref="WZI300:WZI304"/>
    <mergeCell ref="WZJ300:WZJ304"/>
    <mergeCell ref="WZK300:WZK304"/>
    <mergeCell ref="WZL300:WZL304"/>
    <mergeCell ref="WZM300:WZM304"/>
    <mergeCell ref="WZN300:WZN304"/>
    <mergeCell ref="WZO300:WZO304"/>
    <mergeCell ref="WZP300:WZP304"/>
    <mergeCell ref="WYI300:WYI304"/>
    <mergeCell ref="WYJ300:WYJ304"/>
    <mergeCell ref="WYK300:WYK304"/>
    <mergeCell ref="WYL300:WYL304"/>
    <mergeCell ref="WYM300:WYM304"/>
    <mergeCell ref="WYN300:WYN304"/>
    <mergeCell ref="WYO300:WYO304"/>
    <mergeCell ref="WYP300:WYP304"/>
    <mergeCell ref="WYQ300:WYQ304"/>
    <mergeCell ref="WYR300:WYR304"/>
    <mergeCell ref="WYS300:WYS304"/>
    <mergeCell ref="WYT300:WYT304"/>
    <mergeCell ref="WYU300:WYU304"/>
    <mergeCell ref="WYV300:WYV304"/>
    <mergeCell ref="WYW300:WYW304"/>
    <mergeCell ref="WYX300:WYX304"/>
    <mergeCell ref="WYY300:WYY304"/>
    <mergeCell ref="WXR300:WXR304"/>
    <mergeCell ref="WXS300:WXS304"/>
    <mergeCell ref="WXT300:WXT304"/>
    <mergeCell ref="WXU300:WXU304"/>
    <mergeCell ref="WXV300:WXV304"/>
    <mergeCell ref="WXW300:WXW304"/>
    <mergeCell ref="WXX300:WXX304"/>
    <mergeCell ref="WXY300:WXY304"/>
    <mergeCell ref="WXZ300:WXZ304"/>
    <mergeCell ref="WYA300:WYA304"/>
    <mergeCell ref="WYB300:WYB304"/>
    <mergeCell ref="WYC300:WYC304"/>
    <mergeCell ref="WYD300:WYD304"/>
    <mergeCell ref="WYE300:WYE304"/>
    <mergeCell ref="WYF300:WYF304"/>
    <mergeCell ref="WYG300:WYG304"/>
    <mergeCell ref="WYH300:WYH304"/>
    <mergeCell ref="WXA300:WXA304"/>
    <mergeCell ref="WXB300:WXB304"/>
    <mergeCell ref="WXC300:WXC304"/>
    <mergeCell ref="WXD300:WXD304"/>
    <mergeCell ref="WXE300:WXE304"/>
    <mergeCell ref="WXF300:WXF304"/>
    <mergeCell ref="WXG300:WXG304"/>
    <mergeCell ref="WXH300:WXH304"/>
    <mergeCell ref="WXI300:WXI304"/>
    <mergeCell ref="WXJ300:WXJ304"/>
    <mergeCell ref="WXK300:WXK304"/>
    <mergeCell ref="WXL300:WXL304"/>
    <mergeCell ref="WXM300:WXM304"/>
    <mergeCell ref="WXN300:WXN304"/>
    <mergeCell ref="WXO300:WXO304"/>
    <mergeCell ref="WXP300:WXP304"/>
    <mergeCell ref="WXQ300:WXQ304"/>
    <mergeCell ref="WWJ300:WWJ304"/>
    <mergeCell ref="WWK300:WWK304"/>
    <mergeCell ref="WWL300:WWL304"/>
    <mergeCell ref="WWM300:WWM304"/>
    <mergeCell ref="WWN300:WWN304"/>
    <mergeCell ref="WWO300:WWO304"/>
    <mergeCell ref="WWP300:WWP304"/>
    <mergeCell ref="WWQ300:WWQ304"/>
    <mergeCell ref="WWR300:WWR304"/>
    <mergeCell ref="WWS300:WWS304"/>
    <mergeCell ref="WWT300:WWT304"/>
    <mergeCell ref="WWU300:WWU304"/>
    <mergeCell ref="WWV300:WWV304"/>
    <mergeCell ref="WWW300:WWW304"/>
    <mergeCell ref="WWX300:WWX304"/>
    <mergeCell ref="WWY300:WWY304"/>
    <mergeCell ref="WWZ300:WWZ304"/>
    <mergeCell ref="WVS300:WVS304"/>
    <mergeCell ref="WVT300:WVT304"/>
    <mergeCell ref="WVU300:WVU304"/>
    <mergeCell ref="WVV300:WVV304"/>
    <mergeCell ref="WVW300:WVW304"/>
    <mergeCell ref="WVX300:WVX304"/>
    <mergeCell ref="WVY300:WVY304"/>
    <mergeCell ref="WVZ300:WVZ304"/>
    <mergeCell ref="WWA300:WWA304"/>
    <mergeCell ref="WWB300:WWB304"/>
    <mergeCell ref="WWC300:WWC304"/>
    <mergeCell ref="WWD300:WWD304"/>
    <mergeCell ref="WWE300:WWE304"/>
    <mergeCell ref="WWF300:WWF304"/>
    <mergeCell ref="WWG300:WWG304"/>
    <mergeCell ref="WWH300:WWH304"/>
    <mergeCell ref="WWI300:WWI304"/>
    <mergeCell ref="WVB300:WVB304"/>
    <mergeCell ref="WVC300:WVC304"/>
    <mergeCell ref="WVD300:WVD304"/>
    <mergeCell ref="WVE300:WVE304"/>
    <mergeCell ref="WVF300:WVF304"/>
    <mergeCell ref="WVG300:WVG304"/>
    <mergeCell ref="WVH300:WVH304"/>
    <mergeCell ref="WVI300:WVI304"/>
    <mergeCell ref="WVJ300:WVJ304"/>
    <mergeCell ref="WVK300:WVK304"/>
    <mergeCell ref="WVL300:WVL304"/>
    <mergeCell ref="WVM300:WVM304"/>
    <mergeCell ref="WVN300:WVN304"/>
    <mergeCell ref="WVO300:WVO304"/>
    <mergeCell ref="WVP300:WVP304"/>
    <mergeCell ref="WVQ300:WVQ304"/>
    <mergeCell ref="WVR300:WVR304"/>
    <mergeCell ref="WUK300:WUK304"/>
    <mergeCell ref="WUL300:WUL304"/>
    <mergeCell ref="WUM300:WUM304"/>
    <mergeCell ref="WUN300:WUN304"/>
    <mergeCell ref="WUO300:WUO304"/>
    <mergeCell ref="WUP300:WUP304"/>
    <mergeCell ref="WUQ300:WUQ304"/>
    <mergeCell ref="WUR300:WUR304"/>
    <mergeCell ref="WUS300:WUS304"/>
    <mergeCell ref="WUT300:WUT304"/>
    <mergeCell ref="WUU300:WUU304"/>
    <mergeCell ref="WUV300:WUV304"/>
    <mergeCell ref="WUW300:WUW304"/>
    <mergeCell ref="WUX300:WUX304"/>
    <mergeCell ref="WUY300:WUY304"/>
    <mergeCell ref="WUZ300:WUZ304"/>
    <mergeCell ref="WVA300:WVA304"/>
    <mergeCell ref="WTT300:WTT304"/>
    <mergeCell ref="WTU300:WTU304"/>
    <mergeCell ref="WTV300:WTV304"/>
    <mergeCell ref="WTW300:WTW304"/>
    <mergeCell ref="WTX300:WTX304"/>
    <mergeCell ref="WTY300:WTY304"/>
    <mergeCell ref="WTZ300:WTZ304"/>
    <mergeCell ref="WUA300:WUA304"/>
    <mergeCell ref="WUB300:WUB304"/>
    <mergeCell ref="WUC300:WUC304"/>
    <mergeCell ref="WUD300:WUD304"/>
    <mergeCell ref="WUE300:WUE304"/>
    <mergeCell ref="WUF300:WUF304"/>
    <mergeCell ref="WUG300:WUG304"/>
    <mergeCell ref="WUH300:WUH304"/>
    <mergeCell ref="WUI300:WUI304"/>
    <mergeCell ref="WUJ300:WUJ304"/>
    <mergeCell ref="WTC300:WTC304"/>
    <mergeCell ref="WTD300:WTD304"/>
    <mergeCell ref="WTE300:WTE304"/>
    <mergeCell ref="WTF300:WTF304"/>
    <mergeCell ref="WTG300:WTG304"/>
    <mergeCell ref="WTH300:WTH304"/>
    <mergeCell ref="WTI300:WTI304"/>
    <mergeCell ref="WTJ300:WTJ304"/>
    <mergeCell ref="WTK300:WTK304"/>
    <mergeCell ref="WTL300:WTL304"/>
    <mergeCell ref="WTM300:WTM304"/>
    <mergeCell ref="WTN300:WTN304"/>
    <mergeCell ref="WTO300:WTO304"/>
    <mergeCell ref="WTP300:WTP304"/>
    <mergeCell ref="WTQ300:WTQ304"/>
    <mergeCell ref="WTR300:WTR304"/>
    <mergeCell ref="WTS300:WTS304"/>
    <mergeCell ref="WSL300:WSL304"/>
    <mergeCell ref="WSM300:WSM304"/>
    <mergeCell ref="WSN300:WSN304"/>
    <mergeCell ref="WSO300:WSO304"/>
    <mergeCell ref="WSP300:WSP304"/>
    <mergeCell ref="WSQ300:WSQ304"/>
    <mergeCell ref="WSR300:WSR304"/>
    <mergeCell ref="WSS300:WSS304"/>
    <mergeCell ref="WST300:WST304"/>
    <mergeCell ref="WSU300:WSU304"/>
    <mergeCell ref="WSV300:WSV304"/>
    <mergeCell ref="WSW300:WSW304"/>
    <mergeCell ref="WSX300:WSX304"/>
    <mergeCell ref="WSY300:WSY304"/>
    <mergeCell ref="WSZ300:WSZ304"/>
    <mergeCell ref="WTA300:WTA304"/>
    <mergeCell ref="WTB300:WTB304"/>
    <mergeCell ref="WRU300:WRU304"/>
    <mergeCell ref="WRV300:WRV304"/>
    <mergeCell ref="WRW300:WRW304"/>
    <mergeCell ref="WRX300:WRX304"/>
    <mergeCell ref="WRY300:WRY304"/>
    <mergeCell ref="WRZ300:WRZ304"/>
    <mergeCell ref="WSA300:WSA304"/>
    <mergeCell ref="WSB300:WSB304"/>
    <mergeCell ref="WSC300:WSC304"/>
    <mergeCell ref="WSD300:WSD304"/>
    <mergeCell ref="WSE300:WSE304"/>
    <mergeCell ref="WSF300:WSF304"/>
    <mergeCell ref="WSG300:WSG304"/>
    <mergeCell ref="WSH300:WSH304"/>
    <mergeCell ref="WSI300:WSI304"/>
    <mergeCell ref="WSJ300:WSJ304"/>
    <mergeCell ref="WSK300:WSK304"/>
    <mergeCell ref="WRD300:WRD304"/>
    <mergeCell ref="WRE300:WRE304"/>
    <mergeCell ref="WRF300:WRF304"/>
    <mergeCell ref="WRG300:WRG304"/>
    <mergeCell ref="WRH300:WRH304"/>
    <mergeCell ref="WRI300:WRI304"/>
    <mergeCell ref="WRJ300:WRJ304"/>
    <mergeCell ref="WRK300:WRK304"/>
    <mergeCell ref="WRL300:WRL304"/>
    <mergeCell ref="WRM300:WRM304"/>
    <mergeCell ref="WRN300:WRN304"/>
    <mergeCell ref="WRO300:WRO304"/>
    <mergeCell ref="WRP300:WRP304"/>
    <mergeCell ref="WRQ300:WRQ304"/>
    <mergeCell ref="WRR300:WRR304"/>
    <mergeCell ref="WRS300:WRS304"/>
    <mergeCell ref="WRT300:WRT304"/>
    <mergeCell ref="WQM300:WQM304"/>
    <mergeCell ref="WQN300:WQN304"/>
    <mergeCell ref="WQO300:WQO304"/>
    <mergeCell ref="WQP300:WQP304"/>
    <mergeCell ref="WQQ300:WQQ304"/>
    <mergeCell ref="WQR300:WQR304"/>
    <mergeCell ref="WQS300:WQS304"/>
    <mergeCell ref="WQT300:WQT304"/>
    <mergeCell ref="WQU300:WQU304"/>
    <mergeCell ref="WQV300:WQV304"/>
    <mergeCell ref="WQW300:WQW304"/>
    <mergeCell ref="WQX300:WQX304"/>
    <mergeCell ref="WQY300:WQY304"/>
    <mergeCell ref="WQZ300:WQZ304"/>
    <mergeCell ref="WRA300:WRA304"/>
    <mergeCell ref="WRB300:WRB304"/>
    <mergeCell ref="WRC300:WRC304"/>
    <mergeCell ref="WPV300:WPV304"/>
    <mergeCell ref="WPW300:WPW304"/>
    <mergeCell ref="WPX300:WPX304"/>
    <mergeCell ref="WPY300:WPY304"/>
    <mergeCell ref="WPZ300:WPZ304"/>
    <mergeCell ref="WQA300:WQA304"/>
    <mergeCell ref="WQB300:WQB304"/>
    <mergeCell ref="WQC300:WQC304"/>
    <mergeCell ref="WQD300:WQD304"/>
    <mergeCell ref="WQE300:WQE304"/>
    <mergeCell ref="WQF300:WQF304"/>
    <mergeCell ref="WQG300:WQG304"/>
    <mergeCell ref="WQH300:WQH304"/>
    <mergeCell ref="WQI300:WQI304"/>
    <mergeCell ref="WQJ300:WQJ304"/>
    <mergeCell ref="WQK300:WQK304"/>
    <mergeCell ref="WQL300:WQL304"/>
    <mergeCell ref="WPE300:WPE304"/>
    <mergeCell ref="WPF300:WPF304"/>
    <mergeCell ref="WPG300:WPG304"/>
    <mergeCell ref="WPH300:WPH304"/>
    <mergeCell ref="WPI300:WPI304"/>
    <mergeCell ref="WPJ300:WPJ304"/>
    <mergeCell ref="WPK300:WPK304"/>
    <mergeCell ref="WPL300:WPL304"/>
    <mergeCell ref="WPM300:WPM304"/>
    <mergeCell ref="WPN300:WPN304"/>
    <mergeCell ref="WPO300:WPO304"/>
    <mergeCell ref="WPP300:WPP304"/>
    <mergeCell ref="WPQ300:WPQ304"/>
    <mergeCell ref="WPR300:WPR304"/>
    <mergeCell ref="WPS300:WPS304"/>
    <mergeCell ref="WPT300:WPT304"/>
    <mergeCell ref="WPU300:WPU304"/>
    <mergeCell ref="WON300:WON304"/>
    <mergeCell ref="WOO300:WOO304"/>
    <mergeCell ref="WOP300:WOP304"/>
    <mergeCell ref="WOQ300:WOQ304"/>
    <mergeCell ref="WOR300:WOR304"/>
    <mergeCell ref="WOS300:WOS304"/>
    <mergeCell ref="WOT300:WOT304"/>
    <mergeCell ref="WOU300:WOU304"/>
    <mergeCell ref="WOV300:WOV304"/>
    <mergeCell ref="WOW300:WOW304"/>
    <mergeCell ref="WOX300:WOX304"/>
    <mergeCell ref="WOY300:WOY304"/>
    <mergeCell ref="WOZ300:WOZ304"/>
    <mergeCell ref="WPA300:WPA304"/>
    <mergeCell ref="WPB300:WPB304"/>
    <mergeCell ref="WPC300:WPC304"/>
    <mergeCell ref="WPD300:WPD304"/>
    <mergeCell ref="WNW300:WNW304"/>
    <mergeCell ref="WNX300:WNX304"/>
    <mergeCell ref="WNY300:WNY304"/>
    <mergeCell ref="WNZ300:WNZ304"/>
    <mergeCell ref="WOA300:WOA304"/>
    <mergeCell ref="WOB300:WOB304"/>
    <mergeCell ref="WOC300:WOC304"/>
    <mergeCell ref="WOD300:WOD304"/>
    <mergeCell ref="WOE300:WOE304"/>
    <mergeCell ref="WOF300:WOF304"/>
    <mergeCell ref="WOG300:WOG304"/>
    <mergeCell ref="WOH300:WOH304"/>
    <mergeCell ref="WOI300:WOI304"/>
    <mergeCell ref="WOJ300:WOJ304"/>
    <mergeCell ref="WOK300:WOK304"/>
    <mergeCell ref="WOL300:WOL304"/>
    <mergeCell ref="WOM300:WOM304"/>
    <mergeCell ref="WNF300:WNF304"/>
    <mergeCell ref="WNG300:WNG304"/>
    <mergeCell ref="WNH300:WNH304"/>
    <mergeCell ref="WNI300:WNI304"/>
    <mergeCell ref="WNJ300:WNJ304"/>
    <mergeCell ref="WNK300:WNK304"/>
    <mergeCell ref="WNL300:WNL304"/>
    <mergeCell ref="WNM300:WNM304"/>
    <mergeCell ref="WNN300:WNN304"/>
    <mergeCell ref="WNO300:WNO304"/>
    <mergeCell ref="WNP300:WNP304"/>
    <mergeCell ref="WNQ300:WNQ304"/>
    <mergeCell ref="WNR300:WNR304"/>
    <mergeCell ref="WNS300:WNS304"/>
    <mergeCell ref="WNT300:WNT304"/>
    <mergeCell ref="WNU300:WNU304"/>
    <mergeCell ref="WNV300:WNV304"/>
    <mergeCell ref="WMO300:WMO304"/>
    <mergeCell ref="WMP300:WMP304"/>
    <mergeCell ref="WMQ300:WMQ304"/>
    <mergeCell ref="WMR300:WMR304"/>
    <mergeCell ref="WMS300:WMS304"/>
    <mergeCell ref="WMT300:WMT304"/>
    <mergeCell ref="WMU300:WMU304"/>
    <mergeCell ref="WMV300:WMV304"/>
    <mergeCell ref="WMW300:WMW304"/>
    <mergeCell ref="WMX300:WMX304"/>
    <mergeCell ref="WMY300:WMY304"/>
    <mergeCell ref="WMZ300:WMZ304"/>
    <mergeCell ref="WNA300:WNA304"/>
    <mergeCell ref="WNB300:WNB304"/>
    <mergeCell ref="WNC300:WNC304"/>
    <mergeCell ref="WND300:WND304"/>
    <mergeCell ref="WNE300:WNE304"/>
    <mergeCell ref="WLX300:WLX304"/>
    <mergeCell ref="WLY300:WLY304"/>
    <mergeCell ref="WLZ300:WLZ304"/>
    <mergeCell ref="WMA300:WMA304"/>
    <mergeCell ref="WMB300:WMB304"/>
    <mergeCell ref="WMC300:WMC304"/>
    <mergeCell ref="WMD300:WMD304"/>
    <mergeCell ref="WME300:WME304"/>
    <mergeCell ref="WMF300:WMF304"/>
    <mergeCell ref="WMG300:WMG304"/>
    <mergeCell ref="WMH300:WMH304"/>
    <mergeCell ref="WMI300:WMI304"/>
    <mergeCell ref="WMJ300:WMJ304"/>
    <mergeCell ref="WMK300:WMK304"/>
    <mergeCell ref="WML300:WML304"/>
    <mergeCell ref="WMM300:WMM304"/>
    <mergeCell ref="WMN300:WMN304"/>
    <mergeCell ref="WLG300:WLG304"/>
    <mergeCell ref="WLH300:WLH304"/>
    <mergeCell ref="WLI300:WLI304"/>
    <mergeCell ref="WLJ300:WLJ304"/>
    <mergeCell ref="WLK300:WLK304"/>
    <mergeCell ref="WLL300:WLL304"/>
    <mergeCell ref="WLM300:WLM304"/>
    <mergeCell ref="WLN300:WLN304"/>
    <mergeCell ref="WLO300:WLO304"/>
    <mergeCell ref="WLP300:WLP304"/>
    <mergeCell ref="WLQ300:WLQ304"/>
    <mergeCell ref="WLR300:WLR304"/>
    <mergeCell ref="WLS300:WLS304"/>
    <mergeCell ref="WLT300:WLT304"/>
    <mergeCell ref="WLU300:WLU304"/>
    <mergeCell ref="WLV300:WLV304"/>
    <mergeCell ref="WLW300:WLW304"/>
    <mergeCell ref="WKP300:WKP304"/>
    <mergeCell ref="WKQ300:WKQ304"/>
    <mergeCell ref="WKR300:WKR304"/>
    <mergeCell ref="WKS300:WKS304"/>
    <mergeCell ref="WKT300:WKT304"/>
    <mergeCell ref="WKU300:WKU304"/>
    <mergeCell ref="WKV300:WKV304"/>
    <mergeCell ref="WKW300:WKW304"/>
    <mergeCell ref="WKX300:WKX304"/>
    <mergeCell ref="WKY300:WKY304"/>
    <mergeCell ref="WKZ300:WKZ304"/>
    <mergeCell ref="WLA300:WLA304"/>
    <mergeCell ref="WLB300:WLB304"/>
    <mergeCell ref="WLC300:WLC304"/>
    <mergeCell ref="WLD300:WLD304"/>
    <mergeCell ref="WLE300:WLE304"/>
    <mergeCell ref="WLF300:WLF304"/>
    <mergeCell ref="WJY300:WJY304"/>
    <mergeCell ref="WJZ300:WJZ304"/>
    <mergeCell ref="WKA300:WKA304"/>
    <mergeCell ref="WKB300:WKB304"/>
    <mergeCell ref="WKC300:WKC304"/>
    <mergeCell ref="WKD300:WKD304"/>
    <mergeCell ref="WKE300:WKE304"/>
    <mergeCell ref="WKF300:WKF304"/>
    <mergeCell ref="WKG300:WKG304"/>
    <mergeCell ref="WKH300:WKH304"/>
    <mergeCell ref="WKI300:WKI304"/>
    <mergeCell ref="WKJ300:WKJ304"/>
    <mergeCell ref="WKK300:WKK304"/>
    <mergeCell ref="WKL300:WKL304"/>
    <mergeCell ref="WKM300:WKM304"/>
    <mergeCell ref="WKN300:WKN304"/>
    <mergeCell ref="WKO300:WKO304"/>
    <mergeCell ref="WJH300:WJH304"/>
    <mergeCell ref="WJI300:WJI304"/>
    <mergeCell ref="WJJ300:WJJ304"/>
    <mergeCell ref="WJK300:WJK304"/>
    <mergeCell ref="WJL300:WJL304"/>
    <mergeCell ref="WJM300:WJM304"/>
    <mergeCell ref="WJN300:WJN304"/>
    <mergeCell ref="WJO300:WJO304"/>
    <mergeCell ref="WJP300:WJP304"/>
    <mergeCell ref="WJQ300:WJQ304"/>
    <mergeCell ref="WJR300:WJR304"/>
    <mergeCell ref="WJS300:WJS304"/>
    <mergeCell ref="WJT300:WJT304"/>
    <mergeCell ref="WJU300:WJU304"/>
    <mergeCell ref="WJV300:WJV304"/>
    <mergeCell ref="WJW300:WJW304"/>
    <mergeCell ref="WJX300:WJX304"/>
    <mergeCell ref="WIQ300:WIQ304"/>
    <mergeCell ref="WIR300:WIR304"/>
    <mergeCell ref="WIS300:WIS304"/>
    <mergeCell ref="WIT300:WIT304"/>
    <mergeCell ref="WIU300:WIU304"/>
    <mergeCell ref="WIV300:WIV304"/>
    <mergeCell ref="WIW300:WIW304"/>
    <mergeCell ref="WIX300:WIX304"/>
    <mergeCell ref="WIY300:WIY304"/>
    <mergeCell ref="WIZ300:WIZ304"/>
    <mergeCell ref="WJA300:WJA304"/>
    <mergeCell ref="WJB300:WJB304"/>
    <mergeCell ref="WJC300:WJC304"/>
    <mergeCell ref="WJD300:WJD304"/>
    <mergeCell ref="WJE300:WJE304"/>
    <mergeCell ref="WJF300:WJF304"/>
    <mergeCell ref="WJG300:WJG304"/>
    <mergeCell ref="WHZ300:WHZ304"/>
    <mergeCell ref="WIA300:WIA304"/>
    <mergeCell ref="WIB300:WIB304"/>
    <mergeCell ref="WIC300:WIC304"/>
    <mergeCell ref="WID300:WID304"/>
    <mergeCell ref="WIE300:WIE304"/>
    <mergeCell ref="WIF300:WIF304"/>
    <mergeCell ref="WIG300:WIG304"/>
    <mergeCell ref="WIH300:WIH304"/>
    <mergeCell ref="WII300:WII304"/>
    <mergeCell ref="WIJ300:WIJ304"/>
    <mergeCell ref="WIK300:WIK304"/>
    <mergeCell ref="WIL300:WIL304"/>
    <mergeCell ref="WIM300:WIM304"/>
    <mergeCell ref="WIN300:WIN304"/>
    <mergeCell ref="WIO300:WIO304"/>
    <mergeCell ref="WIP300:WIP304"/>
    <mergeCell ref="WHI300:WHI304"/>
    <mergeCell ref="WHJ300:WHJ304"/>
    <mergeCell ref="WHK300:WHK304"/>
    <mergeCell ref="WHL300:WHL304"/>
    <mergeCell ref="WHM300:WHM304"/>
    <mergeCell ref="WHN300:WHN304"/>
    <mergeCell ref="WHO300:WHO304"/>
    <mergeCell ref="WHP300:WHP304"/>
    <mergeCell ref="WHQ300:WHQ304"/>
    <mergeCell ref="WHR300:WHR304"/>
    <mergeCell ref="WHS300:WHS304"/>
    <mergeCell ref="WHT300:WHT304"/>
    <mergeCell ref="WHU300:WHU304"/>
    <mergeCell ref="WHV300:WHV304"/>
    <mergeCell ref="WHW300:WHW304"/>
    <mergeCell ref="WHX300:WHX304"/>
    <mergeCell ref="WHY300:WHY304"/>
    <mergeCell ref="WGR300:WGR304"/>
    <mergeCell ref="WGS300:WGS304"/>
    <mergeCell ref="WGT300:WGT304"/>
    <mergeCell ref="WGU300:WGU304"/>
    <mergeCell ref="WGV300:WGV304"/>
    <mergeCell ref="WGW300:WGW304"/>
    <mergeCell ref="WGX300:WGX304"/>
    <mergeCell ref="WGY300:WGY304"/>
    <mergeCell ref="WGZ300:WGZ304"/>
    <mergeCell ref="WHA300:WHA304"/>
    <mergeCell ref="WHB300:WHB304"/>
    <mergeCell ref="WHC300:WHC304"/>
    <mergeCell ref="WHD300:WHD304"/>
    <mergeCell ref="WHE300:WHE304"/>
    <mergeCell ref="WHF300:WHF304"/>
    <mergeCell ref="WHG300:WHG304"/>
    <mergeCell ref="WHH300:WHH304"/>
    <mergeCell ref="WGA300:WGA304"/>
    <mergeCell ref="WGB300:WGB304"/>
    <mergeCell ref="WGC300:WGC304"/>
    <mergeCell ref="WGD300:WGD304"/>
    <mergeCell ref="WGE300:WGE304"/>
    <mergeCell ref="WGF300:WGF304"/>
    <mergeCell ref="WGG300:WGG304"/>
    <mergeCell ref="WGH300:WGH304"/>
    <mergeCell ref="WGI300:WGI304"/>
    <mergeCell ref="WGJ300:WGJ304"/>
    <mergeCell ref="WGK300:WGK304"/>
    <mergeCell ref="WGL300:WGL304"/>
    <mergeCell ref="WGM300:WGM304"/>
    <mergeCell ref="WGN300:WGN304"/>
    <mergeCell ref="WGO300:WGO304"/>
    <mergeCell ref="WGP300:WGP304"/>
    <mergeCell ref="WGQ300:WGQ304"/>
    <mergeCell ref="WFJ300:WFJ304"/>
    <mergeCell ref="WFK300:WFK304"/>
    <mergeCell ref="WFL300:WFL304"/>
    <mergeCell ref="WFM300:WFM304"/>
    <mergeCell ref="WFN300:WFN304"/>
    <mergeCell ref="WFO300:WFO304"/>
    <mergeCell ref="WFP300:WFP304"/>
    <mergeCell ref="WFQ300:WFQ304"/>
    <mergeCell ref="WFR300:WFR304"/>
    <mergeCell ref="WFS300:WFS304"/>
    <mergeCell ref="WFT300:WFT304"/>
    <mergeCell ref="WFU300:WFU304"/>
    <mergeCell ref="WFV300:WFV304"/>
    <mergeCell ref="WFW300:WFW304"/>
    <mergeCell ref="WFX300:WFX304"/>
    <mergeCell ref="WFY300:WFY304"/>
    <mergeCell ref="WFZ300:WFZ304"/>
    <mergeCell ref="WES300:WES304"/>
    <mergeCell ref="WET300:WET304"/>
    <mergeCell ref="WEU300:WEU304"/>
    <mergeCell ref="WEV300:WEV304"/>
    <mergeCell ref="WEW300:WEW304"/>
    <mergeCell ref="WEX300:WEX304"/>
    <mergeCell ref="WEY300:WEY304"/>
    <mergeCell ref="WEZ300:WEZ304"/>
    <mergeCell ref="WFA300:WFA304"/>
    <mergeCell ref="WFB300:WFB304"/>
    <mergeCell ref="WFC300:WFC304"/>
    <mergeCell ref="WFD300:WFD304"/>
    <mergeCell ref="WFE300:WFE304"/>
    <mergeCell ref="WFF300:WFF304"/>
    <mergeCell ref="WFG300:WFG304"/>
    <mergeCell ref="WFH300:WFH304"/>
    <mergeCell ref="WFI300:WFI304"/>
    <mergeCell ref="WEB300:WEB304"/>
    <mergeCell ref="WEC300:WEC304"/>
    <mergeCell ref="WED300:WED304"/>
    <mergeCell ref="WEE300:WEE304"/>
    <mergeCell ref="WEF300:WEF304"/>
    <mergeCell ref="WEG300:WEG304"/>
    <mergeCell ref="WEH300:WEH304"/>
    <mergeCell ref="WEI300:WEI304"/>
    <mergeCell ref="WEJ300:WEJ304"/>
    <mergeCell ref="WEK300:WEK304"/>
    <mergeCell ref="WEL300:WEL304"/>
    <mergeCell ref="WEM300:WEM304"/>
    <mergeCell ref="WEN300:WEN304"/>
    <mergeCell ref="WEO300:WEO304"/>
    <mergeCell ref="WEP300:WEP304"/>
    <mergeCell ref="WEQ300:WEQ304"/>
    <mergeCell ref="WER300:WER304"/>
    <mergeCell ref="WDK300:WDK304"/>
    <mergeCell ref="WDL300:WDL304"/>
    <mergeCell ref="WDM300:WDM304"/>
    <mergeCell ref="WDN300:WDN304"/>
    <mergeCell ref="WDO300:WDO304"/>
    <mergeCell ref="WDP300:WDP304"/>
    <mergeCell ref="WDQ300:WDQ304"/>
    <mergeCell ref="WDR300:WDR304"/>
    <mergeCell ref="WDS300:WDS304"/>
    <mergeCell ref="WDT300:WDT304"/>
    <mergeCell ref="WDU300:WDU304"/>
    <mergeCell ref="WDV300:WDV304"/>
    <mergeCell ref="WDW300:WDW304"/>
    <mergeCell ref="WDX300:WDX304"/>
    <mergeCell ref="WDY300:WDY304"/>
    <mergeCell ref="WDZ300:WDZ304"/>
    <mergeCell ref="WEA300:WEA304"/>
    <mergeCell ref="WCT300:WCT304"/>
    <mergeCell ref="WCU300:WCU304"/>
    <mergeCell ref="WCV300:WCV304"/>
    <mergeCell ref="WCW300:WCW304"/>
    <mergeCell ref="WCX300:WCX304"/>
    <mergeCell ref="WCY300:WCY304"/>
    <mergeCell ref="WCZ300:WCZ304"/>
    <mergeCell ref="WDA300:WDA304"/>
    <mergeCell ref="WDB300:WDB304"/>
    <mergeCell ref="WDC300:WDC304"/>
    <mergeCell ref="WDD300:WDD304"/>
    <mergeCell ref="WDE300:WDE304"/>
    <mergeCell ref="WDF300:WDF304"/>
    <mergeCell ref="WDG300:WDG304"/>
    <mergeCell ref="WDH300:WDH304"/>
    <mergeCell ref="WDI300:WDI304"/>
    <mergeCell ref="WDJ300:WDJ304"/>
    <mergeCell ref="WCC300:WCC304"/>
    <mergeCell ref="WCD300:WCD304"/>
    <mergeCell ref="WCE300:WCE304"/>
    <mergeCell ref="WCF300:WCF304"/>
    <mergeCell ref="WCG300:WCG304"/>
    <mergeCell ref="WCH300:WCH304"/>
    <mergeCell ref="WCI300:WCI304"/>
    <mergeCell ref="WCJ300:WCJ304"/>
    <mergeCell ref="WCK300:WCK304"/>
    <mergeCell ref="WCL300:WCL304"/>
    <mergeCell ref="WCM300:WCM304"/>
    <mergeCell ref="WCN300:WCN304"/>
    <mergeCell ref="WCO300:WCO304"/>
    <mergeCell ref="WCP300:WCP304"/>
    <mergeCell ref="WCQ300:WCQ304"/>
    <mergeCell ref="WCR300:WCR304"/>
    <mergeCell ref="WCS300:WCS304"/>
    <mergeCell ref="WBL300:WBL304"/>
    <mergeCell ref="WBM300:WBM304"/>
    <mergeCell ref="WBN300:WBN304"/>
    <mergeCell ref="WBO300:WBO304"/>
    <mergeCell ref="WBP300:WBP304"/>
    <mergeCell ref="WBQ300:WBQ304"/>
    <mergeCell ref="WBR300:WBR304"/>
    <mergeCell ref="WBS300:WBS304"/>
    <mergeCell ref="WBT300:WBT304"/>
    <mergeCell ref="WBU300:WBU304"/>
    <mergeCell ref="WBV300:WBV304"/>
    <mergeCell ref="WBW300:WBW304"/>
    <mergeCell ref="WBX300:WBX304"/>
    <mergeCell ref="WBY300:WBY304"/>
    <mergeCell ref="WBZ300:WBZ304"/>
    <mergeCell ref="WCA300:WCA304"/>
    <mergeCell ref="WCB300:WCB304"/>
    <mergeCell ref="WAU300:WAU304"/>
    <mergeCell ref="WAV300:WAV304"/>
    <mergeCell ref="WAW300:WAW304"/>
    <mergeCell ref="WAX300:WAX304"/>
    <mergeCell ref="WAY300:WAY304"/>
    <mergeCell ref="WAZ300:WAZ304"/>
    <mergeCell ref="WBA300:WBA304"/>
    <mergeCell ref="WBB300:WBB304"/>
    <mergeCell ref="WBC300:WBC304"/>
    <mergeCell ref="WBD300:WBD304"/>
    <mergeCell ref="WBE300:WBE304"/>
    <mergeCell ref="WBF300:WBF304"/>
    <mergeCell ref="WBG300:WBG304"/>
    <mergeCell ref="WBH300:WBH304"/>
    <mergeCell ref="WBI300:WBI304"/>
    <mergeCell ref="WBJ300:WBJ304"/>
    <mergeCell ref="WBK300:WBK304"/>
    <mergeCell ref="WAD300:WAD304"/>
    <mergeCell ref="WAE300:WAE304"/>
    <mergeCell ref="WAF300:WAF304"/>
    <mergeCell ref="WAG300:WAG304"/>
    <mergeCell ref="WAH300:WAH304"/>
    <mergeCell ref="WAI300:WAI304"/>
    <mergeCell ref="WAJ300:WAJ304"/>
    <mergeCell ref="WAK300:WAK304"/>
    <mergeCell ref="WAL300:WAL304"/>
    <mergeCell ref="WAM300:WAM304"/>
    <mergeCell ref="WAN300:WAN304"/>
    <mergeCell ref="WAO300:WAO304"/>
    <mergeCell ref="WAP300:WAP304"/>
    <mergeCell ref="WAQ300:WAQ304"/>
    <mergeCell ref="WAR300:WAR304"/>
    <mergeCell ref="WAS300:WAS304"/>
    <mergeCell ref="WAT300:WAT304"/>
    <mergeCell ref="VZM300:VZM304"/>
    <mergeCell ref="VZN300:VZN304"/>
    <mergeCell ref="VZO300:VZO304"/>
    <mergeCell ref="VZP300:VZP304"/>
    <mergeCell ref="VZQ300:VZQ304"/>
    <mergeCell ref="VZR300:VZR304"/>
    <mergeCell ref="VZS300:VZS304"/>
    <mergeCell ref="VZT300:VZT304"/>
    <mergeCell ref="VZU300:VZU304"/>
    <mergeCell ref="VZV300:VZV304"/>
    <mergeCell ref="VZW300:VZW304"/>
    <mergeCell ref="VZX300:VZX304"/>
    <mergeCell ref="VZY300:VZY304"/>
    <mergeCell ref="VZZ300:VZZ304"/>
    <mergeCell ref="WAA300:WAA304"/>
    <mergeCell ref="WAB300:WAB304"/>
    <mergeCell ref="WAC300:WAC304"/>
    <mergeCell ref="VYV300:VYV304"/>
    <mergeCell ref="VYW300:VYW304"/>
    <mergeCell ref="VYX300:VYX304"/>
    <mergeCell ref="VYY300:VYY304"/>
    <mergeCell ref="VYZ300:VYZ304"/>
    <mergeCell ref="VZA300:VZA304"/>
    <mergeCell ref="VZB300:VZB304"/>
    <mergeCell ref="VZC300:VZC304"/>
    <mergeCell ref="VZD300:VZD304"/>
    <mergeCell ref="VZE300:VZE304"/>
    <mergeCell ref="VZF300:VZF304"/>
    <mergeCell ref="VZG300:VZG304"/>
    <mergeCell ref="VZH300:VZH304"/>
    <mergeCell ref="VZI300:VZI304"/>
    <mergeCell ref="VZJ300:VZJ304"/>
    <mergeCell ref="VZK300:VZK304"/>
    <mergeCell ref="VZL300:VZL304"/>
    <mergeCell ref="VYE300:VYE304"/>
    <mergeCell ref="VYF300:VYF304"/>
    <mergeCell ref="VYG300:VYG304"/>
    <mergeCell ref="VYH300:VYH304"/>
    <mergeCell ref="VYI300:VYI304"/>
    <mergeCell ref="VYJ300:VYJ304"/>
    <mergeCell ref="VYK300:VYK304"/>
    <mergeCell ref="VYL300:VYL304"/>
    <mergeCell ref="VYM300:VYM304"/>
    <mergeCell ref="VYN300:VYN304"/>
    <mergeCell ref="VYO300:VYO304"/>
    <mergeCell ref="VYP300:VYP304"/>
    <mergeCell ref="VYQ300:VYQ304"/>
    <mergeCell ref="VYR300:VYR304"/>
    <mergeCell ref="VYS300:VYS304"/>
    <mergeCell ref="VYT300:VYT304"/>
    <mergeCell ref="VYU300:VYU304"/>
    <mergeCell ref="VXN300:VXN304"/>
    <mergeCell ref="VXO300:VXO304"/>
    <mergeCell ref="VXP300:VXP304"/>
    <mergeCell ref="VXQ300:VXQ304"/>
    <mergeCell ref="VXR300:VXR304"/>
    <mergeCell ref="VXS300:VXS304"/>
    <mergeCell ref="VXT300:VXT304"/>
    <mergeCell ref="VXU300:VXU304"/>
    <mergeCell ref="VXV300:VXV304"/>
    <mergeCell ref="VXW300:VXW304"/>
    <mergeCell ref="VXX300:VXX304"/>
    <mergeCell ref="VXY300:VXY304"/>
    <mergeCell ref="VXZ300:VXZ304"/>
    <mergeCell ref="VYA300:VYA304"/>
    <mergeCell ref="VYB300:VYB304"/>
    <mergeCell ref="VYC300:VYC304"/>
    <mergeCell ref="VYD300:VYD304"/>
    <mergeCell ref="VWW300:VWW304"/>
    <mergeCell ref="VWX300:VWX304"/>
    <mergeCell ref="VWY300:VWY304"/>
    <mergeCell ref="VWZ300:VWZ304"/>
    <mergeCell ref="VXA300:VXA304"/>
    <mergeCell ref="VXB300:VXB304"/>
    <mergeCell ref="VXC300:VXC304"/>
    <mergeCell ref="VXD300:VXD304"/>
    <mergeCell ref="VXE300:VXE304"/>
    <mergeCell ref="VXF300:VXF304"/>
    <mergeCell ref="VXG300:VXG304"/>
    <mergeCell ref="VXH300:VXH304"/>
    <mergeCell ref="VXI300:VXI304"/>
    <mergeCell ref="VXJ300:VXJ304"/>
    <mergeCell ref="VXK300:VXK304"/>
    <mergeCell ref="VXL300:VXL304"/>
    <mergeCell ref="VXM300:VXM304"/>
    <mergeCell ref="VWF300:VWF304"/>
    <mergeCell ref="VWG300:VWG304"/>
    <mergeCell ref="VWH300:VWH304"/>
    <mergeCell ref="VWI300:VWI304"/>
    <mergeCell ref="VWJ300:VWJ304"/>
    <mergeCell ref="VWK300:VWK304"/>
    <mergeCell ref="VWL300:VWL304"/>
    <mergeCell ref="VWM300:VWM304"/>
    <mergeCell ref="VWN300:VWN304"/>
    <mergeCell ref="VWO300:VWO304"/>
    <mergeCell ref="VWP300:VWP304"/>
    <mergeCell ref="VWQ300:VWQ304"/>
    <mergeCell ref="VWR300:VWR304"/>
    <mergeCell ref="VWS300:VWS304"/>
    <mergeCell ref="VWT300:VWT304"/>
    <mergeCell ref="VWU300:VWU304"/>
    <mergeCell ref="VWV300:VWV304"/>
    <mergeCell ref="VVO300:VVO304"/>
    <mergeCell ref="VVP300:VVP304"/>
    <mergeCell ref="VVQ300:VVQ304"/>
    <mergeCell ref="VVR300:VVR304"/>
    <mergeCell ref="VVS300:VVS304"/>
    <mergeCell ref="VVT300:VVT304"/>
    <mergeCell ref="VVU300:VVU304"/>
    <mergeCell ref="VVV300:VVV304"/>
    <mergeCell ref="VVW300:VVW304"/>
    <mergeCell ref="VVX300:VVX304"/>
    <mergeCell ref="VVY300:VVY304"/>
    <mergeCell ref="VVZ300:VVZ304"/>
    <mergeCell ref="VWA300:VWA304"/>
    <mergeCell ref="VWB300:VWB304"/>
    <mergeCell ref="VWC300:VWC304"/>
    <mergeCell ref="VWD300:VWD304"/>
    <mergeCell ref="VWE300:VWE304"/>
    <mergeCell ref="VUX300:VUX304"/>
    <mergeCell ref="VUY300:VUY304"/>
    <mergeCell ref="VUZ300:VUZ304"/>
    <mergeCell ref="VVA300:VVA304"/>
    <mergeCell ref="VVB300:VVB304"/>
    <mergeCell ref="VVC300:VVC304"/>
    <mergeCell ref="VVD300:VVD304"/>
    <mergeCell ref="VVE300:VVE304"/>
    <mergeCell ref="VVF300:VVF304"/>
    <mergeCell ref="VVG300:VVG304"/>
    <mergeCell ref="VVH300:VVH304"/>
    <mergeCell ref="VVI300:VVI304"/>
    <mergeCell ref="VVJ300:VVJ304"/>
    <mergeCell ref="VVK300:VVK304"/>
    <mergeCell ref="VVL300:VVL304"/>
    <mergeCell ref="VVM300:VVM304"/>
    <mergeCell ref="VVN300:VVN304"/>
    <mergeCell ref="VUG300:VUG304"/>
    <mergeCell ref="VUH300:VUH304"/>
    <mergeCell ref="VUI300:VUI304"/>
    <mergeCell ref="VUJ300:VUJ304"/>
    <mergeCell ref="VUK300:VUK304"/>
    <mergeCell ref="VUL300:VUL304"/>
    <mergeCell ref="VUM300:VUM304"/>
    <mergeCell ref="VUN300:VUN304"/>
    <mergeCell ref="VUO300:VUO304"/>
    <mergeCell ref="VUP300:VUP304"/>
    <mergeCell ref="VUQ300:VUQ304"/>
    <mergeCell ref="VUR300:VUR304"/>
    <mergeCell ref="VUS300:VUS304"/>
    <mergeCell ref="VUT300:VUT304"/>
    <mergeCell ref="VUU300:VUU304"/>
    <mergeCell ref="VUV300:VUV304"/>
    <mergeCell ref="VUW300:VUW304"/>
    <mergeCell ref="VTP300:VTP304"/>
    <mergeCell ref="VTQ300:VTQ304"/>
    <mergeCell ref="VTR300:VTR304"/>
    <mergeCell ref="VTS300:VTS304"/>
    <mergeCell ref="VTT300:VTT304"/>
    <mergeCell ref="VTU300:VTU304"/>
    <mergeCell ref="VTV300:VTV304"/>
    <mergeCell ref="VTW300:VTW304"/>
    <mergeCell ref="VTX300:VTX304"/>
    <mergeCell ref="VTY300:VTY304"/>
    <mergeCell ref="VTZ300:VTZ304"/>
    <mergeCell ref="VUA300:VUA304"/>
    <mergeCell ref="VUB300:VUB304"/>
    <mergeCell ref="VUC300:VUC304"/>
    <mergeCell ref="VUD300:VUD304"/>
    <mergeCell ref="VUE300:VUE304"/>
    <mergeCell ref="VUF300:VUF304"/>
    <mergeCell ref="VSY300:VSY304"/>
    <mergeCell ref="VSZ300:VSZ304"/>
    <mergeCell ref="VTA300:VTA304"/>
    <mergeCell ref="VTB300:VTB304"/>
    <mergeCell ref="VTC300:VTC304"/>
    <mergeCell ref="VTD300:VTD304"/>
    <mergeCell ref="VTE300:VTE304"/>
    <mergeCell ref="VTF300:VTF304"/>
    <mergeCell ref="VTG300:VTG304"/>
    <mergeCell ref="VTH300:VTH304"/>
    <mergeCell ref="VTI300:VTI304"/>
    <mergeCell ref="VTJ300:VTJ304"/>
    <mergeCell ref="VTK300:VTK304"/>
    <mergeCell ref="VTL300:VTL304"/>
    <mergeCell ref="VTM300:VTM304"/>
    <mergeCell ref="VTN300:VTN304"/>
    <mergeCell ref="VTO300:VTO304"/>
    <mergeCell ref="VSH300:VSH304"/>
    <mergeCell ref="VSI300:VSI304"/>
    <mergeCell ref="VSJ300:VSJ304"/>
    <mergeCell ref="VSK300:VSK304"/>
    <mergeCell ref="VSL300:VSL304"/>
    <mergeCell ref="VSM300:VSM304"/>
    <mergeCell ref="VSN300:VSN304"/>
    <mergeCell ref="VSO300:VSO304"/>
    <mergeCell ref="VSP300:VSP304"/>
    <mergeCell ref="VSQ300:VSQ304"/>
    <mergeCell ref="VSR300:VSR304"/>
    <mergeCell ref="VSS300:VSS304"/>
    <mergeCell ref="VST300:VST304"/>
    <mergeCell ref="VSU300:VSU304"/>
    <mergeCell ref="VSV300:VSV304"/>
    <mergeCell ref="VSW300:VSW304"/>
    <mergeCell ref="VSX300:VSX304"/>
    <mergeCell ref="VRQ300:VRQ304"/>
    <mergeCell ref="VRR300:VRR304"/>
    <mergeCell ref="VRS300:VRS304"/>
    <mergeCell ref="VRT300:VRT304"/>
    <mergeCell ref="VRU300:VRU304"/>
    <mergeCell ref="VRV300:VRV304"/>
    <mergeCell ref="VRW300:VRW304"/>
    <mergeCell ref="VRX300:VRX304"/>
    <mergeCell ref="VRY300:VRY304"/>
    <mergeCell ref="VRZ300:VRZ304"/>
    <mergeCell ref="VSA300:VSA304"/>
    <mergeCell ref="VSB300:VSB304"/>
    <mergeCell ref="VSC300:VSC304"/>
    <mergeCell ref="VSD300:VSD304"/>
    <mergeCell ref="VSE300:VSE304"/>
    <mergeCell ref="VSF300:VSF304"/>
    <mergeCell ref="VSG300:VSG304"/>
    <mergeCell ref="VQZ300:VQZ304"/>
    <mergeCell ref="VRA300:VRA304"/>
    <mergeCell ref="VRB300:VRB304"/>
    <mergeCell ref="VRC300:VRC304"/>
    <mergeCell ref="VRD300:VRD304"/>
    <mergeCell ref="VRE300:VRE304"/>
    <mergeCell ref="VRF300:VRF304"/>
    <mergeCell ref="VRG300:VRG304"/>
    <mergeCell ref="VRH300:VRH304"/>
    <mergeCell ref="VRI300:VRI304"/>
    <mergeCell ref="VRJ300:VRJ304"/>
    <mergeCell ref="VRK300:VRK304"/>
    <mergeCell ref="VRL300:VRL304"/>
    <mergeCell ref="VRM300:VRM304"/>
    <mergeCell ref="VRN300:VRN304"/>
    <mergeCell ref="VRO300:VRO304"/>
    <mergeCell ref="VRP300:VRP304"/>
    <mergeCell ref="VQI300:VQI304"/>
    <mergeCell ref="VQJ300:VQJ304"/>
    <mergeCell ref="VQK300:VQK304"/>
    <mergeCell ref="VQL300:VQL304"/>
    <mergeCell ref="VQM300:VQM304"/>
    <mergeCell ref="VQN300:VQN304"/>
    <mergeCell ref="VQO300:VQO304"/>
    <mergeCell ref="VQP300:VQP304"/>
    <mergeCell ref="VQQ300:VQQ304"/>
    <mergeCell ref="VQR300:VQR304"/>
    <mergeCell ref="VQS300:VQS304"/>
    <mergeCell ref="VQT300:VQT304"/>
    <mergeCell ref="VQU300:VQU304"/>
    <mergeCell ref="VQV300:VQV304"/>
    <mergeCell ref="VQW300:VQW304"/>
    <mergeCell ref="VQX300:VQX304"/>
    <mergeCell ref="VQY300:VQY304"/>
    <mergeCell ref="VPR300:VPR304"/>
    <mergeCell ref="VPS300:VPS304"/>
    <mergeCell ref="VPT300:VPT304"/>
    <mergeCell ref="VPU300:VPU304"/>
    <mergeCell ref="VPV300:VPV304"/>
    <mergeCell ref="VPW300:VPW304"/>
    <mergeCell ref="VPX300:VPX304"/>
    <mergeCell ref="VPY300:VPY304"/>
    <mergeCell ref="VPZ300:VPZ304"/>
    <mergeCell ref="VQA300:VQA304"/>
    <mergeCell ref="VQB300:VQB304"/>
    <mergeCell ref="VQC300:VQC304"/>
    <mergeCell ref="VQD300:VQD304"/>
    <mergeCell ref="VQE300:VQE304"/>
    <mergeCell ref="VQF300:VQF304"/>
    <mergeCell ref="VQG300:VQG304"/>
    <mergeCell ref="VQH300:VQH304"/>
    <mergeCell ref="VPA300:VPA304"/>
    <mergeCell ref="VPB300:VPB304"/>
    <mergeCell ref="VPC300:VPC304"/>
    <mergeCell ref="VPD300:VPD304"/>
    <mergeCell ref="VPE300:VPE304"/>
    <mergeCell ref="VPF300:VPF304"/>
    <mergeCell ref="VPG300:VPG304"/>
    <mergeCell ref="VPH300:VPH304"/>
    <mergeCell ref="VPI300:VPI304"/>
    <mergeCell ref="VPJ300:VPJ304"/>
    <mergeCell ref="VPK300:VPK304"/>
    <mergeCell ref="VPL300:VPL304"/>
    <mergeCell ref="VPM300:VPM304"/>
    <mergeCell ref="VPN300:VPN304"/>
    <mergeCell ref="VPO300:VPO304"/>
    <mergeCell ref="VPP300:VPP304"/>
    <mergeCell ref="VPQ300:VPQ304"/>
    <mergeCell ref="VOJ300:VOJ304"/>
    <mergeCell ref="VOK300:VOK304"/>
    <mergeCell ref="VOL300:VOL304"/>
    <mergeCell ref="VOM300:VOM304"/>
    <mergeCell ref="VON300:VON304"/>
    <mergeCell ref="VOO300:VOO304"/>
    <mergeCell ref="VOP300:VOP304"/>
    <mergeCell ref="VOQ300:VOQ304"/>
    <mergeCell ref="VOR300:VOR304"/>
    <mergeCell ref="VOS300:VOS304"/>
    <mergeCell ref="VOT300:VOT304"/>
    <mergeCell ref="VOU300:VOU304"/>
    <mergeCell ref="VOV300:VOV304"/>
    <mergeCell ref="VOW300:VOW304"/>
    <mergeCell ref="VOX300:VOX304"/>
    <mergeCell ref="VOY300:VOY304"/>
    <mergeCell ref="VOZ300:VOZ304"/>
    <mergeCell ref="VNS300:VNS304"/>
    <mergeCell ref="VNT300:VNT304"/>
    <mergeCell ref="VNU300:VNU304"/>
    <mergeCell ref="VNV300:VNV304"/>
    <mergeCell ref="VNW300:VNW304"/>
    <mergeCell ref="VNX300:VNX304"/>
    <mergeCell ref="VNY300:VNY304"/>
    <mergeCell ref="VNZ300:VNZ304"/>
    <mergeCell ref="VOA300:VOA304"/>
    <mergeCell ref="VOB300:VOB304"/>
    <mergeCell ref="VOC300:VOC304"/>
    <mergeCell ref="VOD300:VOD304"/>
    <mergeCell ref="VOE300:VOE304"/>
    <mergeCell ref="VOF300:VOF304"/>
    <mergeCell ref="VOG300:VOG304"/>
    <mergeCell ref="VOH300:VOH304"/>
    <mergeCell ref="VOI300:VOI304"/>
    <mergeCell ref="VNB300:VNB304"/>
    <mergeCell ref="VNC300:VNC304"/>
    <mergeCell ref="VND300:VND304"/>
    <mergeCell ref="VNE300:VNE304"/>
    <mergeCell ref="VNF300:VNF304"/>
    <mergeCell ref="VNG300:VNG304"/>
    <mergeCell ref="VNH300:VNH304"/>
    <mergeCell ref="VNI300:VNI304"/>
    <mergeCell ref="VNJ300:VNJ304"/>
    <mergeCell ref="VNK300:VNK304"/>
    <mergeCell ref="VNL300:VNL304"/>
    <mergeCell ref="VNM300:VNM304"/>
    <mergeCell ref="VNN300:VNN304"/>
    <mergeCell ref="VNO300:VNO304"/>
    <mergeCell ref="VNP300:VNP304"/>
    <mergeCell ref="VNQ300:VNQ304"/>
    <mergeCell ref="VNR300:VNR304"/>
    <mergeCell ref="VMK300:VMK304"/>
    <mergeCell ref="VML300:VML304"/>
    <mergeCell ref="VMM300:VMM304"/>
    <mergeCell ref="VMN300:VMN304"/>
    <mergeCell ref="VMO300:VMO304"/>
    <mergeCell ref="VMP300:VMP304"/>
    <mergeCell ref="VMQ300:VMQ304"/>
    <mergeCell ref="VMR300:VMR304"/>
    <mergeCell ref="VMS300:VMS304"/>
    <mergeCell ref="VMT300:VMT304"/>
    <mergeCell ref="VMU300:VMU304"/>
    <mergeCell ref="VMV300:VMV304"/>
    <mergeCell ref="VMW300:VMW304"/>
    <mergeCell ref="VMX300:VMX304"/>
    <mergeCell ref="VMY300:VMY304"/>
    <mergeCell ref="VMZ300:VMZ304"/>
    <mergeCell ref="VNA300:VNA304"/>
    <mergeCell ref="VLT300:VLT304"/>
    <mergeCell ref="VLU300:VLU304"/>
    <mergeCell ref="VLV300:VLV304"/>
    <mergeCell ref="VLW300:VLW304"/>
    <mergeCell ref="VLX300:VLX304"/>
    <mergeCell ref="VLY300:VLY304"/>
    <mergeCell ref="VLZ300:VLZ304"/>
    <mergeCell ref="VMA300:VMA304"/>
    <mergeCell ref="VMB300:VMB304"/>
    <mergeCell ref="VMC300:VMC304"/>
    <mergeCell ref="VMD300:VMD304"/>
    <mergeCell ref="VME300:VME304"/>
    <mergeCell ref="VMF300:VMF304"/>
    <mergeCell ref="VMG300:VMG304"/>
    <mergeCell ref="VMH300:VMH304"/>
    <mergeCell ref="VMI300:VMI304"/>
    <mergeCell ref="VMJ300:VMJ304"/>
    <mergeCell ref="VLC300:VLC304"/>
    <mergeCell ref="VLD300:VLD304"/>
    <mergeCell ref="VLE300:VLE304"/>
    <mergeCell ref="VLF300:VLF304"/>
    <mergeCell ref="VLG300:VLG304"/>
    <mergeCell ref="VLH300:VLH304"/>
    <mergeCell ref="VLI300:VLI304"/>
    <mergeCell ref="VLJ300:VLJ304"/>
    <mergeCell ref="VLK300:VLK304"/>
    <mergeCell ref="VLL300:VLL304"/>
    <mergeCell ref="VLM300:VLM304"/>
    <mergeCell ref="VLN300:VLN304"/>
    <mergeCell ref="VLO300:VLO304"/>
    <mergeCell ref="VLP300:VLP304"/>
    <mergeCell ref="VLQ300:VLQ304"/>
    <mergeCell ref="VLR300:VLR304"/>
    <mergeCell ref="VLS300:VLS304"/>
    <mergeCell ref="VKL300:VKL304"/>
    <mergeCell ref="VKM300:VKM304"/>
    <mergeCell ref="VKN300:VKN304"/>
    <mergeCell ref="VKO300:VKO304"/>
    <mergeCell ref="VKP300:VKP304"/>
    <mergeCell ref="VKQ300:VKQ304"/>
    <mergeCell ref="VKR300:VKR304"/>
    <mergeCell ref="VKS300:VKS304"/>
    <mergeCell ref="VKT300:VKT304"/>
    <mergeCell ref="VKU300:VKU304"/>
    <mergeCell ref="VKV300:VKV304"/>
    <mergeCell ref="VKW300:VKW304"/>
    <mergeCell ref="VKX300:VKX304"/>
    <mergeCell ref="VKY300:VKY304"/>
    <mergeCell ref="VKZ300:VKZ304"/>
    <mergeCell ref="VLA300:VLA304"/>
    <mergeCell ref="VLB300:VLB304"/>
    <mergeCell ref="VJU300:VJU304"/>
    <mergeCell ref="VJV300:VJV304"/>
    <mergeCell ref="VJW300:VJW304"/>
    <mergeCell ref="VJX300:VJX304"/>
    <mergeCell ref="VJY300:VJY304"/>
    <mergeCell ref="VJZ300:VJZ304"/>
    <mergeCell ref="VKA300:VKA304"/>
    <mergeCell ref="VKB300:VKB304"/>
    <mergeCell ref="VKC300:VKC304"/>
    <mergeCell ref="VKD300:VKD304"/>
    <mergeCell ref="VKE300:VKE304"/>
    <mergeCell ref="VKF300:VKF304"/>
    <mergeCell ref="VKG300:VKG304"/>
    <mergeCell ref="VKH300:VKH304"/>
    <mergeCell ref="VKI300:VKI304"/>
    <mergeCell ref="VKJ300:VKJ304"/>
    <mergeCell ref="VKK300:VKK304"/>
    <mergeCell ref="VJD300:VJD304"/>
    <mergeCell ref="VJE300:VJE304"/>
    <mergeCell ref="VJF300:VJF304"/>
    <mergeCell ref="VJG300:VJG304"/>
    <mergeCell ref="VJH300:VJH304"/>
    <mergeCell ref="VJI300:VJI304"/>
    <mergeCell ref="VJJ300:VJJ304"/>
    <mergeCell ref="VJK300:VJK304"/>
    <mergeCell ref="VJL300:VJL304"/>
    <mergeCell ref="VJM300:VJM304"/>
    <mergeCell ref="VJN300:VJN304"/>
    <mergeCell ref="VJO300:VJO304"/>
    <mergeCell ref="VJP300:VJP304"/>
    <mergeCell ref="VJQ300:VJQ304"/>
    <mergeCell ref="VJR300:VJR304"/>
    <mergeCell ref="VJS300:VJS304"/>
    <mergeCell ref="VJT300:VJT304"/>
    <mergeCell ref="VIM300:VIM304"/>
    <mergeCell ref="VIN300:VIN304"/>
    <mergeCell ref="VIO300:VIO304"/>
    <mergeCell ref="VIP300:VIP304"/>
    <mergeCell ref="VIQ300:VIQ304"/>
    <mergeCell ref="VIR300:VIR304"/>
    <mergeCell ref="VIS300:VIS304"/>
    <mergeCell ref="VIT300:VIT304"/>
    <mergeCell ref="VIU300:VIU304"/>
    <mergeCell ref="VIV300:VIV304"/>
    <mergeCell ref="VIW300:VIW304"/>
    <mergeCell ref="VIX300:VIX304"/>
    <mergeCell ref="VIY300:VIY304"/>
    <mergeCell ref="VIZ300:VIZ304"/>
    <mergeCell ref="VJA300:VJA304"/>
    <mergeCell ref="VJB300:VJB304"/>
    <mergeCell ref="VJC300:VJC304"/>
    <mergeCell ref="VHV300:VHV304"/>
    <mergeCell ref="VHW300:VHW304"/>
    <mergeCell ref="VHX300:VHX304"/>
    <mergeCell ref="VHY300:VHY304"/>
    <mergeCell ref="VHZ300:VHZ304"/>
    <mergeCell ref="VIA300:VIA304"/>
    <mergeCell ref="VIB300:VIB304"/>
    <mergeCell ref="VIC300:VIC304"/>
    <mergeCell ref="VID300:VID304"/>
    <mergeCell ref="VIE300:VIE304"/>
    <mergeCell ref="VIF300:VIF304"/>
    <mergeCell ref="VIG300:VIG304"/>
    <mergeCell ref="VIH300:VIH304"/>
    <mergeCell ref="VII300:VII304"/>
    <mergeCell ref="VIJ300:VIJ304"/>
    <mergeCell ref="VIK300:VIK304"/>
    <mergeCell ref="VIL300:VIL304"/>
    <mergeCell ref="VHE300:VHE304"/>
    <mergeCell ref="VHF300:VHF304"/>
    <mergeCell ref="VHG300:VHG304"/>
    <mergeCell ref="VHH300:VHH304"/>
    <mergeCell ref="VHI300:VHI304"/>
    <mergeCell ref="VHJ300:VHJ304"/>
    <mergeCell ref="VHK300:VHK304"/>
    <mergeCell ref="VHL300:VHL304"/>
    <mergeCell ref="VHM300:VHM304"/>
    <mergeCell ref="VHN300:VHN304"/>
    <mergeCell ref="VHO300:VHO304"/>
    <mergeCell ref="VHP300:VHP304"/>
    <mergeCell ref="VHQ300:VHQ304"/>
    <mergeCell ref="VHR300:VHR304"/>
    <mergeCell ref="VHS300:VHS304"/>
    <mergeCell ref="VHT300:VHT304"/>
    <mergeCell ref="VHU300:VHU304"/>
    <mergeCell ref="VGN300:VGN304"/>
    <mergeCell ref="VGO300:VGO304"/>
    <mergeCell ref="VGP300:VGP304"/>
    <mergeCell ref="VGQ300:VGQ304"/>
    <mergeCell ref="VGR300:VGR304"/>
    <mergeCell ref="VGS300:VGS304"/>
    <mergeCell ref="VGT300:VGT304"/>
    <mergeCell ref="VGU300:VGU304"/>
    <mergeCell ref="VGV300:VGV304"/>
    <mergeCell ref="VGW300:VGW304"/>
    <mergeCell ref="VGX300:VGX304"/>
    <mergeCell ref="VGY300:VGY304"/>
    <mergeCell ref="VGZ300:VGZ304"/>
    <mergeCell ref="VHA300:VHA304"/>
    <mergeCell ref="VHB300:VHB304"/>
    <mergeCell ref="VHC300:VHC304"/>
    <mergeCell ref="VHD300:VHD304"/>
    <mergeCell ref="VFW300:VFW304"/>
    <mergeCell ref="VFX300:VFX304"/>
    <mergeCell ref="VFY300:VFY304"/>
    <mergeCell ref="VFZ300:VFZ304"/>
    <mergeCell ref="VGA300:VGA304"/>
    <mergeCell ref="VGB300:VGB304"/>
    <mergeCell ref="VGC300:VGC304"/>
    <mergeCell ref="VGD300:VGD304"/>
    <mergeCell ref="VGE300:VGE304"/>
    <mergeCell ref="VGF300:VGF304"/>
    <mergeCell ref="VGG300:VGG304"/>
    <mergeCell ref="VGH300:VGH304"/>
    <mergeCell ref="VGI300:VGI304"/>
    <mergeCell ref="VGJ300:VGJ304"/>
    <mergeCell ref="VGK300:VGK304"/>
    <mergeCell ref="VGL300:VGL304"/>
    <mergeCell ref="VGM300:VGM304"/>
    <mergeCell ref="VFF300:VFF304"/>
    <mergeCell ref="VFG300:VFG304"/>
    <mergeCell ref="VFH300:VFH304"/>
    <mergeCell ref="VFI300:VFI304"/>
    <mergeCell ref="VFJ300:VFJ304"/>
    <mergeCell ref="VFK300:VFK304"/>
    <mergeCell ref="VFL300:VFL304"/>
    <mergeCell ref="VFM300:VFM304"/>
    <mergeCell ref="VFN300:VFN304"/>
    <mergeCell ref="VFO300:VFO304"/>
    <mergeCell ref="VFP300:VFP304"/>
    <mergeCell ref="VFQ300:VFQ304"/>
    <mergeCell ref="VFR300:VFR304"/>
    <mergeCell ref="VFS300:VFS304"/>
    <mergeCell ref="VFT300:VFT304"/>
    <mergeCell ref="VFU300:VFU304"/>
    <mergeCell ref="VFV300:VFV304"/>
    <mergeCell ref="VEO300:VEO304"/>
    <mergeCell ref="VEP300:VEP304"/>
    <mergeCell ref="VEQ300:VEQ304"/>
    <mergeCell ref="VER300:VER304"/>
    <mergeCell ref="VES300:VES304"/>
    <mergeCell ref="VET300:VET304"/>
    <mergeCell ref="VEU300:VEU304"/>
    <mergeCell ref="VEV300:VEV304"/>
    <mergeCell ref="VEW300:VEW304"/>
    <mergeCell ref="VEX300:VEX304"/>
    <mergeCell ref="VEY300:VEY304"/>
    <mergeCell ref="VEZ300:VEZ304"/>
    <mergeCell ref="VFA300:VFA304"/>
    <mergeCell ref="VFB300:VFB304"/>
    <mergeCell ref="VFC300:VFC304"/>
    <mergeCell ref="VFD300:VFD304"/>
    <mergeCell ref="VFE300:VFE304"/>
    <mergeCell ref="VDX300:VDX304"/>
    <mergeCell ref="VDY300:VDY304"/>
    <mergeCell ref="VDZ300:VDZ304"/>
    <mergeCell ref="VEA300:VEA304"/>
    <mergeCell ref="VEB300:VEB304"/>
    <mergeCell ref="VEC300:VEC304"/>
    <mergeCell ref="VED300:VED304"/>
    <mergeCell ref="VEE300:VEE304"/>
    <mergeCell ref="VEF300:VEF304"/>
    <mergeCell ref="VEG300:VEG304"/>
    <mergeCell ref="VEH300:VEH304"/>
    <mergeCell ref="VEI300:VEI304"/>
    <mergeCell ref="VEJ300:VEJ304"/>
    <mergeCell ref="VEK300:VEK304"/>
    <mergeCell ref="VEL300:VEL304"/>
    <mergeCell ref="VEM300:VEM304"/>
    <mergeCell ref="VEN300:VEN304"/>
    <mergeCell ref="VDG300:VDG304"/>
    <mergeCell ref="VDH300:VDH304"/>
    <mergeCell ref="VDI300:VDI304"/>
    <mergeCell ref="VDJ300:VDJ304"/>
    <mergeCell ref="VDK300:VDK304"/>
    <mergeCell ref="VDL300:VDL304"/>
    <mergeCell ref="VDM300:VDM304"/>
    <mergeCell ref="VDN300:VDN304"/>
    <mergeCell ref="VDO300:VDO304"/>
    <mergeCell ref="VDP300:VDP304"/>
    <mergeCell ref="VDQ300:VDQ304"/>
    <mergeCell ref="VDR300:VDR304"/>
    <mergeCell ref="VDS300:VDS304"/>
    <mergeCell ref="VDT300:VDT304"/>
    <mergeCell ref="VDU300:VDU304"/>
    <mergeCell ref="VDV300:VDV304"/>
    <mergeCell ref="VDW300:VDW304"/>
    <mergeCell ref="VCP300:VCP304"/>
    <mergeCell ref="VCQ300:VCQ304"/>
    <mergeCell ref="VCR300:VCR304"/>
    <mergeCell ref="VCS300:VCS304"/>
    <mergeCell ref="VCT300:VCT304"/>
    <mergeCell ref="VCU300:VCU304"/>
    <mergeCell ref="VCV300:VCV304"/>
    <mergeCell ref="VCW300:VCW304"/>
    <mergeCell ref="VCX300:VCX304"/>
    <mergeCell ref="VCY300:VCY304"/>
    <mergeCell ref="VCZ300:VCZ304"/>
    <mergeCell ref="VDA300:VDA304"/>
    <mergeCell ref="VDB300:VDB304"/>
    <mergeCell ref="VDC300:VDC304"/>
    <mergeCell ref="VDD300:VDD304"/>
    <mergeCell ref="VDE300:VDE304"/>
    <mergeCell ref="VDF300:VDF304"/>
    <mergeCell ref="VBY300:VBY304"/>
    <mergeCell ref="VBZ300:VBZ304"/>
    <mergeCell ref="VCA300:VCA304"/>
    <mergeCell ref="VCB300:VCB304"/>
    <mergeCell ref="VCC300:VCC304"/>
    <mergeCell ref="VCD300:VCD304"/>
    <mergeCell ref="VCE300:VCE304"/>
    <mergeCell ref="VCF300:VCF304"/>
    <mergeCell ref="VCG300:VCG304"/>
    <mergeCell ref="VCH300:VCH304"/>
    <mergeCell ref="VCI300:VCI304"/>
    <mergeCell ref="VCJ300:VCJ304"/>
    <mergeCell ref="VCK300:VCK304"/>
    <mergeCell ref="VCL300:VCL304"/>
    <mergeCell ref="VCM300:VCM304"/>
    <mergeCell ref="VCN300:VCN304"/>
    <mergeCell ref="VCO300:VCO304"/>
    <mergeCell ref="VBH300:VBH304"/>
    <mergeCell ref="VBI300:VBI304"/>
    <mergeCell ref="VBJ300:VBJ304"/>
    <mergeCell ref="VBK300:VBK304"/>
    <mergeCell ref="VBL300:VBL304"/>
    <mergeCell ref="VBM300:VBM304"/>
    <mergeCell ref="VBN300:VBN304"/>
    <mergeCell ref="VBO300:VBO304"/>
    <mergeCell ref="VBP300:VBP304"/>
    <mergeCell ref="VBQ300:VBQ304"/>
    <mergeCell ref="VBR300:VBR304"/>
    <mergeCell ref="VBS300:VBS304"/>
    <mergeCell ref="VBT300:VBT304"/>
    <mergeCell ref="VBU300:VBU304"/>
    <mergeCell ref="VBV300:VBV304"/>
    <mergeCell ref="VBW300:VBW304"/>
    <mergeCell ref="VBX300:VBX304"/>
    <mergeCell ref="VAQ300:VAQ304"/>
    <mergeCell ref="VAR300:VAR304"/>
    <mergeCell ref="VAS300:VAS304"/>
    <mergeCell ref="VAT300:VAT304"/>
    <mergeCell ref="VAU300:VAU304"/>
    <mergeCell ref="VAV300:VAV304"/>
    <mergeCell ref="VAW300:VAW304"/>
    <mergeCell ref="VAX300:VAX304"/>
    <mergeCell ref="VAY300:VAY304"/>
    <mergeCell ref="VAZ300:VAZ304"/>
    <mergeCell ref="VBA300:VBA304"/>
    <mergeCell ref="VBB300:VBB304"/>
    <mergeCell ref="VBC300:VBC304"/>
    <mergeCell ref="VBD300:VBD304"/>
    <mergeCell ref="VBE300:VBE304"/>
    <mergeCell ref="VBF300:VBF304"/>
    <mergeCell ref="VBG300:VBG304"/>
    <mergeCell ref="UZZ300:UZZ304"/>
    <mergeCell ref="VAA300:VAA304"/>
    <mergeCell ref="VAB300:VAB304"/>
    <mergeCell ref="VAC300:VAC304"/>
    <mergeCell ref="VAD300:VAD304"/>
    <mergeCell ref="VAE300:VAE304"/>
    <mergeCell ref="VAF300:VAF304"/>
    <mergeCell ref="VAG300:VAG304"/>
    <mergeCell ref="VAH300:VAH304"/>
    <mergeCell ref="VAI300:VAI304"/>
    <mergeCell ref="VAJ300:VAJ304"/>
    <mergeCell ref="VAK300:VAK304"/>
    <mergeCell ref="VAL300:VAL304"/>
    <mergeCell ref="VAM300:VAM304"/>
    <mergeCell ref="VAN300:VAN304"/>
    <mergeCell ref="VAO300:VAO304"/>
    <mergeCell ref="VAP300:VAP304"/>
    <mergeCell ref="UZI300:UZI304"/>
    <mergeCell ref="UZJ300:UZJ304"/>
    <mergeCell ref="UZK300:UZK304"/>
    <mergeCell ref="UZL300:UZL304"/>
    <mergeCell ref="UZM300:UZM304"/>
    <mergeCell ref="UZN300:UZN304"/>
    <mergeCell ref="UZO300:UZO304"/>
    <mergeCell ref="UZP300:UZP304"/>
    <mergeCell ref="UZQ300:UZQ304"/>
    <mergeCell ref="UZR300:UZR304"/>
    <mergeCell ref="UZS300:UZS304"/>
    <mergeCell ref="UZT300:UZT304"/>
    <mergeCell ref="UZU300:UZU304"/>
    <mergeCell ref="UZV300:UZV304"/>
    <mergeCell ref="UZW300:UZW304"/>
    <mergeCell ref="UZX300:UZX304"/>
    <mergeCell ref="UZY300:UZY304"/>
    <mergeCell ref="UYR300:UYR304"/>
    <mergeCell ref="UYS300:UYS304"/>
    <mergeCell ref="UYT300:UYT304"/>
    <mergeCell ref="UYU300:UYU304"/>
    <mergeCell ref="UYV300:UYV304"/>
    <mergeCell ref="UYW300:UYW304"/>
    <mergeCell ref="UYX300:UYX304"/>
    <mergeCell ref="UYY300:UYY304"/>
    <mergeCell ref="UYZ300:UYZ304"/>
    <mergeCell ref="UZA300:UZA304"/>
    <mergeCell ref="UZB300:UZB304"/>
    <mergeCell ref="UZC300:UZC304"/>
    <mergeCell ref="UZD300:UZD304"/>
    <mergeCell ref="UZE300:UZE304"/>
    <mergeCell ref="UZF300:UZF304"/>
    <mergeCell ref="UZG300:UZG304"/>
    <mergeCell ref="UZH300:UZH304"/>
    <mergeCell ref="UYA300:UYA304"/>
    <mergeCell ref="UYB300:UYB304"/>
    <mergeCell ref="UYC300:UYC304"/>
    <mergeCell ref="UYD300:UYD304"/>
    <mergeCell ref="UYE300:UYE304"/>
    <mergeCell ref="UYF300:UYF304"/>
    <mergeCell ref="UYG300:UYG304"/>
    <mergeCell ref="UYH300:UYH304"/>
    <mergeCell ref="UYI300:UYI304"/>
    <mergeCell ref="UYJ300:UYJ304"/>
    <mergeCell ref="UYK300:UYK304"/>
    <mergeCell ref="UYL300:UYL304"/>
    <mergeCell ref="UYM300:UYM304"/>
    <mergeCell ref="UYN300:UYN304"/>
    <mergeCell ref="UYO300:UYO304"/>
    <mergeCell ref="UYP300:UYP304"/>
    <mergeCell ref="UYQ300:UYQ304"/>
    <mergeCell ref="UXJ300:UXJ304"/>
    <mergeCell ref="UXK300:UXK304"/>
    <mergeCell ref="UXL300:UXL304"/>
    <mergeCell ref="UXM300:UXM304"/>
    <mergeCell ref="UXN300:UXN304"/>
    <mergeCell ref="UXO300:UXO304"/>
    <mergeCell ref="UXP300:UXP304"/>
    <mergeCell ref="UXQ300:UXQ304"/>
    <mergeCell ref="UXR300:UXR304"/>
    <mergeCell ref="UXS300:UXS304"/>
    <mergeCell ref="UXT300:UXT304"/>
    <mergeCell ref="UXU300:UXU304"/>
    <mergeCell ref="UXV300:UXV304"/>
    <mergeCell ref="UXW300:UXW304"/>
    <mergeCell ref="UXX300:UXX304"/>
    <mergeCell ref="UXY300:UXY304"/>
    <mergeCell ref="UXZ300:UXZ304"/>
    <mergeCell ref="UWS300:UWS304"/>
    <mergeCell ref="UWT300:UWT304"/>
    <mergeCell ref="UWU300:UWU304"/>
    <mergeCell ref="UWV300:UWV304"/>
    <mergeCell ref="UWW300:UWW304"/>
    <mergeCell ref="UWX300:UWX304"/>
    <mergeCell ref="UWY300:UWY304"/>
    <mergeCell ref="UWZ300:UWZ304"/>
    <mergeCell ref="UXA300:UXA304"/>
    <mergeCell ref="UXB300:UXB304"/>
    <mergeCell ref="UXC300:UXC304"/>
    <mergeCell ref="UXD300:UXD304"/>
    <mergeCell ref="UXE300:UXE304"/>
    <mergeCell ref="UXF300:UXF304"/>
    <mergeCell ref="UXG300:UXG304"/>
    <mergeCell ref="UXH300:UXH304"/>
    <mergeCell ref="UXI300:UXI304"/>
    <mergeCell ref="UWB300:UWB304"/>
    <mergeCell ref="UWC300:UWC304"/>
    <mergeCell ref="UWD300:UWD304"/>
    <mergeCell ref="UWE300:UWE304"/>
    <mergeCell ref="UWF300:UWF304"/>
    <mergeCell ref="UWG300:UWG304"/>
    <mergeCell ref="UWH300:UWH304"/>
    <mergeCell ref="UWI300:UWI304"/>
    <mergeCell ref="UWJ300:UWJ304"/>
    <mergeCell ref="UWK300:UWK304"/>
    <mergeCell ref="UWL300:UWL304"/>
    <mergeCell ref="UWM300:UWM304"/>
    <mergeCell ref="UWN300:UWN304"/>
    <mergeCell ref="UWO300:UWO304"/>
    <mergeCell ref="UWP300:UWP304"/>
    <mergeCell ref="UWQ300:UWQ304"/>
    <mergeCell ref="UWR300:UWR304"/>
    <mergeCell ref="UVK300:UVK304"/>
    <mergeCell ref="UVL300:UVL304"/>
    <mergeCell ref="UVM300:UVM304"/>
    <mergeCell ref="UVN300:UVN304"/>
    <mergeCell ref="UVO300:UVO304"/>
    <mergeCell ref="UVP300:UVP304"/>
    <mergeCell ref="UVQ300:UVQ304"/>
    <mergeCell ref="UVR300:UVR304"/>
    <mergeCell ref="UVS300:UVS304"/>
    <mergeCell ref="UVT300:UVT304"/>
    <mergeCell ref="UVU300:UVU304"/>
    <mergeCell ref="UVV300:UVV304"/>
    <mergeCell ref="UVW300:UVW304"/>
    <mergeCell ref="UVX300:UVX304"/>
    <mergeCell ref="UVY300:UVY304"/>
    <mergeCell ref="UVZ300:UVZ304"/>
    <mergeCell ref="UWA300:UWA304"/>
    <mergeCell ref="UUT300:UUT304"/>
    <mergeCell ref="UUU300:UUU304"/>
    <mergeCell ref="UUV300:UUV304"/>
    <mergeCell ref="UUW300:UUW304"/>
    <mergeCell ref="UUX300:UUX304"/>
    <mergeCell ref="UUY300:UUY304"/>
    <mergeCell ref="UUZ300:UUZ304"/>
    <mergeCell ref="UVA300:UVA304"/>
    <mergeCell ref="UVB300:UVB304"/>
    <mergeCell ref="UVC300:UVC304"/>
    <mergeCell ref="UVD300:UVD304"/>
    <mergeCell ref="UVE300:UVE304"/>
    <mergeCell ref="UVF300:UVF304"/>
    <mergeCell ref="UVG300:UVG304"/>
    <mergeCell ref="UVH300:UVH304"/>
    <mergeCell ref="UVI300:UVI304"/>
    <mergeCell ref="UVJ300:UVJ304"/>
    <mergeCell ref="UUC300:UUC304"/>
    <mergeCell ref="UUD300:UUD304"/>
    <mergeCell ref="UUE300:UUE304"/>
    <mergeCell ref="UUF300:UUF304"/>
    <mergeCell ref="UUG300:UUG304"/>
    <mergeCell ref="UUH300:UUH304"/>
    <mergeCell ref="UUI300:UUI304"/>
    <mergeCell ref="UUJ300:UUJ304"/>
    <mergeCell ref="UUK300:UUK304"/>
    <mergeCell ref="UUL300:UUL304"/>
    <mergeCell ref="UUM300:UUM304"/>
    <mergeCell ref="UUN300:UUN304"/>
    <mergeCell ref="UUO300:UUO304"/>
    <mergeCell ref="UUP300:UUP304"/>
    <mergeCell ref="UUQ300:UUQ304"/>
    <mergeCell ref="UUR300:UUR304"/>
    <mergeCell ref="UUS300:UUS304"/>
    <mergeCell ref="UTL300:UTL304"/>
    <mergeCell ref="UTM300:UTM304"/>
    <mergeCell ref="UTN300:UTN304"/>
    <mergeCell ref="UTO300:UTO304"/>
    <mergeCell ref="UTP300:UTP304"/>
    <mergeCell ref="UTQ300:UTQ304"/>
    <mergeCell ref="UTR300:UTR304"/>
    <mergeCell ref="UTS300:UTS304"/>
    <mergeCell ref="UTT300:UTT304"/>
    <mergeCell ref="UTU300:UTU304"/>
    <mergeCell ref="UTV300:UTV304"/>
    <mergeCell ref="UTW300:UTW304"/>
    <mergeCell ref="UTX300:UTX304"/>
    <mergeCell ref="UTY300:UTY304"/>
    <mergeCell ref="UTZ300:UTZ304"/>
    <mergeCell ref="UUA300:UUA304"/>
    <mergeCell ref="UUB300:UUB304"/>
    <mergeCell ref="USU300:USU304"/>
    <mergeCell ref="USV300:USV304"/>
    <mergeCell ref="USW300:USW304"/>
    <mergeCell ref="USX300:USX304"/>
    <mergeCell ref="USY300:USY304"/>
    <mergeCell ref="USZ300:USZ304"/>
    <mergeCell ref="UTA300:UTA304"/>
    <mergeCell ref="UTB300:UTB304"/>
    <mergeCell ref="UTC300:UTC304"/>
    <mergeCell ref="UTD300:UTD304"/>
    <mergeCell ref="UTE300:UTE304"/>
    <mergeCell ref="UTF300:UTF304"/>
    <mergeCell ref="UTG300:UTG304"/>
    <mergeCell ref="UTH300:UTH304"/>
    <mergeCell ref="UTI300:UTI304"/>
    <mergeCell ref="UTJ300:UTJ304"/>
    <mergeCell ref="UTK300:UTK304"/>
    <mergeCell ref="USD300:USD304"/>
    <mergeCell ref="USE300:USE304"/>
    <mergeCell ref="USF300:USF304"/>
    <mergeCell ref="USG300:USG304"/>
    <mergeCell ref="USH300:USH304"/>
    <mergeCell ref="USI300:USI304"/>
    <mergeCell ref="USJ300:USJ304"/>
    <mergeCell ref="USK300:USK304"/>
    <mergeCell ref="USL300:USL304"/>
    <mergeCell ref="USM300:USM304"/>
    <mergeCell ref="USN300:USN304"/>
    <mergeCell ref="USO300:USO304"/>
    <mergeCell ref="USP300:USP304"/>
    <mergeCell ref="USQ300:USQ304"/>
    <mergeCell ref="USR300:USR304"/>
    <mergeCell ref="USS300:USS304"/>
    <mergeCell ref="UST300:UST304"/>
    <mergeCell ref="URM300:URM304"/>
    <mergeCell ref="URN300:URN304"/>
    <mergeCell ref="URO300:URO304"/>
    <mergeCell ref="URP300:URP304"/>
    <mergeCell ref="URQ300:URQ304"/>
    <mergeCell ref="URR300:URR304"/>
    <mergeCell ref="URS300:URS304"/>
    <mergeCell ref="URT300:URT304"/>
    <mergeCell ref="URU300:URU304"/>
    <mergeCell ref="URV300:URV304"/>
    <mergeCell ref="URW300:URW304"/>
    <mergeCell ref="URX300:URX304"/>
    <mergeCell ref="URY300:URY304"/>
    <mergeCell ref="URZ300:URZ304"/>
    <mergeCell ref="USA300:USA304"/>
    <mergeCell ref="USB300:USB304"/>
    <mergeCell ref="USC300:USC304"/>
    <mergeCell ref="UQV300:UQV304"/>
    <mergeCell ref="UQW300:UQW304"/>
    <mergeCell ref="UQX300:UQX304"/>
    <mergeCell ref="UQY300:UQY304"/>
    <mergeCell ref="UQZ300:UQZ304"/>
    <mergeCell ref="URA300:URA304"/>
    <mergeCell ref="URB300:URB304"/>
    <mergeCell ref="URC300:URC304"/>
    <mergeCell ref="URD300:URD304"/>
    <mergeCell ref="URE300:URE304"/>
    <mergeCell ref="URF300:URF304"/>
    <mergeCell ref="URG300:URG304"/>
    <mergeCell ref="URH300:URH304"/>
    <mergeCell ref="URI300:URI304"/>
    <mergeCell ref="URJ300:URJ304"/>
    <mergeCell ref="URK300:URK304"/>
    <mergeCell ref="URL300:URL304"/>
    <mergeCell ref="UQE300:UQE304"/>
    <mergeCell ref="UQF300:UQF304"/>
    <mergeCell ref="UQG300:UQG304"/>
    <mergeCell ref="UQH300:UQH304"/>
    <mergeCell ref="UQI300:UQI304"/>
    <mergeCell ref="UQJ300:UQJ304"/>
    <mergeCell ref="UQK300:UQK304"/>
    <mergeCell ref="UQL300:UQL304"/>
    <mergeCell ref="UQM300:UQM304"/>
    <mergeCell ref="UQN300:UQN304"/>
    <mergeCell ref="UQO300:UQO304"/>
    <mergeCell ref="UQP300:UQP304"/>
    <mergeCell ref="UQQ300:UQQ304"/>
    <mergeCell ref="UQR300:UQR304"/>
    <mergeCell ref="UQS300:UQS304"/>
    <mergeCell ref="UQT300:UQT304"/>
    <mergeCell ref="UQU300:UQU304"/>
    <mergeCell ref="UPN300:UPN304"/>
    <mergeCell ref="UPO300:UPO304"/>
    <mergeCell ref="UPP300:UPP304"/>
    <mergeCell ref="UPQ300:UPQ304"/>
    <mergeCell ref="UPR300:UPR304"/>
    <mergeCell ref="UPS300:UPS304"/>
    <mergeCell ref="UPT300:UPT304"/>
    <mergeCell ref="UPU300:UPU304"/>
    <mergeCell ref="UPV300:UPV304"/>
    <mergeCell ref="UPW300:UPW304"/>
    <mergeCell ref="UPX300:UPX304"/>
    <mergeCell ref="UPY300:UPY304"/>
    <mergeCell ref="UPZ300:UPZ304"/>
    <mergeCell ref="UQA300:UQA304"/>
    <mergeCell ref="UQB300:UQB304"/>
    <mergeCell ref="UQC300:UQC304"/>
    <mergeCell ref="UQD300:UQD304"/>
    <mergeCell ref="UOW300:UOW304"/>
    <mergeCell ref="UOX300:UOX304"/>
    <mergeCell ref="UOY300:UOY304"/>
    <mergeCell ref="UOZ300:UOZ304"/>
    <mergeCell ref="UPA300:UPA304"/>
    <mergeCell ref="UPB300:UPB304"/>
    <mergeCell ref="UPC300:UPC304"/>
    <mergeCell ref="UPD300:UPD304"/>
    <mergeCell ref="UPE300:UPE304"/>
    <mergeCell ref="UPF300:UPF304"/>
    <mergeCell ref="UPG300:UPG304"/>
    <mergeCell ref="UPH300:UPH304"/>
    <mergeCell ref="UPI300:UPI304"/>
    <mergeCell ref="UPJ300:UPJ304"/>
    <mergeCell ref="UPK300:UPK304"/>
    <mergeCell ref="UPL300:UPL304"/>
    <mergeCell ref="UPM300:UPM304"/>
    <mergeCell ref="UOF300:UOF304"/>
    <mergeCell ref="UOG300:UOG304"/>
    <mergeCell ref="UOH300:UOH304"/>
    <mergeCell ref="UOI300:UOI304"/>
    <mergeCell ref="UOJ300:UOJ304"/>
    <mergeCell ref="UOK300:UOK304"/>
    <mergeCell ref="UOL300:UOL304"/>
    <mergeCell ref="UOM300:UOM304"/>
    <mergeCell ref="UON300:UON304"/>
    <mergeCell ref="UOO300:UOO304"/>
    <mergeCell ref="UOP300:UOP304"/>
    <mergeCell ref="UOQ300:UOQ304"/>
    <mergeCell ref="UOR300:UOR304"/>
    <mergeCell ref="UOS300:UOS304"/>
    <mergeCell ref="UOT300:UOT304"/>
    <mergeCell ref="UOU300:UOU304"/>
    <mergeCell ref="UOV300:UOV304"/>
    <mergeCell ref="UNO300:UNO304"/>
    <mergeCell ref="UNP300:UNP304"/>
    <mergeCell ref="UNQ300:UNQ304"/>
    <mergeCell ref="UNR300:UNR304"/>
    <mergeCell ref="UNS300:UNS304"/>
    <mergeCell ref="UNT300:UNT304"/>
    <mergeCell ref="UNU300:UNU304"/>
    <mergeCell ref="UNV300:UNV304"/>
    <mergeCell ref="UNW300:UNW304"/>
    <mergeCell ref="UNX300:UNX304"/>
    <mergeCell ref="UNY300:UNY304"/>
    <mergeCell ref="UNZ300:UNZ304"/>
    <mergeCell ref="UOA300:UOA304"/>
    <mergeCell ref="UOB300:UOB304"/>
    <mergeCell ref="UOC300:UOC304"/>
    <mergeCell ref="UOD300:UOD304"/>
    <mergeCell ref="UOE300:UOE304"/>
    <mergeCell ref="UMX300:UMX304"/>
    <mergeCell ref="UMY300:UMY304"/>
    <mergeCell ref="UMZ300:UMZ304"/>
    <mergeCell ref="UNA300:UNA304"/>
    <mergeCell ref="UNB300:UNB304"/>
    <mergeCell ref="UNC300:UNC304"/>
    <mergeCell ref="UND300:UND304"/>
    <mergeCell ref="UNE300:UNE304"/>
    <mergeCell ref="UNF300:UNF304"/>
    <mergeCell ref="UNG300:UNG304"/>
    <mergeCell ref="UNH300:UNH304"/>
    <mergeCell ref="UNI300:UNI304"/>
    <mergeCell ref="UNJ300:UNJ304"/>
    <mergeCell ref="UNK300:UNK304"/>
    <mergeCell ref="UNL300:UNL304"/>
    <mergeCell ref="UNM300:UNM304"/>
    <mergeCell ref="UNN300:UNN304"/>
    <mergeCell ref="UMG300:UMG304"/>
    <mergeCell ref="UMH300:UMH304"/>
    <mergeCell ref="UMI300:UMI304"/>
    <mergeCell ref="UMJ300:UMJ304"/>
    <mergeCell ref="UMK300:UMK304"/>
    <mergeCell ref="UML300:UML304"/>
    <mergeCell ref="UMM300:UMM304"/>
    <mergeCell ref="UMN300:UMN304"/>
    <mergeCell ref="UMO300:UMO304"/>
    <mergeCell ref="UMP300:UMP304"/>
    <mergeCell ref="UMQ300:UMQ304"/>
    <mergeCell ref="UMR300:UMR304"/>
    <mergeCell ref="UMS300:UMS304"/>
    <mergeCell ref="UMT300:UMT304"/>
    <mergeCell ref="UMU300:UMU304"/>
    <mergeCell ref="UMV300:UMV304"/>
    <mergeCell ref="UMW300:UMW304"/>
    <mergeCell ref="ULP300:ULP304"/>
    <mergeCell ref="ULQ300:ULQ304"/>
    <mergeCell ref="ULR300:ULR304"/>
    <mergeCell ref="ULS300:ULS304"/>
    <mergeCell ref="ULT300:ULT304"/>
    <mergeCell ref="ULU300:ULU304"/>
    <mergeCell ref="ULV300:ULV304"/>
    <mergeCell ref="ULW300:ULW304"/>
    <mergeCell ref="ULX300:ULX304"/>
    <mergeCell ref="ULY300:ULY304"/>
    <mergeCell ref="ULZ300:ULZ304"/>
    <mergeCell ref="UMA300:UMA304"/>
    <mergeCell ref="UMB300:UMB304"/>
    <mergeCell ref="UMC300:UMC304"/>
    <mergeCell ref="UMD300:UMD304"/>
    <mergeCell ref="UME300:UME304"/>
    <mergeCell ref="UMF300:UMF304"/>
    <mergeCell ref="UKY300:UKY304"/>
    <mergeCell ref="UKZ300:UKZ304"/>
    <mergeCell ref="ULA300:ULA304"/>
    <mergeCell ref="ULB300:ULB304"/>
    <mergeCell ref="ULC300:ULC304"/>
    <mergeCell ref="ULD300:ULD304"/>
    <mergeCell ref="ULE300:ULE304"/>
    <mergeCell ref="ULF300:ULF304"/>
    <mergeCell ref="ULG300:ULG304"/>
    <mergeCell ref="ULH300:ULH304"/>
    <mergeCell ref="ULI300:ULI304"/>
    <mergeCell ref="ULJ300:ULJ304"/>
    <mergeCell ref="ULK300:ULK304"/>
    <mergeCell ref="ULL300:ULL304"/>
    <mergeCell ref="ULM300:ULM304"/>
    <mergeCell ref="ULN300:ULN304"/>
    <mergeCell ref="ULO300:ULO304"/>
    <mergeCell ref="UKH300:UKH304"/>
    <mergeCell ref="UKI300:UKI304"/>
    <mergeCell ref="UKJ300:UKJ304"/>
    <mergeCell ref="UKK300:UKK304"/>
    <mergeCell ref="UKL300:UKL304"/>
    <mergeCell ref="UKM300:UKM304"/>
    <mergeCell ref="UKN300:UKN304"/>
    <mergeCell ref="UKO300:UKO304"/>
    <mergeCell ref="UKP300:UKP304"/>
    <mergeCell ref="UKQ300:UKQ304"/>
    <mergeCell ref="UKR300:UKR304"/>
    <mergeCell ref="UKS300:UKS304"/>
    <mergeCell ref="UKT300:UKT304"/>
    <mergeCell ref="UKU300:UKU304"/>
    <mergeCell ref="UKV300:UKV304"/>
    <mergeCell ref="UKW300:UKW304"/>
    <mergeCell ref="UKX300:UKX304"/>
    <mergeCell ref="UJQ300:UJQ304"/>
    <mergeCell ref="UJR300:UJR304"/>
    <mergeCell ref="UJS300:UJS304"/>
    <mergeCell ref="UJT300:UJT304"/>
    <mergeCell ref="UJU300:UJU304"/>
    <mergeCell ref="UJV300:UJV304"/>
    <mergeCell ref="UJW300:UJW304"/>
    <mergeCell ref="UJX300:UJX304"/>
    <mergeCell ref="UJY300:UJY304"/>
    <mergeCell ref="UJZ300:UJZ304"/>
    <mergeCell ref="UKA300:UKA304"/>
    <mergeCell ref="UKB300:UKB304"/>
    <mergeCell ref="UKC300:UKC304"/>
    <mergeCell ref="UKD300:UKD304"/>
    <mergeCell ref="UKE300:UKE304"/>
    <mergeCell ref="UKF300:UKF304"/>
    <mergeCell ref="UKG300:UKG304"/>
    <mergeCell ref="UIZ300:UIZ304"/>
    <mergeCell ref="UJA300:UJA304"/>
    <mergeCell ref="UJB300:UJB304"/>
    <mergeCell ref="UJC300:UJC304"/>
    <mergeCell ref="UJD300:UJD304"/>
    <mergeCell ref="UJE300:UJE304"/>
    <mergeCell ref="UJF300:UJF304"/>
    <mergeCell ref="UJG300:UJG304"/>
    <mergeCell ref="UJH300:UJH304"/>
    <mergeCell ref="UJI300:UJI304"/>
    <mergeCell ref="UJJ300:UJJ304"/>
    <mergeCell ref="UJK300:UJK304"/>
    <mergeCell ref="UJL300:UJL304"/>
    <mergeCell ref="UJM300:UJM304"/>
    <mergeCell ref="UJN300:UJN304"/>
    <mergeCell ref="UJO300:UJO304"/>
    <mergeCell ref="UJP300:UJP304"/>
    <mergeCell ref="UII300:UII304"/>
    <mergeCell ref="UIJ300:UIJ304"/>
    <mergeCell ref="UIK300:UIK304"/>
    <mergeCell ref="UIL300:UIL304"/>
    <mergeCell ref="UIM300:UIM304"/>
    <mergeCell ref="UIN300:UIN304"/>
    <mergeCell ref="UIO300:UIO304"/>
    <mergeCell ref="UIP300:UIP304"/>
    <mergeCell ref="UIQ300:UIQ304"/>
    <mergeCell ref="UIR300:UIR304"/>
    <mergeCell ref="UIS300:UIS304"/>
    <mergeCell ref="UIT300:UIT304"/>
    <mergeCell ref="UIU300:UIU304"/>
    <mergeCell ref="UIV300:UIV304"/>
    <mergeCell ref="UIW300:UIW304"/>
    <mergeCell ref="UIX300:UIX304"/>
    <mergeCell ref="UIY300:UIY304"/>
    <mergeCell ref="UHR300:UHR304"/>
    <mergeCell ref="UHS300:UHS304"/>
    <mergeCell ref="UHT300:UHT304"/>
    <mergeCell ref="UHU300:UHU304"/>
    <mergeCell ref="UHV300:UHV304"/>
    <mergeCell ref="UHW300:UHW304"/>
    <mergeCell ref="UHX300:UHX304"/>
    <mergeCell ref="UHY300:UHY304"/>
    <mergeCell ref="UHZ300:UHZ304"/>
    <mergeCell ref="UIA300:UIA304"/>
    <mergeCell ref="UIB300:UIB304"/>
    <mergeCell ref="UIC300:UIC304"/>
    <mergeCell ref="UID300:UID304"/>
    <mergeCell ref="UIE300:UIE304"/>
    <mergeCell ref="UIF300:UIF304"/>
    <mergeCell ref="UIG300:UIG304"/>
    <mergeCell ref="UIH300:UIH304"/>
    <mergeCell ref="UHA300:UHA304"/>
    <mergeCell ref="UHB300:UHB304"/>
    <mergeCell ref="UHC300:UHC304"/>
    <mergeCell ref="UHD300:UHD304"/>
    <mergeCell ref="UHE300:UHE304"/>
    <mergeCell ref="UHF300:UHF304"/>
    <mergeCell ref="UHG300:UHG304"/>
    <mergeCell ref="UHH300:UHH304"/>
    <mergeCell ref="UHI300:UHI304"/>
    <mergeCell ref="UHJ300:UHJ304"/>
    <mergeCell ref="UHK300:UHK304"/>
    <mergeCell ref="UHL300:UHL304"/>
    <mergeCell ref="UHM300:UHM304"/>
    <mergeCell ref="UHN300:UHN304"/>
    <mergeCell ref="UHO300:UHO304"/>
    <mergeCell ref="UHP300:UHP304"/>
    <mergeCell ref="UHQ300:UHQ304"/>
    <mergeCell ref="UGJ300:UGJ304"/>
    <mergeCell ref="UGK300:UGK304"/>
    <mergeCell ref="UGL300:UGL304"/>
    <mergeCell ref="UGM300:UGM304"/>
    <mergeCell ref="UGN300:UGN304"/>
    <mergeCell ref="UGO300:UGO304"/>
    <mergeCell ref="UGP300:UGP304"/>
    <mergeCell ref="UGQ300:UGQ304"/>
    <mergeCell ref="UGR300:UGR304"/>
    <mergeCell ref="UGS300:UGS304"/>
    <mergeCell ref="UGT300:UGT304"/>
    <mergeCell ref="UGU300:UGU304"/>
    <mergeCell ref="UGV300:UGV304"/>
    <mergeCell ref="UGW300:UGW304"/>
    <mergeCell ref="UGX300:UGX304"/>
    <mergeCell ref="UGY300:UGY304"/>
    <mergeCell ref="UGZ300:UGZ304"/>
    <mergeCell ref="UFS300:UFS304"/>
    <mergeCell ref="UFT300:UFT304"/>
    <mergeCell ref="UFU300:UFU304"/>
    <mergeCell ref="UFV300:UFV304"/>
    <mergeCell ref="UFW300:UFW304"/>
    <mergeCell ref="UFX300:UFX304"/>
    <mergeCell ref="UFY300:UFY304"/>
    <mergeCell ref="UFZ300:UFZ304"/>
    <mergeCell ref="UGA300:UGA304"/>
    <mergeCell ref="UGB300:UGB304"/>
    <mergeCell ref="UGC300:UGC304"/>
    <mergeCell ref="UGD300:UGD304"/>
    <mergeCell ref="UGE300:UGE304"/>
    <mergeCell ref="UGF300:UGF304"/>
    <mergeCell ref="UGG300:UGG304"/>
    <mergeCell ref="UGH300:UGH304"/>
    <mergeCell ref="UGI300:UGI304"/>
    <mergeCell ref="UFB300:UFB304"/>
    <mergeCell ref="UFC300:UFC304"/>
    <mergeCell ref="UFD300:UFD304"/>
    <mergeCell ref="UFE300:UFE304"/>
    <mergeCell ref="UFF300:UFF304"/>
    <mergeCell ref="UFG300:UFG304"/>
    <mergeCell ref="UFH300:UFH304"/>
    <mergeCell ref="UFI300:UFI304"/>
    <mergeCell ref="UFJ300:UFJ304"/>
    <mergeCell ref="UFK300:UFK304"/>
    <mergeCell ref="UFL300:UFL304"/>
    <mergeCell ref="UFM300:UFM304"/>
    <mergeCell ref="UFN300:UFN304"/>
    <mergeCell ref="UFO300:UFO304"/>
    <mergeCell ref="UFP300:UFP304"/>
    <mergeCell ref="UFQ300:UFQ304"/>
    <mergeCell ref="UFR300:UFR304"/>
    <mergeCell ref="UEK300:UEK304"/>
    <mergeCell ref="UEL300:UEL304"/>
    <mergeCell ref="UEM300:UEM304"/>
    <mergeCell ref="UEN300:UEN304"/>
    <mergeCell ref="UEO300:UEO304"/>
    <mergeCell ref="UEP300:UEP304"/>
    <mergeCell ref="UEQ300:UEQ304"/>
    <mergeCell ref="UER300:UER304"/>
    <mergeCell ref="UES300:UES304"/>
    <mergeCell ref="UET300:UET304"/>
    <mergeCell ref="UEU300:UEU304"/>
    <mergeCell ref="UEV300:UEV304"/>
    <mergeCell ref="UEW300:UEW304"/>
    <mergeCell ref="UEX300:UEX304"/>
    <mergeCell ref="UEY300:UEY304"/>
    <mergeCell ref="UEZ300:UEZ304"/>
    <mergeCell ref="UFA300:UFA304"/>
    <mergeCell ref="UDT300:UDT304"/>
    <mergeCell ref="UDU300:UDU304"/>
    <mergeCell ref="UDV300:UDV304"/>
    <mergeCell ref="UDW300:UDW304"/>
    <mergeCell ref="UDX300:UDX304"/>
    <mergeCell ref="UDY300:UDY304"/>
    <mergeCell ref="UDZ300:UDZ304"/>
    <mergeCell ref="UEA300:UEA304"/>
    <mergeCell ref="UEB300:UEB304"/>
    <mergeCell ref="UEC300:UEC304"/>
    <mergeCell ref="UED300:UED304"/>
    <mergeCell ref="UEE300:UEE304"/>
    <mergeCell ref="UEF300:UEF304"/>
    <mergeCell ref="UEG300:UEG304"/>
    <mergeCell ref="UEH300:UEH304"/>
    <mergeCell ref="UEI300:UEI304"/>
    <mergeCell ref="UEJ300:UEJ304"/>
    <mergeCell ref="UDC300:UDC304"/>
    <mergeCell ref="UDD300:UDD304"/>
    <mergeCell ref="UDE300:UDE304"/>
    <mergeCell ref="UDF300:UDF304"/>
    <mergeCell ref="UDG300:UDG304"/>
    <mergeCell ref="UDH300:UDH304"/>
    <mergeCell ref="UDI300:UDI304"/>
    <mergeCell ref="UDJ300:UDJ304"/>
    <mergeCell ref="UDK300:UDK304"/>
    <mergeCell ref="UDL300:UDL304"/>
    <mergeCell ref="UDM300:UDM304"/>
    <mergeCell ref="UDN300:UDN304"/>
    <mergeCell ref="UDO300:UDO304"/>
    <mergeCell ref="UDP300:UDP304"/>
    <mergeCell ref="UDQ300:UDQ304"/>
    <mergeCell ref="UDR300:UDR304"/>
    <mergeCell ref="UDS300:UDS304"/>
    <mergeCell ref="UCL300:UCL304"/>
    <mergeCell ref="UCM300:UCM304"/>
    <mergeCell ref="UCN300:UCN304"/>
    <mergeCell ref="UCO300:UCO304"/>
    <mergeCell ref="UCP300:UCP304"/>
    <mergeCell ref="UCQ300:UCQ304"/>
    <mergeCell ref="UCR300:UCR304"/>
    <mergeCell ref="UCS300:UCS304"/>
    <mergeCell ref="UCT300:UCT304"/>
    <mergeCell ref="UCU300:UCU304"/>
    <mergeCell ref="UCV300:UCV304"/>
    <mergeCell ref="UCW300:UCW304"/>
    <mergeCell ref="UCX300:UCX304"/>
    <mergeCell ref="UCY300:UCY304"/>
    <mergeCell ref="UCZ300:UCZ304"/>
    <mergeCell ref="UDA300:UDA304"/>
    <mergeCell ref="UDB300:UDB304"/>
    <mergeCell ref="UBU300:UBU304"/>
    <mergeCell ref="UBV300:UBV304"/>
    <mergeCell ref="UBW300:UBW304"/>
    <mergeCell ref="UBX300:UBX304"/>
    <mergeCell ref="UBY300:UBY304"/>
    <mergeCell ref="UBZ300:UBZ304"/>
    <mergeCell ref="UCA300:UCA304"/>
    <mergeCell ref="UCB300:UCB304"/>
    <mergeCell ref="UCC300:UCC304"/>
    <mergeCell ref="UCD300:UCD304"/>
    <mergeCell ref="UCE300:UCE304"/>
    <mergeCell ref="UCF300:UCF304"/>
    <mergeCell ref="UCG300:UCG304"/>
    <mergeCell ref="UCH300:UCH304"/>
    <mergeCell ref="UCI300:UCI304"/>
    <mergeCell ref="UCJ300:UCJ304"/>
    <mergeCell ref="UCK300:UCK304"/>
    <mergeCell ref="UBD300:UBD304"/>
    <mergeCell ref="UBE300:UBE304"/>
    <mergeCell ref="UBF300:UBF304"/>
    <mergeCell ref="UBG300:UBG304"/>
    <mergeCell ref="UBH300:UBH304"/>
    <mergeCell ref="UBI300:UBI304"/>
    <mergeCell ref="UBJ300:UBJ304"/>
    <mergeCell ref="UBK300:UBK304"/>
    <mergeCell ref="UBL300:UBL304"/>
    <mergeCell ref="UBM300:UBM304"/>
    <mergeCell ref="UBN300:UBN304"/>
    <mergeCell ref="UBO300:UBO304"/>
    <mergeCell ref="UBP300:UBP304"/>
    <mergeCell ref="UBQ300:UBQ304"/>
    <mergeCell ref="UBR300:UBR304"/>
    <mergeCell ref="UBS300:UBS304"/>
    <mergeCell ref="UBT300:UBT304"/>
    <mergeCell ref="UAM300:UAM304"/>
    <mergeCell ref="UAN300:UAN304"/>
    <mergeCell ref="UAO300:UAO304"/>
    <mergeCell ref="UAP300:UAP304"/>
    <mergeCell ref="UAQ300:UAQ304"/>
    <mergeCell ref="UAR300:UAR304"/>
    <mergeCell ref="UAS300:UAS304"/>
    <mergeCell ref="UAT300:UAT304"/>
    <mergeCell ref="UAU300:UAU304"/>
    <mergeCell ref="UAV300:UAV304"/>
    <mergeCell ref="UAW300:UAW304"/>
    <mergeCell ref="UAX300:UAX304"/>
    <mergeCell ref="UAY300:UAY304"/>
    <mergeCell ref="UAZ300:UAZ304"/>
    <mergeCell ref="UBA300:UBA304"/>
    <mergeCell ref="UBB300:UBB304"/>
    <mergeCell ref="UBC300:UBC304"/>
    <mergeCell ref="TZV300:TZV304"/>
    <mergeCell ref="TZW300:TZW304"/>
    <mergeCell ref="TZX300:TZX304"/>
    <mergeCell ref="TZY300:TZY304"/>
    <mergeCell ref="TZZ300:TZZ304"/>
    <mergeCell ref="UAA300:UAA304"/>
    <mergeCell ref="UAB300:UAB304"/>
    <mergeCell ref="UAC300:UAC304"/>
    <mergeCell ref="UAD300:UAD304"/>
    <mergeCell ref="UAE300:UAE304"/>
    <mergeCell ref="UAF300:UAF304"/>
    <mergeCell ref="UAG300:UAG304"/>
    <mergeCell ref="UAH300:UAH304"/>
    <mergeCell ref="UAI300:UAI304"/>
    <mergeCell ref="UAJ300:UAJ304"/>
    <mergeCell ref="UAK300:UAK304"/>
    <mergeCell ref="UAL300:UAL304"/>
    <mergeCell ref="TZE300:TZE304"/>
    <mergeCell ref="TZF300:TZF304"/>
    <mergeCell ref="TZG300:TZG304"/>
    <mergeCell ref="TZH300:TZH304"/>
    <mergeCell ref="TZI300:TZI304"/>
    <mergeCell ref="TZJ300:TZJ304"/>
    <mergeCell ref="TZK300:TZK304"/>
    <mergeCell ref="TZL300:TZL304"/>
    <mergeCell ref="TZM300:TZM304"/>
    <mergeCell ref="TZN300:TZN304"/>
    <mergeCell ref="TZO300:TZO304"/>
    <mergeCell ref="TZP300:TZP304"/>
    <mergeCell ref="TZQ300:TZQ304"/>
    <mergeCell ref="TZR300:TZR304"/>
    <mergeCell ref="TZS300:TZS304"/>
    <mergeCell ref="TZT300:TZT304"/>
    <mergeCell ref="TZU300:TZU304"/>
    <mergeCell ref="TYN300:TYN304"/>
    <mergeCell ref="TYO300:TYO304"/>
    <mergeCell ref="TYP300:TYP304"/>
    <mergeCell ref="TYQ300:TYQ304"/>
    <mergeCell ref="TYR300:TYR304"/>
    <mergeCell ref="TYS300:TYS304"/>
    <mergeCell ref="TYT300:TYT304"/>
    <mergeCell ref="TYU300:TYU304"/>
    <mergeCell ref="TYV300:TYV304"/>
    <mergeCell ref="TYW300:TYW304"/>
    <mergeCell ref="TYX300:TYX304"/>
    <mergeCell ref="TYY300:TYY304"/>
    <mergeCell ref="TYZ300:TYZ304"/>
    <mergeCell ref="TZA300:TZA304"/>
    <mergeCell ref="TZB300:TZB304"/>
    <mergeCell ref="TZC300:TZC304"/>
    <mergeCell ref="TZD300:TZD304"/>
    <mergeCell ref="TXW300:TXW304"/>
    <mergeCell ref="TXX300:TXX304"/>
    <mergeCell ref="TXY300:TXY304"/>
    <mergeCell ref="TXZ300:TXZ304"/>
    <mergeCell ref="TYA300:TYA304"/>
    <mergeCell ref="TYB300:TYB304"/>
    <mergeCell ref="TYC300:TYC304"/>
    <mergeCell ref="TYD300:TYD304"/>
    <mergeCell ref="TYE300:TYE304"/>
    <mergeCell ref="TYF300:TYF304"/>
    <mergeCell ref="TYG300:TYG304"/>
    <mergeCell ref="TYH300:TYH304"/>
    <mergeCell ref="TYI300:TYI304"/>
    <mergeCell ref="TYJ300:TYJ304"/>
    <mergeCell ref="TYK300:TYK304"/>
    <mergeCell ref="TYL300:TYL304"/>
    <mergeCell ref="TYM300:TYM304"/>
    <mergeCell ref="TXF300:TXF304"/>
    <mergeCell ref="TXG300:TXG304"/>
    <mergeCell ref="TXH300:TXH304"/>
    <mergeCell ref="TXI300:TXI304"/>
    <mergeCell ref="TXJ300:TXJ304"/>
    <mergeCell ref="TXK300:TXK304"/>
    <mergeCell ref="TXL300:TXL304"/>
    <mergeCell ref="TXM300:TXM304"/>
    <mergeCell ref="TXN300:TXN304"/>
    <mergeCell ref="TXO300:TXO304"/>
    <mergeCell ref="TXP300:TXP304"/>
    <mergeCell ref="TXQ300:TXQ304"/>
    <mergeCell ref="TXR300:TXR304"/>
    <mergeCell ref="TXS300:TXS304"/>
    <mergeCell ref="TXT300:TXT304"/>
    <mergeCell ref="TXU300:TXU304"/>
    <mergeCell ref="TXV300:TXV304"/>
    <mergeCell ref="TWO300:TWO304"/>
    <mergeCell ref="TWP300:TWP304"/>
    <mergeCell ref="TWQ300:TWQ304"/>
    <mergeCell ref="TWR300:TWR304"/>
    <mergeCell ref="TWS300:TWS304"/>
    <mergeCell ref="TWT300:TWT304"/>
    <mergeCell ref="TWU300:TWU304"/>
    <mergeCell ref="TWV300:TWV304"/>
    <mergeCell ref="TWW300:TWW304"/>
    <mergeCell ref="TWX300:TWX304"/>
    <mergeCell ref="TWY300:TWY304"/>
    <mergeCell ref="TWZ300:TWZ304"/>
    <mergeCell ref="TXA300:TXA304"/>
    <mergeCell ref="TXB300:TXB304"/>
    <mergeCell ref="TXC300:TXC304"/>
    <mergeCell ref="TXD300:TXD304"/>
    <mergeCell ref="TXE300:TXE304"/>
    <mergeCell ref="TVX300:TVX304"/>
    <mergeCell ref="TVY300:TVY304"/>
    <mergeCell ref="TVZ300:TVZ304"/>
    <mergeCell ref="TWA300:TWA304"/>
    <mergeCell ref="TWB300:TWB304"/>
    <mergeCell ref="TWC300:TWC304"/>
    <mergeCell ref="TWD300:TWD304"/>
    <mergeCell ref="TWE300:TWE304"/>
    <mergeCell ref="TWF300:TWF304"/>
    <mergeCell ref="TWG300:TWG304"/>
    <mergeCell ref="TWH300:TWH304"/>
    <mergeCell ref="TWI300:TWI304"/>
    <mergeCell ref="TWJ300:TWJ304"/>
    <mergeCell ref="TWK300:TWK304"/>
    <mergeCell ref="TWL300:TWL304"/>
    <mergeCell ref="TWM300:TWM304"/>
    <mergeCell ref="TWN300:TWN304"/>
    <mergeCell ref="TVG300:TVG304"/>
    <mergeCell ref="TVH300:TVH304"/>
    <mergeCell ref="TVI300:TVI304"/>
    <mergeCell ref="TVJ300:TVJ304"/>
    <mergeCell ref="TVK300:TVK304"/>
    <mergeCell ref="TVL300:TVL304"/>
    <mergeCell ref="TVM300:TVM304"/>
    <mergeCell ref="TVN300:TVN304"/>
    <mergeCell ref="TVO300:TVO304"/>
    <mergeCell ref="TVP300:TVP304"/>
    <mergeCell ref="TVQ300:TVQ304"/>
    <mergeCell ref="TVR300:TVR304"/>
    <mergeCell ref="TVS300:TVS304"/>
    <mergeCell ref="TVT300:TVT304"/>
    <mergeCell ref="TVU300:TVU304"/>
    <mergeCell ref="TVV300:TVV304"/>
    <mergeCell ref="TVW300:TVW304"/>
    <mergeCell ref="TUP300:TUP304"/>
    <mergeCell ref="TUQ300:TUQ304"/>
    <mergeCell ref="TUR300:TUR304"/>
    <mergeCell ref="TUS300:TUS304"/>
    <mergeCell ref="TUT300:TUT304"/>
    <mergeCell ref="TUU300:TUU304"/>
    <mergeCell ref="TUV300:TUV304"/>
    <mergeCell ref="TUW300:TUW304"/>
    <mergeCell ref="TUX300:TUX304"/>
    <mergeCell ref="TUY300:TUY304"/>
    <mergeCell ref="TUZ300:TUZ304"/>
    <mergeCell ref="TVA300:TVA304"/>
    <mergeCell ref="TVB300:TVB304"/>
    <mergeCell ref="TVC300:TVC304"/>
    <mergeCell ref="TVD300:TVD304"/>
    <mergeCell ref="TVE300:TVE304"/>
    <mergeCell ref="TVF300:TVF304"/>
    <mergeCell ref="TTY300:TTY304"/>
    <mergeCell ref="TTZ300:TTZ304"/>
    <mergeCell ref="TUA300:TUA304"/>
    <mergeCell ref="TUB300:TUB304"/>
    <mergeCell ref="TUC300:TUC304"/>
    <mergeCell ref="TUD300:TUD304"/>
    <mergeCell ref="TUE300:TUE304"/>
    <mergeCell ref="TUF300:TUF304"/>
    <mergeCell ref="TUG300:TUG304"/>
    <mergeCell ref="TUH300:TUH304"/>
    <mergeCell ref="TUI300:TUI304"/>
    <mergeCell ref="TUJ300:TUJ304"/>
    <mergeCell ref="TUK300:TUK304"/>
    <mergeCell ref="TUL300:TUL304"/>
    <mergeCell ref="TUM300:TUM304"/>
    <mergeCell ref="TUN300:TUN304"/>
    <mergeCell ref="TUO300:TUO304"/>
    <mergeCell ref="TTH300:TTH304"/>
    <mergeCell ref="TTI300:TTI304"/>
    <mergeCell ref="TTJ300:TTJ304"/>
    <mergeCell ref="TTK300:TTK304"/>
    <mergeCell ref="TTL300:TTL304"/>
    <mergeCell ref="TTM300:TTM304"/>
    <mergeCell ref="TTN300:TTN304"/>
    <mergeCell ref="TTO300:TTO304"/>
    <mergeCell ref="TTP300:TTP304"/>
    <mergeCell ref="TTQ300:TTQ304"/>
    <mergeCell ref="TTR300:TTR304"/>
    <mergeCell ref="TTS300:TTS304"/>
    <mergeCell ref="TTT300:TTT304"/>
    <mergeCell ref="TTU300:TTU304"/>
    <mergeCell ref="TTV300:TTV304"/>
    <mergeCell ref="TTW300:TTW304"/>
    <mergeCell ref="TTX300:TTX304"/>
    <mergeCell ref="TSQ300:TSQ304"/>
    <mergeCell ref="TSR300:TSR304"/>
    <mergeCell ref="TSS300:TSS304"/>
    <mergeCell ref="TST300:TST304"/>
    <mergeCell ref="TSU300:TSU304"/>
    <mergeCell ref="TSV300:TSV304"/>
    <mergeCell ref="TSW300:TSW304"/>
    <mergeCell ref="TSX300:TSX304"/>
    <mergeCell ref="TSY300:TSY304"/>
    <mergeCell ref="TSZ300:TSZ304"/>
    <mergeCell ref="TTA300:TTA304"/>
    <mergeCell ref="TTB300:TTB304"/>
    <mergeCell ref="TTC300:TTC304"/>
    <mergeCell ref="TTD300:TTD304"/>
    <mergeCell ref="TTE300:TTE304"/>
    <mergeCell ref="TTF300:TTF304"/>
    <mergeCell ref="TTG300:TTG304"/>
    <mergeCell ref="TRZ300:TRZ304"/>
    <mergeCell ref="TSA300:TSA304"/>
    <mergeCell ref="TSB300:TSB304"/>
    <mergeCell ref="TSC300:TSC304"/>
    <mergeCell ref="TSD300:TSD304"/>
    <mergeCell ref="TSE300:TSE304"/>
    <mergeCell ref="TSF300:TSF304"/>
    <mergeCell ref="TSG300:TSG304"/>
    <mergeCell ref="TSH300:TSH304"/>
    <mergeCell ref="TSI300:TSI304"/>
    <mergeCell ref="TSJ300:TSJ304"/>
    <mergeCell ref="TSK300:TSK304"/>
    <mergeCell ref="TSL300:TSL304"/>
    <mergeCell ref="TSM300:TSM304"/>
    <mergeCell ref="TSN300:TSN304"/>
    <mergeCell ref="TSO300:TSO304"/>
    <mergeCell ref="TSP300:TSP304"/>
    <mergeCell ref="TRI300:TRI304"/>
    <mergeCell ref="TRJ300:TRJ304"/>
    <mergeCell ref="TRK300:TRK304"/>
    <mergeCell ref="TRL300:TRL304"/>
    <mergeCell ref="TRM300:TRM304"/>
    <mergeCell ref="TRN300:TRN304"/>
    <mergeCell ref="TRO300:TRO304"/>
    <mergeCell ref="TRP300:TRP304"/>
    <mergeCell ref="TRQ300:TRQ304"/>
    <mergeCell ref="TRR300:TRR304"/>
    <mergeCell ref="TRS300:TRS304"/>
    <mergeCell ref="TRT300:TRT304"/>
    <mergeCell ref="TRU300:TRU304"/>
    <mergeCell ref="TRV300:TRV304"/>
    <mergeCell ref="TRW300:TRW304"/>
    <mergeCell ref="TRX300:TRX304"/>
    <mergeCell ref="TRY300:TRY304"/>
    <mergeCell ref="TQR300:TQR304"/>
    <mergeCell ref="TQS300:TQS304"/>
    <mergeCell ref="TQT300:TQT304"/>
    <mergeCell ref="TQU300:TQU304"/>
    <mergeCell ref="TQV300:TQV304"/>
    <mergeCell ref="TQW300:TQW304"/>
    <mergeCell ref="TQX300:TQX304"/>
    <mergeCell ref="TQY300:TQY304"/>
    <mergeCell ref="TQZ300:TQZ304"/>
    <mergeCell ref="TRA300:TRA304"/>
    <mergeCell ref="TRB300:TRB304"/>
    <mergeCell ref="TRC300:TRC304"/>
    <mergeCell ref="TRD300:TRD304"/>
    <mergeCell ref="TRE300:TRE304"/>
    <mergeCell ref="TRF300:TRF304"/>
    <mergeCell ref="TRG300:TRG304"/>
    <mergeCell ref="TRH300:TRH304"/>
    <mergeCell ref="TQA300:TQA304"/>
    <mergeCell ref="TQB300:TQB304"/>
    <mergeCell ref="TQC300:TQC304"/>
    <mergeCell ref="TQD300:TQD304"/>
    <mergeCell ref="TQE300:TQE304"/>
    <mergeCell ref="TQF300:TQF304"/>
    <mergeCell ref="TQG300:TQG304"/>
    <mergeCell ref="TQH300:TQH304"/>
    <mergeCell ref="TQI300:TQI304"/>
    <mergeCell ref="TQJ300:TQJ304"/>
    <mergeCell ref="TQK300:TQK304"/>
    <mergeCell ref="TQL300:TQL304"/>
    <mergeCell ref="TQM300:TQM304"/>
    <mergeCell ref="TQN300:TQN304"/>
    <mergeCell ref="TQO300:TQO304"/>
    <mergeCell ref="TQP300:TQP304"/>
    <mergeCell ref="TQQ300:TQQ304"/>
    <mergeCell ref="TPJ300:TPJ304"/>
    <mergeCell ref="TPK300:TPK304"/>
    <mergeCell ref="TPL300:TPL304"/>
    <mergeCell ref="TPM300:TPM304"/>
    <mergeCell ref="TPN300:TPN304"/>
    <mergeCell ref="TPO300:TPO304"/>
    <mergeCell ref="TPP300:TPP304"/>
    <mergeCell ref="TPQ300:TPQ304"/>
    <mergeCell ref="TPR300:TPR304"/>
    <mergeCell ref="TPS300:TPS304"/>
    <mergeCell ref="TPT300:TPT304"/>
    <mergeCell ref="TPU300:TPU304"/>
    <mergeCell ref="TPV300:TPV304"/>
    <mergeCell ref="TPW300:TPW304"/>
    <mergeCell ref="TPX300:TPX304"/>
    <mergeCell ref="TPY300:TPY304"/>
    <mergeCell ref="TPZ300:TPZ304"/>
    <mergeCell ref="TOS300:TOS304"/>
    <mergeCell ref="TOT300:TOT304"/>
    <mergeCell ref="TOU300:TOU304"/>
    <mergeCell ref="TOV300:TOV304"/>
    <mergeCell ref="TOW300:TOW304"/>
    <mergeCell ref="TOX300:TOX304"/>
    <mergeCell ref="TOY300:TOY304"/>
    <mergeCell ref="TOZ300:TOZ304"/>
    <mergeCell ref="TPA300:TPA304"/>
    <mergeCell ref="TPB300:TPB304"/>
    <mergeCell ref="TPC300:TPC304"/>
    <mergeCell ref="TPD300:TPD304"/>
    <mergeCell ref="TPE300:TPE304"/>
    <mergeCell ref="TPF300:TPF304"/>
    <mergeCell ref="TPG300:TPG304"/>
    <mergeCell ref="TPH300:TPH304"/>
    <mergeCell ref="TPI300:TPI304"/>
    <mergeCell ref="TOB300:TOB304"/>
    <mergeCell ref="TOC300:TOC304"/>
    <mergeCell ref="TOD300:TOD304"/>
    <mergeCell ref="TOE300:TOE304"/>
    <mergeCell ref="TOF300:TOF304"/>
    <mergeCell ref="TOG300:TOG304"/>
    <mergeCell ref="TOH300:TOH304"/>
    <mergeCell ref="TOI300:TOI304"/>
    <mergeCell ref="TOJ300:TOJ304"/>
    <mergeCell ref="TOK300:TOK304"/>
    <mergeCell ref="TOL300:TOL304"/>
    <mergeCell ref="TOM300:TOM304"/>
    <mergeCell ref="TON300:TON304"/>
    <mergeCell ref="TOO300:TOO304"/>
    <mergeCell ref="TOP300:TOP304"/>
    <mergeCell ref="TOQ300:TOQ304"/>
    <mergeCell ref="TOR300:TOR304"/>
    <mergeCell ref="TNK300:TNK304"/>
    <mergeCell ref="TNL300:TNL304"/>
    <mergeCell ref="TNM300:TNM304"/>
    <mergeCell ref="TNN300:TNN304"/>
    <mergeCell ref="TNO300:TNO304"/>
    <mergeCell ref="TNP300:TNP304"/>
    <mergeCell ref="TNQ300:TNQ304"/>
    <mergeCell ref="TNR300:TNR304"/>
    <mergeCell ref="TNS300:TNS304"/>
    <mergeCell ref="TNT300:TNT304"/>
    <mergeCell ref="TNU300:TNU304"/>
    <mergeCell ref="TNV300:TNV304"/>
    <mergeCell ref="TNW300:TNW304"/>
    <mergeCell ref="TNX300:TNX304"/>
    <mergeCell ref="TNY300:TNY304"/>
    <mergeCell ref="TNZ300:TNZ304"/>
    <mergeCell ref="TOA300:TOA304"/>
    <mergeCell ref="TMT300:TMT304"/>
    <mergeCell ref="TMU300:TMU304"/>
    <mergeCell ref="TMV300:TMV304"/>
    <mergeCell ref="TMW300:TMW304"/>
    <mergeCell ref="TMX300:TMX304"/>
    <mergeCell ref="TMY300:TMY304"/>
    <mergeCell ref="TMZ300:TMZ304"/>
    <mergeCell ref="TNA300:TNA304"/>
    <mergeCell ref="TNB300:TNB304"/>
    <mergeCell ref="TNC300:TNC304"/>
    <mergeCell ref="TND300:TND304"/>
    <mergeCell ref="TNE300:TNE304"/>
    <mergeCell ref="TNF300:TNF304"/>
    <mergeCell ref="TNG300:TNG304"/>
    <mergeCell ref="TNH300:TNH304"/>
    <mergeCell ref="TNI300:TNI304"/>
    <mergeCell ref="TNJ300:TNJ304"/>
    <mergeCell ref="TMC300:TMC304"/>
    <mergeCell ref="TMD300:TMD304"/>
    <mergeCell ref="TME300:TME304"/>
    <mergeCell ref="TMF300:TMF304"/>
    <mergeCell ref="TMG300:TMG304"/>
    <mergeCell ref="TMH300:TMH304"/>
    <mergeCell ref="TMI300:TMI304"/>
    <mergeCell ref="TMJ300:TMJ304"/>
    <mergeCell ref="TMK300:TMK304"/>
    <mergeCell ref="TML300:TML304"/>
    <mergeCell ref="TMM300:TMM304"/>
    <mergeCell ref="TMN300:TMN304"/>
    <mergeCell ref="TMO300:TMO304"/>
    <mergeCell ref="TMP300:TMP304"/>
    <mergeCell ref="TMQ300:TMQ304"/>
    <mergeCell ref="TMR300:TMR304"/>
    <mergeCell ref="TMS300:TMS304"/>
    <mergeCell ref="TLL300:TLL304"/>
    <mergeCell ref="TLM300:TLM304"/>
    <mergeCell ref="TLN300:TLN304"/>
    <mergeCell ref="TLO300:TLO304"/>
    <mergeCell ref="TLP300:TLP304"/>
    <mergeCell ref="TLQ300:TLQ304"/>
    <mergeCell ref="TLR300:TLR304"/>
    <mergeCell ref="TLS300:TLS304"/>
    <mergeCell ref="TLT300:TLT304"/>
    <mergeCell ref="TLU300:TLU304"/>
    <mergeCell ref="TLV300:TLV304"/>
    <mergeCell ref="TLW300:TLW304"/>
    <mergeCell ref="TLX300:TLX304"/>
    <mergeCell ref="TLY300:TLY304"/>
    <mergeCell ref="TLZ300:TLZ304"/>
    <mergeCell ref="TMA300:TMA304"/>
    <mergeCell ref="TMB300:TMB304"/>
    <mergeCell ref="TKU300:TKU304"/>
    <mergeCell ref="TKV300:TKV304"/>
    <mergeCell ref="TKW300:TKW304"/>
    <mergeCell ref="TKX300:TKX304"/>
    <mergeCell ref="TKY300:TKY304"/>
    <mergeCell ref="TKZ300:TKZ304"/>
    <mergeCell ref="TLA300:TLA304"/>
    <mergeCell ref="TLB300:TLB304"/>
    <mergeCell ref="TLC300:TLC304"/>
    <mergeCell ref="TLD300:TLD304"/>
    <mergeCell ref="TLE300:TLE304"/>
    <mergeCell ref="TLF300:TLF304"/>
    <mergeCell ref="TLG300:TLG304"/>
    <mergeCell ref="TLH300:TLH304"/>
    <mergeCell ref="TLI300:TLI304"/>
    <mergeCell ref="TLJ300:TLJ304"/>
    <mergeCell ref="TLK300:TLK304"/>
    <mergeCell ref="TKD300:TKD304"/>
    <mergeCell ref="TKE300:TKE304"/>
    <mergeCell ref="TKF300:TKF304"/>
    <mergeCell ref="TKG300:TKG304"/>
    <mergeCell ref="TKH300:TKH304"/>
    <mergeCell ref="TKI300:TKI304"/>
    <mergeCell ref="TKJ300:TKJ304"/>
    <mergeCell ref="TKK300:TKK304"/>
    <mergeCell ref="TKL300:TKL304"/>
    <mergeCell ref="TKM300:TKM304"/>
    <mergeCell ref="TKN300:TKN304"/>
    <mergeCell ref="TKO300:TKO304"/>
    <mergeCell ref="TKP300:TKP304"/>
    <mergeCell ref="TKQ300:TKQ304"/>
    <mergeCell ref="TKR300:TKR304"/>
    <mergeCell ref="TKS300:TKS304"/>
    <mergeCell ref="TKT300:TKT304"/>
    <mergeCell ref="TJM300:TJM304"/>
    <mergeCell ref="TJN300:TJN304"/>
    <mergeCell ref="TJO300:TJO304"/>
    <mergeCell ref="TJP300:TJP304"/>
    <mergeCell ref="TJQ300:TJQ304"/>
    <mergeCell ref="TJR300:TJR304"/>
    <mergeCell ref="TJS300:TJS304"/>
    <mergeCell ref="TJT300:TJT304"/>
    <mergeCell ref="TJU300:TJU304"/>
    <mergeCell ref="TJV300:TJV304"/>
    <mergeCell ref="TJW300:TJW304"/>
    <mergeCell ref="TJX300:TJX304"/>
    <mergeCell ref="TJY300:TJY304"/>
    <mergeCell ref="TJZ300:TJZ304"/>
    <mergeCell ref="TKA300:TKA304"/>
    <mergeCell ref="TKB300:TKB304"/>
    <mergeCell ref="TKC300:TKC304"/>
    <mergeCell ref="TIV300:TIV304"/>
    <mergeCell ref="TIW300:TIW304"/>
    <mergeCell ref="TIX300:TIX304"/>
    <mergeCell ref="TIY300:TIY304"/>
    <mergeCell ref="TIZ300:TIZ304"/>
    <mergeCell ref="TJA300:TJA304"/>
    <mergeCell ref="TJB300:TJB304"/>
    <mergeCell ref="TJC300:TJC304"/>
    <mergeCell ref="TJD300:TJD304"/>
    <mergeCell ref="TJE300:TJE304"/>
    <mergeCell ref="TJF300:TJF304"/>
    <mergeCell ref="TJG300:TJG304"/>
    <mergeCell ref="TJH300:TJH304"/>
    <mergeCell ref="TJI300:TJI304"/>
    <mergeCell ref="TJJ300:TJJ304"/>
    <mergeCell ref="TJK300:TJK304"/>
    <mergeCell ref="TJL300:TJL304"/>
    <mergeCell ref="TIE300:TIE304"/>
    <mergeCell ref="TIF300:TIF304"/>
    <mergeCell ref="TIG300:TIG304"/>
    <mergeCell ref="TIH300:TIH304"/>
    <mergeCell ref="TII300:TII304"/>
    <mergeCell ref="TIJ300:TIJ304"/>
    <mergeCell ref="TIK300:TIK304"/>
    <mergeCell ref="TIL300:TIL304"/>
    <mergeCell ref="TIM300:TIM304"/>
    <mergeCell ref="TIN300:TIN304"/>
    <mergeCell ref="TIO300:TIO304"/>
    <mergeCell ref="TIP300:TIP304"/>
    <mergeCell ref="TIQ300:TIQ304"/>
    <mergeCell ref="TIR300:TIR304"/>
    <mergeCell ref="TIS300:TIS304"/>
    <mergeCell ref="TIT300:TIT304"/>
    <mergeCell ref="TIU300:TIU304"/>
    <mergeCell ref="THN300:THN304"/>
    <mergeCell ref="THO300:THO304"/>
    <mergeCell ref="THP300:THP304"/>
    <mergeCell ref="THQ300:THQ304"/>
    <mergeCell ref="THR300:THR304"/>
    <mergeCell ref="THS300:THS304"/>
    <mergeCell ref="THT300:THT304"/>
    <mergeCell ref="THU300:THU304"/>
    <mergeCell ref="THV300:THV304"/>
    <mergeCell ref="THW300:THW304"/>
    <mergeCell ref="THX300:THX304"/>
    <mergeCell ref="THY300:THY304"/>
    <mergeCell ref="THZ300:THZ304"/>
    <mergeCell ref="TIA300:TIA304"/>
    <mergeCell ref="TIB300:TIB304"/>
    <mergeCell ref="TIC300:TIC304"/>
    <mergeCell ref="TID300:TID304"/>
    <mergeCell ref="TGW300:TGW304"/>
    <mergeCell ref="TGX300:TGX304"/>
    <mergeCell ref="TGY300:TGY304"/>
    <mergeCell ref="TGZ300:TGZ304"/>
    <mergeCell ref="THA300:THA304"/>
    <mergeCell ref="THB300:THB304"/>
    <mergeCell ref="THC300:THC304"/>
    <mergeCell ref="THD300:THD304"/>
    <mergeCell ref="THE300:THE304"/>
    <mergeCell ref="THF300:THF304"/>
    <mergeCell ref="THG300:THG304"/>
    <mergeCell ref="THH300:THH304"/>
    <mergeCell ref="THI300:THI304"/>
    <mergeCell ref="THJ300:THJ304"/>
    <mergeCell ref="THK300:THK304"/>
    <mergeCell ref="THL300:THL304"/>
    <mergeCell ref="THM300:THM304"/>
    <mergeCell ref="TGF300:TGF304"/>
    <mergeCell ref="TGG300:TGG304"/>
    <mergeCell ref="TGH300:TGH304"/>
    <mergeCell ref="TGI300:TGI304"/>
    <mergeCell ref="TGJ300:TGJ304"/>
    <mergeCell ref="TGK300:TGK304"/>
    <mergeCell ref="TGL300:TGL304"/>
    <mergeCell ref="TGM300:TGM304"/>
    <mergeCell ref="TGN300:TGN304"/>
    <mergeCell ref="TGO300:TGO304"/>
    <mergeCell ref="TGP300:TGP304"/>
    <mergeCell ref="TGQ300:TGQ304"/>
    <mergeCell ref="TGR300:TGR304"/>
    <mergeCell ref="TGS300:TGS304"/>
    <mergeCell ref="TGT300:TGT304"/>
    <mergeCell ref="TGU300:TGU304"/>
    <mergeCell ref="TGV300:TGV304"/>
    <mergeCell ref="TFO300:TFO304"/>
    <mergeCell ref="TFP300:TFP304"/>
    <mergeCell ref="TFQ300:TFQ304"/>
    <mergeCell ref="TFR300:TFR304"/>
    <mergeCell ref="TFS300:TFS304"/>
    <mergeCell ref="TFT300:TFT304"/>
    <mergeCell ref="TFU300:TFU304"/>
    <mergeCell ref="TFV300:TFV304"/>
    <mergeCell ref="TFW300:TFW304"/>
    <mergeCell ref="TFX300:TFX304"/>
    <mergeCell ref="TFY300:TFY304"/>
    <mergeCell ref="TFZ300:TFZ304"/>
    <mergeCell ref="TGA300:TGA304"/>
    <mergeCell ref="TGB300:TGB304"/>
    <mergeCell ref="TGC300:TGC304"/>
    <mergeCell ref="TGD300:TGD304"/>
    <mergeCell ref="TGE300:TGE304"/>
    <mergeCell ref="TEX300:TEX304"/>
    <mergeCell ref="TEY300:TEY304"/>
    <mergeCell ref="TEZ300:TEZ304"/>
    <mergeCell ref="TFA300:TFA304"/>
    <mergeCell ref="TFB300:TFB304"/>
    <mergeCell ref="TFC300:TFC304"/>
    <mergeCell ref="TFD300:TFD304"/>
    <mergeCell ref="TFE300:TFE304"/>
    <mergeCell ref="TFF300:TFF304"/>
    <mergeCell ref="TFG300:TFG304"/>
    <mergeCell ref="TFH300:TFH304"/>
    <mergeCell ref="TFI300:TFI304"/>
    <mergeCell ref="TFJ300:TFJ304"/>
    <mergeCell ref="TFK300:TFK304"/>
    <mergeCell ref="TFL300:TFL304"/>
    <mergeCell ref="TFM300:TFM304"/>
    <mergeCell ref="TFN300:TFN304"/>
    <mergeCell ref="TEG300:TEG304"/>
    <mergeCell ref="TEH300:TEH304"/>
    <mergeCell ref="TEI300:TEI304"/>
    <mergeCell ref="TEJ300:TEJ304"/>
    <mergeCell ref="TEK300:TEK304"/>
    <mergeCell ref="TEL300:TEL304"/>
    <mergeCell ref="TEM300:TEM304"/>
    <mergeCell ref="TEN300:TEN304"/>
    <mergeCell ref="TEO300:TEO304"/>
    <mergeCell ref="TEP300:TEP304"/>
    <mergeCell ref="TEQ300:TEQ304"/>
    <mergeCell ref="TER300:TER304"/>
    <mergeCell ref="TES300:TES304"/>
    <mergeCell ref="TET300:TET304"/>
    <mergeCell ref="TEU300:TEU304"/>
    <mergeCell ref="TEV300:TEV304"/>
    <mergeCell ref="TEW300:TEW304"/>
    <mergeCell ref="TDP300:TDP304"/>
    <mergeCell ref="TDQ300:TDQ304"/>
    <mergeCell ref="TDR300:TDR304"/>
    <mergeCell ref="TDS300:TDS304"/>
    <mergeCell ref="TDT300:TDT304"/>
    <mergeCell ref="TDU300:TDU304"/>
    <mergeCell ref="TDV300:TDV304"/>
    <mergeCell ref="TDW300:TDW304"/>
    <mergeCell ref="TDX300:TDX304"/>
    <mergeCell ref="TDY300:TDY304"/>
    <mergeCell ref="TDZ300:TDZ304"/>
    <mergeCell ref="TEA300:TEA304"/>
    <mergeCell ref="TEB300:TEB304"/>
    <mergeCell ref="TEC300:TEC304"/>
    <mergeCell ref="TED300:TED304"/>
    <mergeCell ref="TEE300:TEE304"/>
    <mergeCell ref="TEF300:TEF304"/>
    <mergeCell ref="TCY300:TCY304"/>
    <mergeCell ref="TCZ300:TCZ304"/>
    <mergeCell ref="TDA300:TDA304"/>
    <mergeCell ref="TDB300:TDB304"/>
    <mergeCell ref="TDC300:TDC304"/>
    <mergeCell ref="TDD300:TDD304"/>
    <mergeCell ref="TDE300:TDE304"/>
    <mergeCell ref="TDF300:TDF304"/>
    <mergeCell ref="TDG300:TDG304"/>
    <mergeCell ref="TDH300:TDH304"/>
    <mergeCell ref="TDI300:TDI304"/>
    <mergeCell ref="TDJ300:TDJ304"/>
    <mergeCell ref="TDK300:TDK304"/>
    <mergeCell ref="TDL300:TDL304"/>
    <mergeCell ref="TDM300:TDM304"/>
    <mergeCell ref="TDN300:TDN304"/>
    <mergeCell ref="TDO300:TDO304"/>
    <mergeCell ref="TCH300:TCH304"/>
    <mergeCell ref="TCI300:TCI304"/>
    <mergeCell ref="TCJ300:TCJ304"/>
    <mergeCell ref="TCK300:TCK304"/>
    <mergeCell ref="TCL300:TCL304"/>
    <mergeCell ref="TCM300:TCM304"/>
    <mergeCell ref="TCN300:TCN304"/>
    <mergeCell ref="TCO300:TCO304"/>
    <mergeCell ref="TCP300:TCP304"/>
    <mergeCell ref="TCQ300:TCQ304"/>
    <mergeCell ref="TCR300:TCR304"/>
    <mergeCell ref="TCS300:TCS304"/>
    <mergeCell ref="TCT300:TCT304"/>
    <mergeCell ref="TCU300:TCU304"/>
    <mergeCell ref="TCV300:TCV304"/>
    <mergeCell ref="TCW300:TCW304"/>
    <mergeCell ref="TCX300:TCX304"/>
    <mergeCell ref="TBQ300:TBQ304"/>
    <mergeCell ref="TBR300:TBR304"/>
    <mergeCell ref="TBS300:TBS304"/>
    <mergeCell ref="TBT300:TBT304"/>
    <mergeCell ref="TBU300:TBU304"/>
    <mergeCell ref="TBV300:TBV304"/>
    <mergeCell ref="TBW300:TBW304"/>
    <mergeCell ref="TBX300:TBX304"/>
    <mergeCell ref="TBY300:TBY304"/>
    <mergeCell ref="TBZ300:TBZ304"/>
    <mergeCell ref="TCA300:TCA304"/>
    <mergeCell ref="TCB300:TCB304"/>
    <mergeCell ref="TCC300:TCC304"/>
    <mergeCell ref="TCD300:TCD304"/>
    <mergeCell ref="TCE300:TCE304"/>
    <mergeCell ref="TCF300:TCF304"/>
    <mergeCell ref="TCG300:TCG304"/>
    <mergeCell ref="TAZ300:TAZ304"/>
    <mergeCell ref="TBA300:TBA304"/>
    <mergeCell ref="TBB300:TBB304"/>
    <mergeCell ref="TBC300:TBC304"/>
    <mergeCell ref="TBD300:TBD304"/>
    <mergeCell ref="TBE300:TBE304"/>
    <mergeCell ref="TBF300:TBF304"/>
    <mergeCell ref="TBG300:TBG304"/>
    <mergeCell ref="TBH300:TBH304"/>
    <mergeCell ref="TBI300:TBI304"/>
    <mergeCell ref="TBJ300:TBJ304"/>
    <mergeCell ref="TBK300:TBK304"/>
    <mergeCell ref="TBL300:TBL304"/>
    <mergeCell ref="TBM300:TBM304"/>
    <mergeCell ref="TBN300:TBN304"/>
    <mergeCell ref="TBO300:TBO304"/>
    <mergeCell ref="TBP300:TBP304"/>
    <mergeCell ref="TAI300:TAI304"/>
    <mergeCell ref="TAJ300:TAJ304"/>
    <mergeCell ref="TAK300:TAK304"/>
    <mergeCell ref="TAL300:TAL304"/>
    <mergeCell ref="TAM300:TAM304"/>
    <mergeCell ref="TAN300:TAN304"/>
    <mergeCell ref="TAO300:TAO304"/>
    <mergeCell ref="TAP300:TAP304"/>
    <mergeCell ref="TAQ300:TAQ304"/>
    <mergeCell ref="TAR300:TAR304"/>
    <mergeCell ref="TAS300:TAS304"/>
    <mergeCell ref="TAT300:TAT304"/>
    <mergeCell ref="TAU300:TAU304"/>
    <mergeCell ref="TAV300:TAV304"/>
    <mergeCell ref="TAW300:TAW304"/>
    <mergeCell ref="TAX300:TAX304"/>
    <mergeCell ref="TAY300:TAY304"/>
    <mergeCell ref="SZR300:SZR304"/>
    <mergeCell ref="SZS300:SZS304"/>
    <mergeCell ref="SZT300:SZT304"/>
    <mergeCell ref="SZU300:SZU304"/>
    <mergeCell ref="SZV300:SZV304"/>
    <mergeCell ref="SZW300:SZW304"/>
    <mergeCell ref="SZX300:SZX304"/>
    <mergeCell ref="SZY300:SZY304"/>
    <mergeCell ref="SZZ300:SZZ304"/>
    <mergeCell ref="TAA300:TAA304"/>
    <mergeCell ref="TAB300:TAB304"/>
    <mergeCell ref="TAC300:TAC304"/>
    <mergeCell ref="TAD300:TAD304"/>
    <mergeCell ref="TAE300:TAE304"/>
    <mergeCell ref="TAF300:TAF304"/>
    <mergeCell ref="TAG300:TAG304"/>
    <mergeCell ref="TAH300:TAH304"/>
    <mergeCell ref="SZA300:SZA304"/>
    <mergeCell ref="SZB300:SZB304"/>
    <mergeCell ref="SZC300:SZC304"/>
    <mergeCell ref="SZD300:SZD304"/>
    <mergeCell ref="SZE300:SZE304"/>
    <mergeCell ref="SZF300:SZF304"/>
    <mergeCell ref="SZG300:SZG304"/>
    <mergeCell ref="SZH300:SZH304"/>
    <mergeCell ref="SZI300:SZI304"/>
    <mergeCell ref="SZJ300:SZJ304"/>
    <mergeCell ref="SZK300:SZK304"/>
    <mergeCell ref="SZL300:SZL304"/>
    <mergeCell ref="SZM300:SZM304"/>
    <mergeCell ref="SZN300:SZN304"/>
    <mergeCell ref="SZO300:SZO304"/>
    <mergeCell ref="SZP300:SZP304"/>
    <mergeCell ref="SZQ300:SZQ304"/>
    <mergeCell ref="SYJ300:SYJ304"/>
    <mergeCell ref="SYK300:SYK304"/>
    <mergeCell ref="SYL300:SYL304"/>
    <mergeCell ref="SYM300:SYM304"/>
    <mergeCell ref="SYN300:SYN304"/>
    <mergeCell ref="SYO300:SYO304"/>
    <mergeCell ref="SYP300:SYP304"/>
    <mergeCell ref="SYQ300:SYQ304"/>
    <mergeCell ref="SYR300:SYR304"/>
    <mergeCell ref="SYS300:SYS304"/>
    <mergeCell ref="SYT300:SYT304"/>
    <mergeCell ref="SYU300:SYU304"/>
    <mergeCell ref="SYV300:SYV304"/>
    <mergeCell ref="SYW300:SYW304"/>
    <mergeCell ref="SYX300:SYX304"/>
    <mergeCell ref="SYY300:SYY304"/>
    <mergeCell ref="SYZ300:SYZ304"/>
    <mergeCell ref="SXS300:SXS304"/>
    <mergeCell ref="SXT300:SXT304"/>
    <mergeCell ref="SXU300:SXU304"/>
    <mergeCell ref="SXV300:SXV304"/>
    <mergeCell ref="SXW300:SXW304"/>
    <mergeCell ref="SXX300:SXX304"/>
    <mergeCell ref="SXY300:SXY304"/>
    <mergeCell ref="SXZ300:SXZ304"/>
    <mergeCell ref="SYA300:SYA304"/>
    <mergeCell ref="SYB300:SYB304"/>
    <mergeCell ref="SYC300:SYC304"/>
    <mergeCell ref="SYD300:SYD304"/>
    <mergeCell ref="SYE300:SYE304"/>
    <mergeCell ref="SYF300:SYF304"/>
    <mergeCell ref="SYG300:SYG304"/>
    <mergeCell ref="SYH300:SYH304"/>
    <mergeCell ref="SYI300:SYI304"/>
    <mergeCell ref="SXB300:SXB304"/>
    <mergeCell ref="SXC300:SXC304"/>
    <mergeCell ref="SXD300:SXD304"/>
    <mergeCell ref="SXE300:SXE304"/>
    <mergeCell ref="SXF300:SXF304"/>
    <mergeCell ref="SXG300:SXG304"/>
    <mergeCell ref="SXH300:SXH304"/>
    <mergeCell ref="SXI300:SXI304"/>
    <mergeCell ref="SXJ300:SXJ304"/>
    <mergeCell ref="SXK300:SXK304"/>
    <mergeCell ref="SXL300:SXL304"/>
    <mergeCell ref="SXM300:SXM304"/>
    <mergeCell ref="SXN300:SXN304"/>
    <mergeCell ref="SXO300:SXO304"/>
    <mergeCell ref="SXP300:SXP304"/>
    <mergeCell ref="SXQ300:SXQ304"/>
    <mergeCell ref="SXR300:SXR304"/>
    <mergeCell ref="SWK300:SWK304"/>
    <mergeCell ref="SWL300:SWL304"/>
    <mergeCell ref="SWM300:SWM304"/>
    <mergeCell ref="SWN300:SWN304"/>
    <mergeCell ref="SWO300:SWO304"/>
    <mergeCell ref="SWP300:SWP304"/>
    <mergeCell ref="SWQ300:SWQ304"/>
    <mergeCell ref="SWR300:SWR304"/>
    <mergeCell ref="SWS300:SWS304"/>
    <mergeCell ref="SWT300:SWT304"/>
    <mergeCell ref="SWU300:SWU304"/>
    <mergeCell ref="SWV300:SWV304"/>
    <mergeCell ref="SWW300:SWW304"/>
    <mergeCell ref="SWX300:SWX304"/>
    <mergeCell ref="SWY300:SWY304"/>
    <mergeCell ref="SWZ300:SWZ304"/>
    <mergeCell ref="SXA300:SXA304"/>
    <mergeCell ref="SVT300:SVT304"/>
    <mergeCell ref="SVU300:SVU304"/>
    <mergeCell ref="SVV300:SVV304"/>
    <mergeCell ref="SVW300:SVW304"/>
    <mergeCell ref="SVX300:SVX304"/>
    <mergeCell ref="SVY300:SVY304"/>
    <mergeCell ref="SVZ300:SVZ304"/>
    <mergeCell ref="SWA300:SWA304"/>
    <mergeCell ref="SWB300:SWB304"/>
    <mergeCell ref="SWC300:SWC304"/>
    <mergeCell ref="SWD300:SWD304"/>
    <mergeCell ref="SWE300:SWE304"/>
    <mergeCell ref="SWF300:SWF304"/>
    <mergeCell ref="SWG300:SWG304"/>
    <mergeCell ref="SWH300:SWH304"/>
    <mergeCell ref="SWI300:SWI304"/>
    <mergeCell ref="SWJ300:SWJ304"/>
    <mergeCell ref="SVC300:SVC304"/>
    <mergeCell ref="SVD300:SVD304"/>
    <mergeCell ref="SVE300:SVE304"/>
    <mergeCell ref="SVF300:SVF304"/>
    <mergeCell ref="SVG300:SVG304"/>
    <mergeCell ref="SVH300:SVH304"/>
    <mergeCell ref="SVI300:SVI304"/>
    <mergeCell ref="SVJ300:SVJ304"/>
    <mergeCell ref="SVK300:SVK304"/>
    <mergeCell ref="SVL300:SVL304"/>
    <mergeCell ref="SVM300:SVM304"/>
    <mergeCell ref="SVN300:SVN304"/>
    <mergeCell ref="SVO300:SVO304"/>
    <mergeCell ref="SVP300:SVP304"/>
    <mergeCell ref="SVQ300:SVQ304"/>
    <mergeCell ref="SVR300:SVR304"/>
    <mergeCell ref="SVS300:SVS304"/>
    <mergeCell ref="SUL300:SUL304"/>
    <mergeCell ref="SUM300:SUM304"/>
    <mergeCell ref="SUN300:SUN304"/>
    <mergeCell ref="SUO300:SUO304"/>
    <mergeCell ref="SUP300:SUP304"/>
    <mergeCell ref="SUQ300:SUQ304"/>
    <mergeCell ref="SUR300:SUR304"/>
    <mergeCell ref="SUS300:SUS304"/>
    <mergeCell ref="SUT300:SUT304"/>
    <mergeCell ref="SUU300:SUU304"/>
    <mergeCell ref="SUV300:SUV304"/>
    <mergeCell ref="SUW300:SUW304"/>
    <mergeCell ref="SUX300:SUX304"/>
    <mergeCell ref="SUY300:SUY304"/>
    <mergeCell ref="SUZ300:SUZ304"/>
    <mergeCell ref="SVA300:SVA304"/>
    <mergeCell ref="SVB300:SVB304"/>
    <mergeCell ref="STU300:STU304"/>
    <mergeCell ref="STV300:STV304"/>
    <mergeCell ref="STW300:STW304"/>
    <mergeCell ref="STX300:STX304"/>
    <mergeCell ref="STY300:STY304"/>
    <mergeCell ref="STZ300:STZ304"/>
    <mergeCell ref="SUA300:SUA304"/>
    <mergeCell ref="SUB300:SUB304"/>
    <mergeCell ref="SUC300:SUC304"/>
    <mergeCell ref="SUD300:SUD304"/>
    <mergeCell ref="SUE300:SUE304"/>
    <mergeCell ref="SUF300:SUF304"/>
    <mergeCell ref="SUG300:SUG304"/>
    <mergeCell ref="SUH300:SUH304"/>
    <mergeCell ref="SUI300:SUI304"/>
    <mergeCell ref="SUJ300:SUJ304"/>
    <mergeCell ref="SUK300:SUK304"/>
    <mergeCell ref="STD300:STD304"/>
    <mergeCell ref="STE300:STE304"/>
    <mergeCell ref="STF300:STF304"/>
    <mergeCell ref="STG300:STG304"/>
    <mergeCell ref="STH300:STH304"/>
    <mergeCell ref="STI300:STI304"/>
    <mergeCell ref="STJ300:STJ304"/>
    <mergeCell ref="STK300:STK304"/>
    <mergeCell ref="STL300:STL304"/>
    <mergeCell ref="STM300:STM304"/>
    <mergeCell ref="STN300:STN304"/>
    <mergeCell ref="STO300:STO304"/>
    <mergeCell ref="STP300:STP304"/>
    <mergeCell ref="STQ300:STQ304"/>
    <mergeCell ref="STR300:STR304"/>
    <mergeCell ref="STS300:STS304"/>
    <mergeCell ref="STT300:STT304"/>
    <mergeCell ref="SSM300:SSM304"/>
    <mergeCell ref="SSN300:SSN304"/>
    <mergeCell ref="SSO300:SSO304"/>
    <mergeCell ref="SSP300:SSP304"/>
    <mergeCell ref="SSQ300:SSQ304"/>
    <mergeCell ref="SSR300:SSR304"/>
    <mergeCell ref="SSS300:SSS304"/>
    <mergeCell ref="SST300:SST304"/>
    <mergeCell ref="SSU300:SSU304"/>
    <mergeCell ref="SSV300:SSV304"/>
    <mergeCell ref="SSW300:SSW304"/>
    <mergeCell ref="SSX300:SSX304"/>
    <mergeCell ref="SSY300:SSY304"/>
    <mergeCell ref="SSZ300:SSZ304"/>
    <mergeCell ref="STA300:STA304"/>
    <mergeCell ref="STB300:STB304"/>
    <mergeCell ref="STC300:STC304"/>
    <mergeCell ref="SRV300:SRV304"/>
    <mergeCell ref="SRW300:SRW304"/>
    <mergeCell ref="SRX300:SRX304"/>
    <mergeCell ref="SRY300:SRY304"/>
    <mergeCell ref="SRZ300:SRZ304"/>
    <mergeCell ref="SSA300:SSA304"/>
    <mergeCell ref="SSB300:SSB304"/>
    <mergeCell ref="SSC300:SSC304"/>
    <mergeCell ref="SSD300:SSD304"/>
    <mergeCell ref="SSE300:SSE304"/>
    <mergeCell ref="SSF300:SSF304"/>
    <mergeCell ref="SSG300:SSG304"/>
    <mergeCell ref="SSH300:SSH304"/>
    <mergeCell ref="SSI300:SSI304"/>
    <mergeCell ref="SSJ300:SSJ304"/>
    <mergeCell ref="SSK300:SSK304"/>
    <mergeCell ref="SSL300:SSL304"/>
    <mergeCell ref="SRE300:SRE304"/>
    <mergeCell ref="SRF300:SRF304"/>
    <mergeCell ref="SRG300:SRG304"/>
    <mergeCell ref="SRH300:SRH304"/>
    <mergeCell ref="SRI300:SRI304"/>
    <mergeCell ref="SRJ300:SRJ304"/>
    <mergeCell ref="SRK300:SRK304"/>
    <mergeCell ref="SRL300:SRL304"/>
    <mergeCell ref="SRM300:SRM304"/>
    <mergeCell ref="SRN300:SRN304"/>
    <mergeCell ref="SRO300:SRO304"/>
    <mergeCell ref="SRP300:SRP304"/>
    <mergeCell ref="SRQ300:SRQ304"/>
    <mergeCell ref="SRR300:SRR304"/>
    <mergeCell ref="SRS300:SRS304"/>
    <mergeCell ref="SRT300:SRT304"/>
    <mergeCell ref="SRU300:SRU304"/>
    <mergeCell ref="SQN300:SQN304"/>
    <mergeCell ref="SQO300:SQO304"/>
    <mergeCell ref="SQP300:SQP304"/>
    <mergeCell ref="SQQ300:SQQ304"/>
    <mergeCell ref="SQR300:SQR304"/>
    <mergeCell ref="SQS300:SQS304"/>
    <mergeCell ref="SQT300:SQT304"/>
    <mergeCell ref="SQU300:SQU304"/>
    <mergeCell ref="SQV300:SQV304"/>
    <mergeCell ref="SQW300:SQW304"/>
    <mergeCell ref="SQX300:SQX304"/>
    <mergeCell ref="SQY300:SQY304"/>
    <mergeCell ref="SQZ300:SQZ304"/>
    <mergeCell ref="SRA300:SRA304"/>
    <mergeCell ref="SRB300:SRB304"/>
    <mergeCell ref="SRC300:SRC304"/>
    <mergeCell ref="SRD300:SRD304"/>
    <mergeCell ref="SPW300:SPW304"/>
    <mergeCell ref="SPX300:SPX304"/>
    <mergeCell ref="SPY300:SPY304"/>
    <mergeCell ref="SPZ300:SPZ304"/>
    <mergeCell ref="SQA300:SQA304"/>
    <mergeCell ref="SQB300:SQB304"/>
    <mergeCell ref="SQC300:SQC304"/>
    <mergeCell ref="SQD300:SQD304"/>
    <mergeCell ref="SQE300:SQE304"/>
    <mergeCell ref="SQF300:SQF304"/>
    <mergeCell ref="SQG300:SQG304"/>
    <mergeCell ref="SQH300:SQH304"/>
    <mergeCell ref="SQI300:SQI304"/>
    <mergeCell ref="SQJ300:SQJ304"/>
    <mergeCell ref="SQK300:SQK304"/>
    <mergeCell ref="SQL300:SQL304"/>
    <mergeCell ref="SQM300:SQM304"/>
    <mergeCell ref="SPF300:SPF304"/>
    <mergeCell ref="SPG300:SPG304"/>
    <mergeCell ref="SPH300:SPH304"/>
    <mergeCell ref="SPI300:SPI304"/>
    <mergeCell ref="SPJ300:SPJ304"/>
    <mergeCell ref="SPK300:SPK304"/>
    <mergeCell ref="SPL300:SPL304"/>
    <mergeCell ref="SPM300:SPM304"/>
    <mergeCell ref="SPN300:SPN304"/>
    <mergeCell ref="SPO300:SPO304"/>
    <mergeCell ref="SPP300:SPP304"/>
    <mergeCell ref="SPQ300:SPQ304"/>
    <mergeCell ref="SPR300:SPR304"/>
    <mergeCell ref="SPS300:SPS304"/>
    <mergeCell ref="SPT300:SPT304"/>
    <mergeCell ref="SPU300:SPU304"/>
    <mergeCell ref="SPV300:SPV304"/>
    <mergeCell ref="SOO300:SOO304"/>
    <mergeCell ref="SOP300:SOP304"/>
    <mergeCell ref="SOQ300:SOQ304"/>
    <mergeCell ref="SOR300:SOR304"/>
    <mergeCell ref="SOS300:SOS304"/>
    <mergeCell ref="SOT300:SOT304"/>
    <mergeCell ref="SOU300:SOU304"/>
    <mergeCell ref="SOV300:SOV304"/>
    <mergeCell ref="SOW300:SOW304"/>
    <mergeCell ref="SOX300:SOX304"/>
    <mergeCell ref="SOY300:SOY304"/>
    <mergeCell ref="SOZ300:SOZ304"/>
    <mergeCell ref="SPA300:SPA304"/>
    <mergeCell ref="SPB300:SPB304"/>
    <mergeCell ref="SPC300:SPC304"/>
    <mergeCell ref="SPD300:SPD304"/>
    <mergeCell ref="SPE300:SPE304"/>
    <mergeCell ref="SNX300:SNX304"/>
    <mergeCell ref="SNY300:SNY304"/>
    <mergeCell ref="SNZ300:SNZ304"/>
    <mergeCell ref="SOA300:SOA304"/>
    <mergeCell ref="SOB300:SOB304"/>
    <mergeCell ref="SOC300:SOC304"/>
    <mergeCell ref="SOD300:SOD304"/>
    <mergeCell ref="SOE300:SOE304"/>
    <mergeCell ref="SOF300:SOF304"/>
    <mergeCell ref="SOG300:SOG304"/>
    <mergeCell ref="SOH300:SOH304"/>
    <mergeCell ref="SOI300:SOI304"/>
    <mergeCell ref="SOJ300:SOJ304"/>
    <mergeCell ref="SOK300:SOK304"/>
    <mergeCell ref="SOL300:SOL304"/>
    <mergeCell ref="SOM300:SOM304"/>
    <mergeCell ref="SON300:SON304"/>
    <mergeCell ref="SNG300:SNG304"/>
    <mergeCell ref="SNH300:SNH304"/>
    <mergeCell ref="SNI300:SNI304"/>
    <mergeCell ref="SNJ300:SNJ304"/>
    <mergeCell ref="SNK300:SNK304"/>
    <mergeCell ref="SNL300:SNL304"/>
    <mergeCell ref="SNM300:SNM304"/>
    <mergeCell ref="SNN300:SNN304"/>
    <mergeCell ref="SNO300:SNO304"/>
    <mergeCell ref="SNP300:SNP304"/>
    <mergeCell ref="SNQ300:SNQ304"/>
    <mergeCell ref="SNR300:SNR304"/>
    <mergeCell ref="SNS300:SNS304"/>
    <mergeCell ref="SNT300:SNT304"/>
    <mergeCell ref="SNU300:SNU304"/>
    <mergeCell ref="SNV300:SNV304"/>
    <mergeCell ref="SNW300:SNW304"/>
    <mergeCell ref="SMP300:SMP304"/>
    <mergeCell ref="SMQ300:SMQ304"/>
    <mergeCell ref="SMR300:SMR304"/>
    <mergeCell ref="SMS300:SMS304"/>
    <mergeCell ref="SMT300:SMT304"/>
    <mergeCell ref="SMU300:SMU304"/>
    <mergeCell ref="SMV300:SMV304"/>
    <mergeCell ref="SMW300:SMW304"/>
    <mergeCell ref="SMX300:SMX304"/>
    <mergeCell ref="SMY300:SMY304"/>
    <mergeCell ref="SMZ300:SMZ304"/>
    <mergeCell ref="SNA300:SNA304"/>
    <mergeCell ref="SNB300:SNB304"/>
    <mergeCell ref="SNC300:SNC304"/>
    <mergeCell ref="SND300:SND304"/>
    <mergeCell ref="SNE300:SNE304"/>
    <mergeCell ref="SNF300:SNF304"/>
    <mergeCell ref="SLY300:SLY304"/>
    <mergeCell ref="SLZ300:SLZ304"/>
    <mergeCell ref="SMA300:SMA304"/>
    <mergeCell ref="SMB300:SMB304"/>
    <mergeCell ref="SMC300:SMC304"/>
    <mergeCell ref="SMD300:SMD304"/>
    <mergeCell ref="SME300:SME304"/>
    <mergeCell ref="SMF300:SMF304"/>
    <mergeCell ref="SMG300:SMG304"/>
    <mergeCell ref="SMH300:SMH304"/>
    <mergeCell ref="SMI300:SMI304"/>
    <mergeCell ref="SMJ300:SMJ304"/>
    <mergeCell ref="SMK300:SMK304"/>
    <mergeCell ref="SML300:SML304"/>
    <mergeCell ref="SMM300:SMM304"/>
    <mergeCell ref="SMN300:SMN304"/>
    <mergeCell ref="SMO300:SMO304"/>
    <mergeCell ref="SLH300:SLH304"/>
    <mergeCell ref="SLI300:SLI304"/>
    <mergeCell ref="SLJ300:SLJ304"/>
    <mergeCell ref="SLK300:SLK304"/>
    <mergeCell ref="SLL300:SLL304"/>
    <mergeCell ref="SLM300:SLM304"/>
    <mergeCell ref="SLN300:SLN304"/>
    <mergeCell ref="SLO300:SLO304"/>
    <mergeCell ref="SLP300:SLP304"/>
    <mergeCell ref="SLQ300:SLQ304"/>
    <mergeCell ref="SLR300:SLR304"/>
    <mergeCell ref="SLS300:SLS304"/>
    <mergeCell ref="SLT300:SLT304"/>
    <mergeCell ref="SLU300:SLU304"/>
    <mergeCell ref="SLV300:SLV304"/>
    <mergeCell ref="SLW300:SLW304"/>
    <mergeCell ref="SLX300:SLX304"/>
    <mergeCell ref="SKQ300:SKQ304"/>
    <mergeCell ref="SKR300:SKR304"/>
    <mergeCell ref="SKS300:SKS304"/>
    <mergeCell ref="SKT300:SKT304"/>
    <mergeCell ref="SKU300:SKU304"/>
    <mergeCell ref="SKV300:SKV304"/>
    <mergeCell ref="SKW300:SKW304"/>
    <mergeCell ref="SKX300:SKX304"/>
    <mergeCell ref="SKY300:SKY304"/>
    <mergeCell ref="SKZ300:SKZ304"/>
    <mergeCell ref="SLA300:SLA304"/>
    <mergeCell ref="SLB300:SLB304"/>
    <mergeCell ref="SLC300:SLC304"/>
    <mergeCell ref="SLD300:SLD304"/>
    <mergeCell ref="SLE300:SLE304"/>
    <mergeCell ref="SLF300:SLF304"/>
    <mergeCell ref="SLG300:SLG304"/>
    <mergeCell ref="SJZ300:SJZ304"/>
    <mergeCell ref="SKA300:SKA304"/>
    <mergeCell ref="SKB300:SKB304"/>
    <mergeCell ref="SKC300:SKC304"/>
    <mergeCell ref="SKD300:SKD304"/>
    <mergeCell ref="SKE300:SKE304"/>
    <mergeCell ref="SKF300:SKF304"/>
    <mergeCell ref="SKG300:SKG304"/>
    <mergeCell ref="SKH300:SKH304"/>
    <mergeCell ref="SKI300:SKI304"/>
    <mergeCell ref="SKJ300:SKJ304"/>
    <mergeCell ref="SKK300:SKK304"/>
    <mergeCell ref="SKL300:SKL304"/>
    <mergeCell ref="SKM300:SKM304"/>
    <mergeCell ref="SKN300:SKN304"/>
    <mergeCell ref="SKO300:SKO304"/>
    <mergeCell ref="SKP300:SKP304"/>
    <mergeCell ref="SJI300:SJI304"/>
    <mergeCell ref="SJJ300:SJJ304"/>
    <mergeCell ref="SJK300:SJK304"/>
    <mergeCell ref="SJL300:SJL304"/>
    <mergeCell ref="SJM300:SJM304"/>
    <mergeCell ref="SJN300:SJN304"/>
    <mergeCell ref="SJO300:SJO304"/>
    <mergeCell ref="SJP300:SJP304"/>
    <mergeCell ref="SJQ300:SJQ304"/>
    <mergeCell ref="SJR300:SJR304"/>
    <mergeCell ref="SJS300:SJS304"/>
    <mergeCell ref="SJT300:SJT304"/>
    <mergeCell ref="SJU300:SJU304"/>
    <mergeCell ref="SJV300:SJV304"/>
    <mergeCell ref="SJW300:SJW304"/>
    <mergeCell ref="SJX300:SJX304"/>
    <mergeCell ref="SJY300:SJY304"/>
    <mergeCell ref="SIR300:SIR304"/>
    <mergeCell ref="SIS300:SIS304"/>
    <mergeCell ref="SIT300:SIT304"/>
    <mergeCell ref="SIU300:SIU304"/>
    <mergeCell ref="SIV300:SIV304"/>
    <mergeCell ref="SIW300:SIW304"/>
    <mergeCell ref="SIX300:SIX304"/>
    <mergeCell ref="SIY300:SIY304"/>
    <mergeCell ref="SIZ300:SIZ304"/>
    <mergeCell ref="SJA300:SJA304"/>
    <mergeCell ref="SJB300:SJB304"/>
    <mergeCell ref="SJC300:SJC304"/>
    <mergeCell ref="SJD300:SJD304"/>
    <mergeCell ref="SJE300:SJE304"/>
    <mergeCell ref="SJF300:SJF304"/>
    <mergeCell ref="SJG300:SJG304"/>
    <mergeCell ref="SJH300:SJH304"/>
    <mergeCell ref="SIA300:SIA304"/>
    <mergeCell ref="SIB300:SIB304"/>
    <mergeCell ref="SIC300:SIC304"/>
    <mergeCell ref="SID300:SID304"/>
    <mergeCell ref="SIE300:SIE304"/>
    <mergeCell ref="SIF300:SIF304"/>
    <mergeCell ref="SIG300:SIG304"/>
    <mergeCell ref="SIH300:SIH304"/>
    <mergeCell ref="SII300:SII304"/>
    <mergeCell ref="SIJ300:SIJ304"/>
    <mergeCell ref="SIK300:SIK304"/>
    <mergeCell ref="SIL300:SIL304"/>
    <mergeCell ref="SIM300:SIM304"/>
    <mergeCell ref="SIN300:SIN304"/>
    <mergeCell ref="SIO300:SIO304"/>
    <mergeCell ref="SIP300:SIP304"/>
    <mergeCell ref="SIQ300:SIQ304"/>
    <mergeCell ref="SHJ300:SHJ304"/>
    <mergeCell ref="SHK300:SHK304"/>
    <mergeCell ref="SHL300:SHL304"/>
    <mergeCell ref="SHM300:SHM304"/>
    <mergeCell ref="SHN300:SHN304"/>
    <mergeCell ref="SHO300:SHO304"/>
    <mergeCell ref="SHP300:SHP304"/>
    <mergeCell ref="SHQ300:SHQ304"/>
    <mergeCell ref="SHR300:SHR304"/>
    <mergeCell ref="SHS300:SHS304"/>
    <mergeCell ref="SHT300:SHT304"/>
    <mergeCell ref="SHU300:SHU304"/>
    <mergeCell ref="SHV300:SHV304"/>
    <mergeCell ref="SHW300:SHW304"/>
    <mergeCell ref="SHX300:SHX304"/>
    <mergeCell ref="SHY300:SHY304"/>
    <mergeCell ref="SHZ300:SHZ304"/>
    <mergeCell ref="SGS300:SGS304"/>
    <mergeCell ref="SGT300:SGT304"/>
    <mergeCell ref="SGU300:SGU304"/>
    <mergeCell ref="SGV300:SGV304"/>
    <mergeCell ref="SGW300:SGW304"/>
    <mergeCell ref="SGX300:SGX304"/>
    <mergeCell ref="SGY300:SGY304"/>
    <mergeCell ref="SGZ300:SGZ304"/>
    <mergeCell ref="SHA300:SHA304"/>
    <mergeCell ref="SHB300:SHB304"/>
    <mergeCell ref="SHC300:SHC304"/>
    <mergeCell ref="SHD300:SHD304"/>
    <mergeCell ref="SHE300:SHE304"/>
    <mergeCell ref="SHF300:SHF304"/>
    <mergeCell ref="SHG300:SHG304"/>
    <mergeCell ref="SHH300:SHH304"/>
    <mergeCell ref="SHI300:SHI304"/>
    <mergeCell ref="SGB300:SGB304"/>
    <mergeCell ref="SGC300:SGC304"/>
    <mergeCell ref="SGD300:SGD304"/>
    <mergeCell ref="SGE300:SGE304"/>
    <mergeCell ref="SGF300:SGF304"/>
    <mergeCell ref="SGG300:SGG304"/>
    <mergeCell ref="SGH300:SGH304"/>
    <mergeCell ref="SGI300:SGI304"/>
    <mergeCell ref="SGJ300:SGJ304"/>
    <mergeCell ref="SGK300:SGK304"/>
    <mergeCell ref="SGL300:SGL304"/>
    <mergeCell ref="SGM300:SGM304"/>
    <mergeCell ref="SGN300:SGN304"/>
    <mergeCell ref="SGO300:SGO304"/>
    <mergeCell ref="SGP300:SGP304"/>
    <mergeCell ref="SGQ300:SGQ304"/>
    <mergeCell ref="SGR300:SGR304"/>
    <mergeCell ref="SFK300:SFK304"/>
    <mergeCell ref="SFL300:SFL304"/>
    <mergeCell ref="SFM300:SFM304"/>
    <mergeCell ref="SFN300:SFN304"/>
    <mergeCell ref="SFO300:SFO304"/>
    <mergeCell ref="SFP300:SFP304"/>
    <mergeCell ref="SFQ300:SFQ304"/>
    <mergeCell ref="SFR300:SFR304"/>
    <mergeCell ref="SFS300:SFS304"/>
    <mergeCell ref="SFT300:SFT304"/>
    <mergeCell ref="SFU300:SFU304"/>
    <mergeCell ref="SFV300:SFV304"/>
    <mergeCell ref="SFW300:SFW304"/>
    <mergeCell ref="SFX300:SFX304"/>
    <mergeCell ref="SFY300:SFY304"/>
    <mergeCell ref="SFZ300:SFZ304"/>
    <mergeCell ref="SGA300:SGA304"/>
    <mergeCell ref="SET300:SET304"/>
    <mergeCell ref="SEU300:SEU304"/>
    <mergeCell ref="SEV300:SEV304"/>
    <mergeCell ref="SEW300:SEW304"/>
    <mergeCell ref="SEX300:SEX304"/>
    <mergeCell ref="SEY300:SEY304"/>
    <mergeCell ref="SEZ300:SEZ304"/>
    <mergeCell ref="SFA300:SFA304"/>
    <mergeCell ref="SFB300:SFB304"/>
    <mergeCell ref="SFC300:SFC304"/>
    <mergeCell ref="SFD300:SFD304"/>
    <mergeCell ref="SFE300:SFE304"/>
    <mergeCell ref="SFF300:SFF304"/>
    <mergeCell ref="SFG300:SFG304"/>
    <mergeCell ref="SFH300:SFH304"/>
    <mergeCell ref="SFI300:SFI304"/>
    <mergeCell ref="SFJ300:SFJ304"/>
    <mergeCell ref="SEC300:SEC304"/>
    <mergeCell ref="SED300:SED304"/>
    <mergeCell ref="SEE300:SEE304"/>
    <mergeCell ref="SEF300:SEF304"/>
    <mergeCell ref="SEG300:SEG304"/>
    <mergeCell ref="SEH300:SEH304"/>
    <mergeCell ref="SEI300:SEI304"/>
    <mergeCell ref="SEJ300:SEJ304"/>
    <mergeCell ref="SEK300:SEK304"/>
    <mergeCell ref="SEL300:SEL304"/>
    <mergeCell ref="SEM300:SEM304"/>
    <mergeCell ref="SEN300:SEN304"/>
    <mergeCell ref="SEO300:SEO304"/>
    <mergeCell ref="SEP300:SEP304"/>
    <mergeCell ref="SEQ300:SEQ304"/>
    <mergeCell ref="SER300:SER304"/>
    <mergeCell ref="SES300:SES304"/>
    <mergeCell ref="SDL300:SDL304"/>
    <mergeCell ref="SDM300:SDM304"/>
    <mergeCell ref="SDN300:SDN304"/>
    <mergeCell ref="SDO300:SDO304"/>
    <mergeCell ref="SDP300:SDP304"/>
    <mergeCell ref="SDQ300:SDQ304"/>
    <mergeCell ref="SDR300:SDR304"/>
    <mergeCell ref="SDS300:SDS304"/>
    <mergeCell ref="SDT300:SDT304"/>
    <mergeCell ref="SDU300:SDU304"/>
    <mergeCell ref="SDV300:SDV304"/>
    <mergeCell ref="SDW300:SDW304"/>
    <mergeCell ref="SDX300:SDX304"/>
    <mergeCell ref="SDY300:SDY304"/>
    <mergeCell ref="SDZ300:SDZ304"/>
    <mergeCell ref="SEA300:SEA304"/>
    <mergeCell ref="SEB300:SEB304"/>
    <mergeCell ref="SCU300:SCU304"/>
    <mergeCell ref="SCV300:SCV304"/>
    <mergeCell ref="SCW300:SCW304"/>
    <mergeCell ref="SCX300:SCX304"/>
    <mergeCell ref="SCY300:SCY304"/>
    <mergeCell ref="SCZ300:SCZ304"/>
    <mergeCell ref="SDA300:SDA304"/>
    <mergeCell ref="SDB300:SDB304"/>
    <mergeCell ref="SDC300:SDC304"/>
    <mergeCell ref="SDD300:SDD304"/>
    <mergeCell ref="SDE300:SDE304"/>
    <mergeCell ref="SDF300:SDF304"/>
    <mergeCell ref="SDG300:SDG304"/>
    <mergeCell ref="SDH300:SDH304"/>
    <mergeCell ref="SDI300:SDI304"/>
    <mergeCell ref="SDJ300:SDJ304"/>
    <mergeCell ref="SDK300:SDK304"/>
    <mergeCell ref="SCD300:SCD304"/>
    <mergeCell ref="SCE300:SCE304"/>
    <mergeCell ref="SCF300:SCF304"/>
    <mergeCell ref="SCG300:SCG304"/>
    <mergeCell ref="SCH300:SCH304"/>
    <mergeCell ref="SCI300:SCI304"/>
    <mergeCell ref="SCJ300:SCJ304"/>
    <mergeCell ref="SCK300:SCK304"/>
    <mergeCell ref="SCL300:SCL304"/>
    <mergeCell ref="SCM300:SCM304"/>
    <mergeCell ref="SCN300:SCN304"/>
    <mergeCell ref="SCO300:SCO304"/>
    <mergeCell ref="SCP300:SCP304"/>
    <mergeCell ref="SCQ300:SCQ304"/>
    <mergeCell ref="SCR300:SCR304"/>
    <mergeCell ref="SCS300:SCS304"/>
    <mergeCell ref="SCT300:SCT304"/>
    <mergeCell ref="SBM300:SBM304"/>
    <mergeCell ref="SBN300:SBN304"/>
    <mergeCell ref="SBO300:SBO304"/>
    <mergeCell ref="SBP300:SBP304"/>
    <mergeCell ref="SBQ300:SBQ304"/>
    <mergeCell ref="SBR300:SBR304"/>
    <mergeCell ref="SBS300:SBS304"/>
    <mergeCell ref="SBT300:SBT304"/>
    <mergeCell ref="SBU300:SBU304"/>
    <mergeCell ref="SBV300:SBV304"/>
    <mergeCell ref="SBW300:SBW304"/>
    <mergeCell ref="SBX300:SBX304"/>
    <mergeCell ref="SBY300:SBY304"/>
    <mergeCell ref="SBZ300:SBZ304"/>
    <mergeCell ref="SCA300:SCA304"/>
    <mergeCell ref="SCB300:SCB304"/>
    <mergeCell ref="SCC300:SCC304"/>
    <mergeCell ref="SAV300:SAV304"/>
    <mergeCell ref="SAW300:SAW304"/>
    <mergeCell ref="SAX300:SAX304"/>
    <mergeCell ref="SAY300:SAY304"/>
    <mergeCell ref="SAZ300:SAZ304"/>
    <mergeCell ref="SBA300:SBA304"/>
    <mergeCell ref="SBB300:SBB304"/>
    <mergeCell ref="SBC300:SBC304"/>
    <mergeCell ref="SBD300:SBD304"/>
    <mergeCell ref="SBE300:SBE304"/>
    <mergeCell ref="SBF300:SBF304"/>
    <mergeCell ref="SBG300:SBG304"/>
    <mergeCell ref="SBH300:SBH304"/>
    <mergeCell ref="SBI300:SBI304"/>
    <mergeCell ref="SBJ300:SBJ304"/>
    <mergeCell ref="SBK300:SBK304"/>
    <mergeCell ref="SBL300:SBL304"/>
    <mergeCell ref="SAE300:SAE304"/>
    <mergeCell ref="SAF300:SAF304"/>
    <mergeCell ref="SAG300:SAG304"/>
    <mergeCell ref="SAH300:SAH304"/>
    <mergeCell ref="SAI300:SAI304"/>
    <mergeCell ref="SAJ300:SAJ304"/>
    <mergeCell ref="SAK300:SAK304"/>
    <mergeCell ref="SAL300:SAL304"/>
    <mergeCell ref="SAM300:SAM304"/>
    <mergeCell ref="SAN300:SAN304"/>
    <mergeCell ref="SAO300:SAO304"/>
    <mergeCell ref="SAP300:SAP304"/>
    <mergeCell ref="SAQ300:SAQ304"/>
    <mergeCell ref="SAR300:SAR304"/>
    <mergeCell ref="SAS300:SAS304"/>
    <mergeCell ref="SAT300:SAT304"/>
    <mergeCell ref="SAU300:SAU304"/>
    <mergeCell ref="RZN300:RZN304"/>
    <mergeCell ref="RZO300:RZO304"/>
    <mergeCell ref="RZP300:RZP304"/>
    <mergeCell ref="RZQ300:RZQ304"/>
    <mergeCell ref="RZR300:RZR304"/>
    <mergeCell ref="RZS300:RZS304"/>
    <mergeCell ref="RZT300:RZT304"/>
    <mergeCell ref="RZU300:RZU304"/>
    <mergeCell ref="RZV300:RZV304"/>
    <mergeCell ref="RZW300:RZW304"/>
    <mergeCell ref="RZX300:RZX304"/>
    <mergeCell ref="RZY300:RZY304"/>
    <mergeCell ref="RZZ300:RZZ304"/>
    <mergeCell ref="SAA300:SAA304"/>
    <mergeCell ref="SAB300:SAB304"/>
    <mergeCell ref="SAC300:SAC304"/>
    <mergeCell ref="SAD300:SAD304"/>
    <mergeCell ref="RYW300:RYW304"/>
    <mergeCell ref="RYX300:RYX304"/>
    <mergeCell ref="RYY300:RYY304"/>
    <mergeCell ref="RYZ300:RYZ304"/>
    <mergeCell ref="RZA300:RZA304"/>
    <mergeCell ref="RZB300:RZB304"/>
    <mergeCell ref="RZC300:RZC304"/>
    <mergeCell ref="RZD300:RZD304"/>
    <mergeCell ref="RZE300:RZE304"/>
    <mergeCell ref="RZF300:RZF304"/>
    <mergeCell ref="RZG300:RZG304"/>
    <mergeCell ref="RZH300:RZH304"/>
    <mergeCell ref="RZI300:RZI304"/>
    <mergeCell ref="RZJ300:RZJ304"/>
    <mergeCell ref="RZK300:RZK304"/>
    <mergeCell ref="RZL300:RZL304"/>
    <mergeCell ref="RZM300:RZM304"/>
    <mergeCell ref="RYF300:RYF304"/>
    <mergeCell ref="RYG300:RYG304"/>
    <mergeCell ref="RYH300:RYH304"/>
    <mergeCell ref="RYI300:RYI304"/>
    <mergeCell ref="RYJ300:RYJ304"/>
    <mergeCell ref="RYK300:RYK304"/>
    <mergeCell ref="RYL300:RYL304"/>
    <mergeCell ref="RYM300:RYM304"/>
    <mergeCell ref="RYN300:RYN304"/>
    <mergeCell ref="RYO300:RYO304"/>
    <mergeCell ref="RYP300:RYP304"/>
    <mergeCell ref="RYQ300:RYQ304"/>
    <mergeCell ref="RYR300:RYR304"/>
    <mergeCell ref="RYS300:RYS304"/>
    <mergeCell ref="RYT300:RYT304"/>
    <mergeCell ref="RYU300:RYU304"/>
    <mergeCell ref="RYV300:RYV304"/>
    <mergeCell ref="RXO300:RXO304"/>
    <mergeCell ref="RXP300:RXP304"/>
    <mergeCell ref="RXQ300:RXQ304"/>
    <mergeCell ref="RXR300:RXR304"/>
    <mergeCell ref="RXS300:RXS304"/>
    <mergeCell ref="RXT300:RXT304"/>
    <mergeCell ref="RXU300:RXU304"/>
    <mergeCell ref="RXV300:RXV304"/>
    <mergeCell ref="RXW300:RXW304"/>
    <mergeCell ref="RXX300:RXX304"/>
    <mergeCell ref="RXY300:RXY304"/>
    <mergeCell ref="RXZ300:RXZ304"/>
    <mergeCell ref="RYA300:RYA304"/>
    <mergeCell ref="RYB300:RYB304"/>
    <mergeCell ref="RYC300:RYC304"/>
    <mergeCell ref="RYD300:RYD304"/>
    <mergeCell ref="RYE300:RYE304"/>
    <mergeCell ref="RWX300:RWX304"/>
    <mergeCell ref="RWY300:RWY304"/>
    <mergeCell ref="RWZ300:RWZ304"/>
    <mergeCell ref="RXA300:RXA304"/>
    <mergeCell ref="RXB300:RXB304"/>
    <mergeCell ref="RXC300:RXC304"/>
    <mergeCell ref="RXD300:RXD304"/>
    <mergeCell ref="RXE300:RXE304"/>
    <mergeCell ref="RXF300:RXF304"/>
    <mergeCell ref="RXG300:RXG304"/>
    <mergeCell ref="RXH300:RXH304"/>
    <mergeCell ref="RXI300:RXI304"/>
    <mergeCell ref="RXJ300:RXJ304"/>
    <mergeCell ref="RXK300:RXK304"/>
    <mergeCell ref="RXL300:RXL304"/>
    <mergeCell ref="RXM300:RXM304"/>
    <mergeCell ref="RXN300:RXN304"/>
    <mergeCell ref="RWG300:RWG304"/>
    <mergeCell ref="RWH300:RWH304"/>
    <mergeCell ref="RWI300:RWI304"/>
    <mergeCell ref="RWJ300:RWJ304"/>
    <mergeCell ref="RWK300:RWK304"/>
    <mergeCell ref="RWL300:RWL304"/>
    <mergeCell ref="RWM300:RWM304"/>
    <mergeCell ref="RWN300:RWN304"/>
    <mergeCell ref="RWO300:RWO304"/>
    <mergeCell ref="RWP300:RWP304"/>
    <mergeCell ref="RWQ300:RWQ304"/>
    <mergeCell ref="RWR300:RWR304"/>
    <mergeCell ref="RWS300:RWS304"/>
    <mergeCell ref="RWT300:RWT304"/>
    <mergeCell ref="RWU300:RWU304"/>
    <mergeCell ref="RWV300:RWV304"/>
    <mergeCell ref="RWW300:RWW304"/>
    <mergeCell ref="RVP300:RVP304"/>
    <mergeCell ref="RVQ300:RVQ304"/>
    <mergeCell ref="RVR300:RVR304"/>
    <mergeCell ref="RVS300:RVS304"/>
    <mergeCell ref="RVT300:RVT304"/>
    <mergeCell ref="RVU300:RVU304"/>
    <mergeCell ref="RVV300:RVV304"/>
    <mergeCell ref="RVW300:RVW304"/>
    <mergeCell ref="RVX300:RVX304"/>
    <mergeCell ref="RVY300:RVY304"/>
    <mergeCell ref="RVZ300:RVZ304"/>
    <mergeCell ref="RWA300:RWA304"/>
    <mergeCell ref="RWB300:RWB304"/>
    <mergeCell ref="RWC300:RWC304"/>
    <mergeCell ref="RWD300:RWD304"/>
    <mergeCell ref="RWE300:RWE304"/>
    <mergeCell ref="RWF300:RWF304"/>
    <mergeCell ref="RUY300:RUY304"/>
    <mergeCell ref="RUZ300:RUZ304"/>
    <mergeCell ref="RVA300:RVA304"/>
    <mergeCell ref="RVB300:RVB304"/>
    <mergeCell ref="RVC300:RVC304"/>
    <mergeCell ref="RVD300:RVD304"/>
    <mergeCell ref="RVE300:RVE304"/>
    <mergeCell ref="RVF300:RVF304"/>
    <mergeCell ref="RVG300:RVG304"/>
    <mergeCell ref="RVH300:RVH304"/>
    <mergeCell ref="RVI300:RVI304"/>
    <mergeCell ref="RVJ300:RVJ304"/>
    <mergeCell ref="RVK300:RVK304"/>
    <mergeCell ref="RVL300:RVL304"/>
    <mergeCell ref="RVM300:RVM304"/>
    <mergeCell ref="RVN300:RVN304"/>
    <mergeCell ref="RVO300:RVO304"/>
    <mergeCell ref="RUH300:RUH304"/>
    <mergeCell ref="RUI300:RUI304"/>
    <mergeCell ref="RUJ300:RUJ304"/>
    <mergeCell ref="RUK300:RUK304"/>
    <mergeCell ref="RUL300:RUL304"/>
    <mergeCell ref="RUM300:RUM304"/>
    <mergeCell ref="RUN300:RUN304"/>
    <mergeCell ref="RUO300:RUO304"/>
    <mergeCell ref="RUP300:RUP304"/>
    <mergeCell ref="RUQ300:RUQ304"/>
    <mergeCell ref="RUR300:RUR304"/>
    <mergeCell ref="RUS300:RUS304"/>
    <mergeCell ref="RUT300:RUT304"/>
    <mergeCell ref="RUU300:RUU304"/>
    <mergeCell ref="RUV300:RUV304"/>
    <mergeCell ref="RUW300:RUW304"/>
    <mergeCell ref="RUX300:RUX304"/>
    <mergeCell ref="RTQ300:RTQ304"/>
    <mergeCell ref="RTR300:RTR304"/>
    <mergeCell ref="RTS300:RTS304"/>
    <mergeCell ref="RTT300:RTT304"/>
    <mergeCell ref="RTU300:RTU304"/>
    <mergeCell ref="RTV300:RTV304"/>
    <mergeCell ref="RTW300:RTW304"/>
    <mergeCell ref="RTX300:RTX304"/>
    <mergeCell ref="RTY300:RTY304"/>
    <mergeCell ref="RTZ300:RTZ304"/>
    <mergeCell ref="RUA300:RUA304"/>
    <mergeCell ref="RUB300:RUB304"/>
    <mergeCell ref="RUC300:RUC304"/>
    <mergeCell ref="RUD300:RUD304"/>
    <mergeCell ref="RUE300:RUE304"/>
    <mergeCell ref="RUF300:RUF304"/>
    <mergeCell ref="RUG300:RUG304"/>
    <mergeCell ref="RSZ300:RSZ304"/>
    <mergeCell ref="RTA300:RTA304"/>
    <mergeCell ref="RTB300:RTB304"/>
    <mergeCell ref="RTC300:RTC304"/>
    <mergeCell ref="RTD300:RTD304"/>
    <mergeCell ref="RTE300:RTE304"/>
    <mergeCell ref="RTF300:RTF304"/>
    <mergeCell ref="RTG300:RTG304"/>
    <mergeCell ref="RTH300:RTH304"/>
    <mergeCell ref="RTI300:RTI304"/>
    <mergeCell ref="RTJ300:RTJ304"/>
    <mergeCell ref="RTK300:RTK304"/>
    <mergeCell ref="RTL300:RTL304"/>
    <mergeCell ref="RTM300:RTM304"/>
    <mergeCell ref="RTN300:RTN304"/>
    <mergeCell ref="RTO300:RTO304"/>
    <mergeCell ref="RTP300:RTP304"/>
    <mergeCell ref="RSI300:RSI304"/>
    <mergeCell ref="RSJ300:RSJ304"/>
    <mergeCell ref="RSK300:RSK304"/>
    <mergeCell ref="RSL300:RSL304"/>
    <mergeCell ref="RSM300:RSM304"/>
    <mergeCell ref="RSN300:RSN304"/>
    <mergeCell ref="RSO300:RSO304"/>
    <mergeCell ref="RSP300:RSP304"/>
    <mergeCell ref="RSQ300:RSQ304"/>
    <mergeCell ref="RSR300:RSR304"/>
    <mergeCell ref="RSS300:RSS304"/>
    <mergeCell ref="RST300:RST304"/>
    <mergeCell ref="RSU300:RSU304"/>
    <mergeCell ref="RSV300:RSV304"/>
    <mergeCell ref="RSW300:RSW304"/>
    <mergeCell ref="RSX300:RSX304"/>
    <mergeCell ref="RSY300:RSY304"/>
    <mergeCell ref="RRR300:RRR304"/>
    <mergeCell ref="RRS300:RRS304"/>
    <mergeCell ref="RRT300:RRT304"/>
    <mergeCell ref="RRU300:RRU304"/>
    <mergeCell ref="RRV300:RRV304"/>
    <mergeCell ref="RRW300:RRW304"/>
    <mergeCell ref="RRX300:RRX304"/>
    <mergeCell ref="RRY300:RRY304"/>
    <mergeCell ref="RRZ300:RRZ304"/>
    <mergeCell ref="RSA300:RSA304"/>
    <mergeCell ref="RSB300:RSB304"/>
    <mergeCell ref="RSC300:RSC304"/>
    <mergeCell ref="RSD300:RSD304"/>
    <mergeCell ref="RSE300:RSE304"/>
    <mergeCell ref="RSF300:RSF304"/>
    <mergeCell ref="RSG300:RSG304"/>
    <mergeCell ref="RSH300:RSH304"/>
    <mergeCell ref="RRA300:RRA304"/>
    <mergeCell ref="RRB300:RRB304"/>
    <mergeCell ref="RRC300:RRC304"/>
    <mergeCell ref="RRD300:RRD304"/>
    <mergeCell ref="RRE300:RRE304"/>
    <mergeCell ref="RRF300:RRF304"/>
    <mergeCell ref="RRG300:RRG304"/>
    <mergeCell ref="RRH300:RRH304"/>
    <mergeCell ref="RRI300:RRI304"/>
    <mergeCell ref="RRJ300:RRJ304"/>
    <mergeCell ref="RRK300:RRK304"/>
    <mergeCell ref="RRL300:RRL304"/>
    <mergeCell ref="RRM300:RRM304"/>
    <mergeCell ref="RRN300:RRN304"/>
    <mergeCell ref="RRO300:RRO304"/>
    <mergeCell ref="RRP300:RRP304"/>
    <mergeCell ref="RRQ300:RRQ304"/>
    <mergeCell ref="RQJ300:RQJ304"/>
    <mergeCell ref="RQK300:RQK304"/>
    <mergeCell ref="RQL300:RQL304"/>
    <mergeCell ref="RQM300:RQM304"/>
    <mergeCell ref="RQN300:RQN304"/>
    <mergeCell ref="RQO300:RQO304"/>
    <mergeCell ref="RQP300:RQP304"/>
    <mergeCell ref="RQQ300:RQQ304"/>
    <mergeCell ref="RQR300:RQR304"/>
    <mergeCell ref="RQS300:RQS304"/>
    <mergeCell ref="RQT300:RQT304"/>
    <mergeCell ref="RQU300:RQU304"/>
    <mergeCell ref="RQV300:RQV304"/>
    <mergeCell ref="RQW300:RQW304"/>
    <mergeCell ref="RQX300:RQX304"/>
    <mergeCell ref="RQY300:RQY304"/>
    <mergeCell ref="RQZ300:RQZ304"/>
    <mergeCell ref="RPS300:RPS304"/>
    <mergeCell ref="RPT300:RPT304"/>
    <mergeCell ref="RPU300:RPU304"/>
    <mergeCell ref="RPV300:RPV304"/>
    <mergeCell ref="RPW300:RPW304"/>
    <mergeCell ref="RPX300:RPX304"/>
    <mergeCell ref="RPY300:RPY304"/>
    <mergeCell ref="RPZ300:RPZ304"/>
    <mergeCell ref="RQA300:RQA304"/>
    <mergeCell ref="RQB300:RQB304"/>
    <mergeCell ref="RQC300:RQC304"/>
    <mergeCell ref="RQD300:RQD304"/>
    <mergeCell ref="RQE300:RQE304"/>
    <mergeCell ref="RQF300:RQF304"/>
    <mergeCell ref="RQG300:RQG304"/>
    <mergeCell ref="RQH300:RQH304"/>
    <mergeCell ref="RQI300:RQI304"/>
    <mergeCell ref="RPB300:RPB304"/>
    <mergeCell ref="RPC300:RPC304"/>
    <mergeCell ref="RPD300:RPD304"/>
    <mergeCell ref="RPE300:RPE304"/>
    <mergeCell ref="RPF300:RPF304"/>
    <mergeCell ref="RPG300:RPG304"/>
    <mergeCell ref="RPH300:RPH304"/>
    <mergeCell ref="RPI300:RPI304"/>
    <mergeCell ref="RPJ300:RPJ304"/>
    <mergeCell ref="RPK300:RPK304"/>
    <mergeCell ref="RPL300:RPL304"/>
    <mergeCell ref="RPM300:RPM304"/>
    <mergeCell ref="RPN300:RPN304"/>
    <mergeCell ref="RPO300:RPO304"/>
    <mergeCell ref="RPP300:RPP304"/>
    <mergeCell ref="RPQ300:RPQ304"/>
    <mergeCell ref="RPR300:RPR304"/>
    <mergeCell ref="ROK300:ROK304"/>
    <mergeCell ref="ROL300:ROL304"/>
    <mergeCell ref="ROM300:ROM304"/>
    <mergeCell ref="RON300:RON304"/>
    <mergeCell ref="ROO300:ROO304"/>
    <mergeCell ref="ROP300:ROP304"/>
    <mergeCell ref="ROQ300:ROQ304"/>
    <mergeCell ref="ROR300:ROR304"/>
    <mergeCell ref="ROS300:ROS304"/>
    <mergeCell ref="ROT300:ROT304"/>
    <mergeCell ref="ROU300:ROU304"/>
    <mergeCell ref="ROV300:ROV304"/>
    <mergeCell ref="ROW300:ROW304"/>
    <mergeCell ref="ROX300:ROX304"/>
    <mergeCell ref="ROY300:ROY304"/>
    <mergeCell ref="ROZ300:ROZ304"/>
    <mergeCell ref="RPA300:RPA304"/>
    <mergeCell ref="RNT300:RNT304"/>
    <mergeCell ref="RNU300:RNU304"/>
    <mergeCell ref="RNV300:RNV304"/>
    <mergeCell ref="RNW300:RNW304"/>
    <mergeCell ref="RNX300:RNX304"/>
    <mergeCell ref="RNY300:RNY304"/>
    <mergeCell ref="RNZ300:RNZ304"/>
    <mergeCell ref="ROA300:ROA304"/>
    <mergeCell ref="ROB300:ROB304"/>
    <mergeCell ref="ROC300:ROC304"/>
    <mergeCell ref="ROD300:ROD304"/>
    <mergeCell ref="ROE300:ROE304"/>
    <mergeCell ref="ROF300:ROF304"/>
    <mergeCell ref="ROG300:ROG304"/>
    <mergeCell ref="ROH300:ROH304"/>
    <mergeCell ref="ROI300:ROI304"/>
    <mergeCell ref="ROJ300:ROJ304"/>
    <mergeCell ref="RNC300:RNC304"/>
    <mergeCell ref="RND300:RND304"/>
    <mergeCell ref="RNE300:RNE304"/>
    <mergeCell ref="RNF300:RNF304"/>
    <mergeCell ref="RNG300:RNG304"/>
    <mergeCell ref="RNH300:RNH304"/>
    <mergeCell ref="RNI300:RNI304"/>
    <mergeCell ref="RNJ300:RNJ304"/>
    <mergeCell ref="RNK300:RNK304"/>
    <mergeCell ref="RNL300:RNL304"/>
    <mergeCell ref="RNM300:RNM304"/>
    <mergeCell ref="RNN300:RNN304"/>
    <mergeCell ref="RNO300:RNO304"/>
    <mergeCell ref="RNP300:RNP304"/>
    <mergeCell ref="RNQ300:RNQ304"/>
    <mergeCell ref="RNR300:RNR304"/>
    <mergeCell ref="RNS300:RNS304"/>
    <mergeCell ref="RML300:RML304"/>
    <mergeCell ref="RMM300:RMM304"/>
    <mergeCell ref="RMN300:RMN304"/>
    <mergeCell ref="RMO300:RMO304"/>
    <mergeCell ref="RMP300:RMP304"/>
    <mergeCell ref="RMQ300:RMQ304"/>
    <mergeCell ref="RMR300:RMR304"/>
    <mergeCell ref="RMS300:RMS304"/>
    <mergeCell ref="RMT300:RMT304"/>
    <mergeCell ref="RMU300:RMU304"/>
    <mergeCell ref="RMV300:RMV304"/>
    <mergeCell ref="RMW300:RMW304"/>
    <mergeCell ref="RMX300:RMX304"/>
    <mergeCell ref="RMY300:RMY304"/>
    <mergeCell ref="RMZ300:RMZ304"/>
    <mergeCell ref="RNA300:RNA304"/>
    <mergeCell ref="RNB300:RNB304"/>
    <mergeCell ref="RLU300:RLU304"/>
    <mergeCell ref="RLV300:RLV304"/>
    <mergeCell ref="RLW300:RLW304"/>
    <mergeCell ref="RLX300:RLX304"/>
    <mergeCell ref="RLY300:RLY304"/>
    <mergeCell ref="RLZ300:RLZ304"/>
    <mergeCell ref="RMA300:RMA304"/>
    <mergeCell ref="RMB300:RMB304"/>
    <mergeCell ref="RMC300:RMC304"/>
    <mergeCell ref="RMD300:RMD304"/>
    <mergeCell ref="RME300:RME304"/>
    <mergeCell ref="RMF300:RMF304"/>
    <mergeCell ref="RMG300:RMG304"/>
    <mergeCell ref="RMH300:RMH304"/>
    <mergeCell ref="RMI300:RMI304"/>
    <mergeCell ref="RMJ300:RMJ304"/>
    <mergeCell ref="RMK300:RMK304"/>
    <mergeCell ref="RLD300:RLD304"/>
    <mergeCell ref="RLE300:RLE304"/>
    <mergeCell ref="RLF300:RLF304"/>
    <mergeCell ref="RLG300:RLG304"/>
    <mergeCell ref="RLH300:RLH304"/>
    <mergeCell ref="RLI300:RLI304"/>
    <mergeCell ref="RLJ300:RLJ304"/>
    <mergeCell ref="RLK300:RLK304"/>
    <mergeCell ref="RLL300:RLL304"/>
    <mergeCell ref="RLM300:RLM304"/>
    <mergeCell ref="RLN300:RLN304"/>
    <mergeCell ref="RLO300:RLO304"/>
    <mergeCell ref="RLP300:RLP304"/>
    <mergeCell ref="RLQ300:RLQ304"/>
    <mergeCell ref="RLR300:RLR304"/>
    <mergeCell ref="RLS300:RLS304"/>
    <mergeCell ref="RLT300:RLT304"/>
    <mergeCell ref="RKM300:RKM304"/>
    <mergeCell ref="RKN300:RKN304"/>
    <mergeCell ref="RKO300:RKO304"/>
    <mergeCell ref="RKP300:RKP304"/>
    <mergeCell ref="RKQ300:RKQ304"/>
    <mergeCell ref="RKR300:RKR304"/>
    <mergeCell ref="RKS300:RKS304"/>
    <mergeCell ref="RKT300:RKT304"/>
    <mergeCell ref="RKU300:RKU304"/>
    <mergeCell ref="RKV300:RKV304"/>
    <mergeCell ref="RKW300:RKW304"/>
    <mergeCell ref="RKX300:RKX304"/>
    <mergeCell ref="RKY300:RKY304"/>
    <mergeCell ref="RKZ300:RKZ304"/>
    <mergeCell ref="RLA300:RLA304"/>
    <mergeCell ref="RLB300:RLB304"/>
    <mergeCell ref="RLC300:RLC304"/>
    <mergeCell ref="RJV300:RJV304"/>
    <mergeCell ref="RJW300:RJW304"/>
    <mergeCell ref="RJX300:RJX304"/>
    <mergeCell ref="RJY300:RJY304"/>
    <mergeCell ref="RJZ300:RJZ304"/>
    <mergeCell ref="RKA300:RKA304"/>
    <mergeCell ref="RKB300:RKB304"/>
    <mergeCell ref="RKC300:RKC304"/>
    <mergeCell ref="RKD300:RKD304"/>
    <mergeCell ref="RKE300:RKE304"/>
    <mergeCell ref="RKF300:RKF304"/>
    <mergeCell ref="RKG300:RKG304"/>
    <mergeCell ref="RKH300:RKH304"/>
    <mergeCell ref="RKI300:RKI304"/>
    <mergeCell ref="RKJ300:RKJ304"/>
    <mergeCell ref="RKK300:RKK304"/>
    <mergeCell ref="RKL300:RKL304"/>
    <mergeCell ref="RJE300:RJE304"/>
    <mergeCell ref="RJF300:RJF304"/>
    <mergeCell ref="RJG300:RJG304"/>
    <mergeCell ref="RJH300:RJH304"/>
    <mergeCell ref="RJI300:RJI304"/>
    <mergeCell ref="RJJ300:RJJ304"/>
    <mergeCell ref="RJK300:RJK304"/>
    <mergeCell ref="RJL300:RJL304"/>
    <mergeCell ref="RJM300:RJM304"/>
    <mergeCell ref="RJN300:RJN304"/>
    <mergeCell ref="RJO300:RJO304"/>
    <mergeCell ref="RJP300:RJP304"/>
    <mergeCell ref="RJQ300:RJQ304"/>
    <mergeCell ref="RJR300:RJR304"/>
    <mergeCell ref="RJS300:RJS304"/>
    <mergeCell ref="RJT300:RJT304"/>
    <mergeCell ref="RJU300:RJU304"/>
    <mergeCell ref="RIN300:RIN304"/>
    <mergeCell ref="RIO300:RIO304"/>
    <mergeCell ref="RIP300:RIP304"/>
    <mergeCell ref="RIQ300:RIQ304"/>
    <mergeCell ref="RIR300:RIR304"/>
    <mergeCell ref="RIS300:RIS304"/>
    <mergeCell ref="RIT300:RIT304"/>
    <mergeCell ref="RIU300:RIU304"/>
    <mergeCell ref="RIV300:RIV304"/>
    <mergeCell ref="RIW300:RIW304"/>
    <mergeCell ref="RIX300:RIX304"/>
    <mergeCell ref="RIY300:RIY304"/>
    <mergeCell ref="RIZ300:RIZ304"/>
    <mergeCell ref="RJA300:RJA304"/>
    <mergeCell ref="RJB300:RJB304"/>
    <mergeCell ref="RJC300:RJC304"/>
    <mergeCell ref="RJD300:RJD304"/>
    <mergeCell ref="RHW300:RHW304"/>
    <mergeCell ref="RHX300:RHX304"/>
    <mergeCell ref="RHY300:RHY304"/>
    <mergeCell ref="RHZ300:RHZ304"/>
    <mergeCell ref="RIA300:RIA304"/>
    <mergeCell ref="RIB300:RIB304"/>
    <mergeCell ref="RIC300:RIC304"/>
    <mergeCell ref="RID300:RID304"/>
    <mergeCell ref="RIE300:RIE304"/>
    <mergeCell ref="RIF300:RIF304"/>
    <mergeCell ref="RIG300:RIG304"/>
    <mergeCell ref="RIH300:RIH304"/>
    <mergeCell ref="RII300:RII304"/>
    <mergeCell ref="RIJ300:RIJ304"/>
    <mergeCell ref="RIK300:RIK304"/>
    <mergeCell ref="RIL300:RIL304"/>
    <mergeCell ref="RIM300:RIM304"/>
    <mergeCell ref="RHF300:RHF304"/>
    <mergeCell ref="RHG300:RHG304"/>
    <mergeCell ref="RHH300:RHH304"/>
    <mergeCell ref="RHI300:RHI304"/>
    <mergeCell ref="RHJ300:RHJ304"/>
    <mergeCell ref="RHK300:RHK304"/>
    <mergeCell ref="RHL300:RHL304"/>
    <mergeCell ref="RHM300:RHM304"/>
    <mergeCell ref="RHN300:RHN304"/>
    <mergeCell ref="RHO300:RHO304"/>
    <mergeCell ref="RHP300:RHP304"/>
    <mergeCell ref="RHQ300:RHQ304"/>
    <mergeCell ref="RHR300:RHR304"/>
    <mergeCell ref="RHS300:RHS304"/>
    <mergeCell ref="RHT300:RHT304"/>
    <mergeCell ref="RHU300:RHU304"/>
    <mergeCell ref="RHV300:RHV304"/>
    <mergeCell ref="RGO300:RGO304"/>
    <mergeCell ref="RGP300:RGP304"/>
    <mergeCell ref="RGQ300:RGQ304"/>
    <mergeCell ref="RGR300:RGR304"/>
    <mergeCell ref="RGS300:RGS304"/>
    <mergeCell ref="RGT300:RGT304"/>
    <mergeCell ref="RGU300:RGU304"/>
    <mergeCell ref="RGV300:RGV304"/>
    <mergeCell ref="RGW300:RGW304"/>
    <mergeCell ref="RGX300:RGX304"/>
    <mergeCell ref="RGY300:RGY304"/>
    <mergeCell ref="RGZ300:RGZ304"/>
    <mergeCell ref="RHA300:RHA304"/>
    <mergeCell ref="RHB300:RHB304"/>
    <mergeCell ref="RHC300:RHC304"/>
    <mergeCell ref="RHD300:RHD304"/>
    <mergeCell ref="RHE300:RHE304"/>
    <mergeCell ref="RFX300:RFX304"/>
    <mergeCell ref="RFY300:RFY304"/>
    <mergeCell ref="RFZ300:RFZ304"/>
    <mergeCell ref="RGA300:RGA304"/>
    <mergeCell ref="RGB300:RGB304"/>
    <mergeCell ref="RGC300:RGC304"/>
    <mergeCell ref="RGD300:RGD304"/>
    <mergeCell ref="RGE300:RGE304"/>
    <mergeCell ref="RGF300:RGF304"/>
    <mergeCell ref="RGG300:RGG304"/>
    <mergeCell ref="RGH300:RGH304"/>
    <mergeCell ref="RGI300:RGI304"/>
    <mergeCell ref="RGJ300:RGJ304"/>
    <mergeCell ref="RGK300:RGK304"/>
    <mergeCell ref="RGL300:RGL304"/>
    <mergeCell ref="RGM300:RGM304"/>
    <mergeCell ref="RGN300:RGN304"/>
    <mergeCell ref="RFG300:RFG304"/>
    <mergeCell ref="RFH300:RFH304"/>
    <mergeCell ref="RFI300:RFI304"/>
    <mergeCell ref="RFJ300:RFJ304"/>
    <mergeCell ref="RFK300:RFK304"/>
    <mergeCell ref="RFL300:RFL304"/>
    <mergeCell ref="RFM300:RFM304"/>
    <mergeCell ref="RFN300:RFN304"/>
    <mergeCell ref="RFO300:RFO304"/>
    <mergeCell ref="RFP300:RFP304"/>
    <mergeCell ref="RFQ300:RFQ304"/>
    <mergeCell ref="RFR300:RFR304"/>
    <mergeCell ref="RFS300:RFS304"/>
    <mergeCell ref="RFT300:RFT304"/>
    <mergeCell ref="RFU300:RFU304"/>
    <mergeCell ref="RFV300:RFV304"/>
    <mergeCell ref="RFW300:RFW304"/>
    <mergeCell ref="REP300:REP304"/>
    <mergeCell ref="REQ300:REQ304"/>
    <mergeCell ref="RER300:RER304"/>
    <mergeCell ref="RES300:RES304"/>
    <mergeCell ref="RET300:RET304"/>
    <mergeCell ref="REU300:REU304"/>
    <mergeCell ref="REV300:REV304"/>
    <mergeCell ref="REW300:REW304"/>
    <mergeCell ref="REX300:REX304"/>
    <mergeCell ref="REY300:REY304"/>
    <mergeCell ref="REZ300:REZ304"/>
    <mergeCell ref="RFA300:RFA304"/>
    <mergeCell ref="RFB300:RFB304"/>
    <mergeCell ref="RFC300:RFC304"/>
    <mergeCell ref="RFD300:RFD304"/>
    <mergeCell ref="RFE300:RFE304"/>
    <mergeCell ref="RFF300:RFF304"/>
    <mergeCell ref="RDY300:RDY304"/>
    <mergeCell ref="RDZ300:RDZ304"/>
    <mergeCell ref="REA300:REA304"/>
    <mergeCell ref="REB300:REB304"/>
    <mergeCell ref="REC300:REC304"/>
    <mergeCell ref="RED300:RED304"/>
    <mergeCell ref="REE300:REE304"/>
    <mergeCell ref="REF300:REF304"/>
    <mergeCell ref="REG300:REG304"/>
    <mergeCell ref="REH300:REH304"/>
    <mergeCell ref="REI300:REI304"/>
    <mergeCell ref="REJ300:REJ304"/>
    <mergeCell ref="REK300:REK304"/>
    <mergeCell ref="REL300:REL304"/>
    <mergeCell ref="REM300:REM304"/>
    <mergeCell ref="REN300:REN304"/>
    <mergeCell ref="REO300:REO304"/>
    <mergeCell ref="RDH300:RDH304"/>
    <mergeCell ref="RDI300:RDI304"/>
    <mergeCell ref="RDJ300:RDJ304"/>
    <mergeCell ref="RDK300:RDK304"/>
    <mergeCell ref="RDL300:RDL304"/>
    <mergeCell ref="RDM300:RDM304"/>
    <mergeCell ref="RDN300:RDN304"/>
    <mergeCell ref="RDO300:RDO304"/>
    <mergeCell ref="RDP300:RDP304"/>
    <mergeCell ref="RDQ300:RDQ304"/>
    <mergeCell ref="RDR300:RDR304"/>
    <mergeCell ref="RDS300:RDS304"/>
    <mergeCell ref="RDT300:RDT304"/>
    <mergeCell ref="RDU300:RDU304"/>
    <mergeCell ref="RDV300:RDV304"/>
    <mergeCell ref="RDW300:RDW304"/>
    <mergeCell ref="RDX300:RDX304"/>
    <mergeCell ref="RCQ300:RCQ304"/>
    <mergeCell ref="RCR300:RCR304"/>
    <mergeCell ref="RCS300:RCS304"/>
    <mergeCell ref="RCT300:RCT304"/>
    <mergeCell ref="RCU300:RCU304"/>
    <mergeCell ref="RCV300:RCV304"/>
    <mergeCell ref="RCW300:RCW304"/>
    <mergeCell ref="RCX300:RCX304"/>
    <mergeCell ref="RCY300:RCY304"/>
    <mergeCell ref="RCZ300:RCZ304"/>
    <mergeCell ref="RDA300:RDA304"/>
    <mergeCell ref="RDB300:RDB304"/>
    <mergeCell ref="RDC300:RDC304"/>
    <mergeCell ref="RDD300:RDD304"/>
    <mergeCell ref="RDE300:RDE304"/>
    <mergeCell ref="RDF300:RDF304"/>
    <mergeCell ref="RDG300:RDG304"/>
    <mergeCell ref="RBZ300:RBZ304"/>
    <mergeCell ref="RCA300:RCA304"/>
    <mergeCell ref="RCB300:RCB304"/>
    <mergeCell ref="RCC300:RCC304"/>
    <mergeCell ref="RCD300:RCD304"/>
    <mergeCell ref="RCE300:RCE304"/>
    <mergeCell ref="RCF300:RCF304"/>
    <mergeCell ref="RCG300:RCG304"/>
    <mergeCell ref="RCH300:RCH304"/>
    <mergeCell ref="RCI300:RCI304"/>
    <mergeCell ref="RCJ300:RCJ304"/>
    <mergeCell ref="RCK300:RCK304"/>
    <mergeCell ref="RCL300:RCL304"/>
    <mergeCell ref="RCM300:RCM304"/>
    <mergeCell ref="RCN300:RCN304"/>
    <mergeCell ref="RCO300:RCO304"/>
    <mergeCell ref="RCP300:RCP304"/>
    <mergeCell ref="RBI300:RBI304"/>
    <mergeCell ref="RBJ300:RBJ304"/>
    <mergeCell ref="RBK300:RBK304"/>
    <mergeCell ref="RBL300:RBL304"/>
    <mergeCell ref="RBM300:RBM304"/>
    <mergeCell ref="RBN300:RBN304"/>
    <mergeCell ref="RBO300:RBO304"/>
    <mergeCell ref="RBP300:RBP304"/>
    <mergeCell ref="RBQ300:RBQ304"/>
    <mergeCell ref="RBR300:RBR304"/>
    <mergeCell ref="RBS300:RBS304"/>
    <mergeCell ref="RBT300:RBT304"/>
    <mergeCell ref="RBU300:RBU304"/>
    <mergeCell ref="RBV300:RBV304"/>
    <mergeCell ref="RBW300:RBW304"/>
    <mergeCell ref="RBX300:RBX304"/>
    <mergeCell ref="RBY300:RBY304"/>
    <mergeCell ref="RAR300:RAR304"/>
    <mergeCell ref="RAS300:RAS304"/>
    <mergeCell ref="RAT300:RAT304"/>
    <mergeCell ref="RAU300:RAU304"/>
    <mergeCell ref="RAV300:RAV304"/>
    <mergeCell ref="RAW300:RAW304"/>
    <mergeCell ref="RAX300:RAX304"/>
    <mergeCell ref="RAY300:RAY304"/>
    <mergeCell ref="RAZ300:RAZ304"/>
    <mergeCell ref="RBA300:RBA304"/>
    <mergeCell ref="RBB300:RBB304"/>
    <mergeCell ref="RBC300:RBC304"/>
    <mergeCell ref="RBD300:RBD304"/>
    <mergeCell ref="RBE300:RBE304"/>
    <mergeCell ref="RBF300:RBF304"/>
    <mergeCell ref="RBG300:RBG304"/>
    <mergeCell ref="RBH300:RBH304"/>
    <mergeCell ref="RAA300:RAA304"/>
    <mergeCell ref="RAB300:RAB304"/>
    <mergeCell ref="RAC300:RAC304"/>
    <mergeCell ref="RAD300:RAD304"/>
    <mergeCell ref="RAE300:RAE304"/>
    <mergeCell ref="RAF300:RAF304"/>
    <mergeCell ref="RAG300:RAG304"/>
    <mergeCell ref="RAH300:RAH304"/>
    <mergeCell ref="RAI300:RAI304"/>
    <mergeCell ref="RAJ300:RAJ304"/>
    <mergeCell ref="RAK300:RAK304"/>
    <mergeCell ref="RAL300:RAL304"/>
    <mergeCell ref="RAM300:RAM304"/>
    <mergeCell ref="RAN300:RAN304"/>
    <mergeCell ref="RAO300:RAO304"/>
    <mergeCell ref="RAP300:RAP304"/>
    <mergeCell ref="RAQ300:RAQ304"/>
    <mergeCell ref="QZJ300:QZJ304"/>
    <mergeCell ref="QZK300:QZK304"/>
    <mergeCell ref="QZL300:QZL304"/>
    <mergeCell ref="QZM300:QZM304"/>
    <mergeCell ref="QZN300:QZN304"/>
    <mergeCell ref="QZO300:QZO304"/>
    <mergeCell ref="QZP300:QZP304"/>
    <mergeCell ref="QZQ300:QZQ304"/>
    <mergeCell ref="QZR300:QZR304"/>
    <mergeCell ref="QZS300:QZS304"/>
    <mergeCell ref="QZT300:QZT304"/>
    <mergeCell ref="QZU300:QZU304"/>
    <mergeCell ref="QZV300:QZV304"/>
    <mergeCell ref="QZW300:QZW304"/>
    <mergeCell ref="QZX300:QZX304"/>
    <mergeCell ref="QZY300:QZY304"/>
    <mergeCell ref="QZZ300:QZZ304"/>
    <mergeCell ref="QYS300:QYS304"/>
    <mergeCell ref="QYT300:QYT304"/>
    <mergeCell ref="QYU300:QYU304"/>
    <mergeCell ref="QYV300:QYV304"/>
    <mergeCell ref="QYW300:QYW304"/>
    <mergeCell ref="QYX300:QYX304"/>
    <mergeCell ref="QYY300:QYY304"/>
    <mergeCell ref="QYZ300:QYZ304"/>
    <mergeCell ref="QZA300:QZA304"/>
    <mergeCell ref="QZB300:QZB304"/>
    <mergeCell ref="QZC300:QZC304"/>
    <mergeCell ref="QZD300:QZD304"/>
    <mergeCell ref="QZE300:QZE304"/>
    <mergeCell ref="QZF300:QZF304"/>
    <mergeCell ref="QZG300:QZG304"/>
    <mergeCell ref="QZH300:QZH304"/>
    <mergeCell ref="QZI300:QZI304"/>
    <mergeCell ref="QYB300:QYB304"/>
    <mergeCell ref="QYC300:QYC304"/>
    <mergeCell ref="QYD300:QYD304"/>
    <mergeCell ref="QYE300:QYE304"/>
    <mergeCell ref="QYF300:QYF304"/>
    <mergeCell ref="QYG300:QYG304"/>
    <mergeCell ref="QYH300:QYH304"/>
    <mergeCell ref="QYI300:QYI304"/>
    <mergeCell ref="QYJ300:QYJ304"/>
    <mergeCell ref="QYK300:QYK304"/>
    <mergeCell ref="QYL300:QYL304"/>
    <mergeCell ref="QYM300:QYM304"/>
    <mergeCell ref="QYN300:QYN304"/>
    <mergeCell ref="QYO300:QYO304"/>
    <mergeCell ref="QYP300:QYP304"/>
    <mergeCell ref="QYQ300:QYQ304"/>
    <mergeCell ref="QYR300:QYR304"/>
    <mergeCell ref="QXK300:QXK304"/>
    <mergeCell ref="QXL300:QXL304"/>
    <mergeCell ref="QXM300:QXM304"/>
    <mergeCell ref="QXN300:QXN304"/>
    <mergeCell ref="QXO300:QXO304"/>
    <mergeCell ref="QXP300:QXP304"/>
    <mergeCell ref="QXQ300:QXQ304"/>
    <mergeCell ref="QXR300:QXR304"/>
    <mergeCell ref="QXS300:QXS304"/>
    <mergeCell ref="QXT300:QXT304"/>
    <mergeCell ref="QXU300:QXU304"/>
    <mergeCell ref="QXV300:QXV304"/>
    <mergeCell ref="QXW300:QXW304"/>
    <mergeCell ref="QXX300:QXX304"/>
    <mergeCell ref="QXY300:QXY304"/>
    <mergeCell ref="QXZ300:QXZ304"/>
    <mergeCell ref="QYA300:QYA304"/>
    <mergeCell ref="QWT300:QWT304"/>
    <mergeCell ref="QWU300:QWU304"/>
    <mergeCell ref="QWV300:QWV304"/>
    <mergeCell ref="QWW300:QWW304"/>
    <mergeCell ref="QWX300:QWX304"/>
    <mergeCell ref="QWY300:QWY304"/>
    <mergeCell ref="QWZ300:QWZ304"/>
    <mergeCell ref="QXA300:QXA304"/>
    <mergeCell ref="QXB300:QXB304"/>
    <mergeCell ref="QXC300:QXC304"/>
    <mergeCell ref="QXD300:QXD304"/>
    <mergeCell ref="QXE300:QXE304"/>
    <mergeCell ref="QXF300:QXF304"/>
    <mergeCell ref="QXG300:QXG304"/>
    <mergeCell ref="QXH300:QXH304"/>
    <mergeCell ref="QXI300:QXI304"/>
    <mergeCell ref="QXJ300:QXJ304"/>
    <mergeCell ref="QWC300:QWC304"/>
    <mergeCell ref="QWD300:QWD304"/>
    <mergeCell ref="QWE300:QWE304"/>
    <mergeCell ref="QWF300:QWF304"/>
    <mergeCell ref="QWG300:QWG304"/>
    <mergeCell ref="QWH300:QWH304"/>
    <mergeCell ref="QWI300:QWI304"/>
    <mergeCell ref="QWJ300:QWJ304"/>
    <mergeCell ref="QWK300:QWK304"/>
    <mergeCell ref="QWL300:QWL304"/>
    <mergeCell ref="QWM300:QWM304"/>
    <mergeCell ref="QWN300:QWN304"/>
    <mergeCell ref="QWO300:QWO304"/>
    <mergeCell ref="QWP300:QWP304"/>
    <mergeCell ref="QWQ300:QWQ304"/>
    <mergeCell ref="QWR300:QWR304"/>
    <mergeCell ref="QWS300:QWS304"/>
    <mergeCell ref="QVL300:QVL304"/>
    <mergeCell ref="QVM300:QVM304"/>
    <mergeCell ref="QVN300:QVN304"/>
    <mergeCell ref="QVO300:QVO304"/>
    <mergeCell ref="QVP300:QVP304"/>
    <mergeCell ref="QVQ300:QVQ304"/>
    <mergeCell ref="QVR300:QVR304"/>
    <mergeCell ref="QVS300:QVS304"/>
    <mergeCell ref="QVT300:QVT304"/>
    <mergeCell ref="QVU300:QVU304"/>
    <mergeCell ref="QVV300:QVV304"/>
    <mergeCell ref="QVW300:QVW304"/>
    <mergeCell ref="QVX300:QVX304"/>
    <mergeCell ref="QVY300:QVY304"/>
    <mergeCell ref="QVZ300:QVZ304"/>
    <mergeCell ref="QWA300:QWA304"/>
    <mergeCell ref="QWB300:QWB304"/>
    <mergeCell ref="QUU300:QUU304"/>
    <mergeCell ref="QUV300:QUV304"/>
    <mergeCell ref="QUW300:QUW304"/>
    <mergeCell ref="QUX300:QUX304"/>
    <mergeCell ref="QUY300:QUY304"/>
    <mergeCell ref="QUZ300:QUZ304"/>
    <mergeCell ref="QVA300:QVA304"/>
    <mergeCell ref="QVB300:QVB304"/>
    <mergeCell ref="QVC300:QVC304"/>
    <mergeCell ref="QVD300:QVD304"/>
    <mergeCell ref="QVE300:QVE304"/>
    <mergeCell ref="QVF300:QVF304"/>
    <mergeCell ref="QVG300:QVG304"/>
    <mergeCell ref="QVH300:QVH304"/>
    <mergeCell ref="QVI300:QVI304"/>
    <mergeCell ref="QVJ300:QVJ304"/>
    <mergeCell ref="QVK300:QVK304"/>
    <mergeCell ref="QUD300:QUD304"/>
    <mergeCell ref="QUE300:QUE304"/>
    <mergeCell ref="QUF300:QUF304"/>
    <mergeCell ref="QUG300:QUG304"/>
    <mergeCell ref="QUH300:QUH304"/>
    <mergeCell ref="QUI300:QUI304"/>
    <mergeCell ref="QUJ300:QUJ304"/>
    <mergeCell ref="QUK300:QUK304"/>
    <mergeCell ref="QUL300:QUL304"/>
    <mergeCell ref="QUM300:QUM304"/>
    <mergeCell ref="QUN300:QUN304"/>
    <mergeCell ref="QUO300:QUO304"/>
    <mergeCell ref="QUP300:QUP304"/>
    <mergeCell ref="QUQ300:QUQ304"/>
    <mergeCell ref="QUR300:QUR304"/>
    <mergeCell ref="QUS300:QUS304"/>
    <mergeCell ref="QUT300:QUT304"/>
    <mergeCell ref="QTM300:QTM304"/>
    <mergeCell ref="QTN300:QTN304"/>
    <mergeCell ref="QTO300:QTO304"/>
    <mergeCell ref="QTP300:QTP304"/>
    <mergeCell ref="QTQ300:QTQ304"/>
    <mergeCell ref="QTR300:QTR304"/>
    <mergeCell ref="QTS300:QTS304"/>
    <mergeCell ref="QTT300:QTT304"/>
    <mergeCell ref="QTU300:QTU304"/>
    <mergeCell ref="QTV300:QTV304"/>
    <mergeCell ref="QTW300:QTW304"/>
    <mergeCell ref="QTX300:QTX304"/>
    <mergeCell ref="QTY300:QTY304"/>
    <mergeCell ref="QTZ300:QTZ304"/>
    <mergeCell ref="QUA300:QUA304"/>
    <mergeCell ref="QUB300:QUB304"/>
    <mergeCell ref="QUC300:QUC304"/>
    <mergeCell ref="QSV300:QSV304"/>
    <mergeCell ref="QSW300:QSW304"/>
    <mergeCell ref="QSX300:QSX304"/>
    <mergeCell ref="QSY300:QSY304"/>
    <mergeCell ref="QSZ300:QSZ304"/>
    <mergeCell ref="QTA300:QTA304"/>
    <mergeCell ref="QTB300:QTB304"/>
    <mergeCell ref="QTC300:QTC304"/>
    <mergeCell ref="QTD300:QTD304"/>
    <mergeCell ref="QTE300:QTE304"/>
    <mergeCell ref="QTF300:QTF304"/>
    <mergeCell ref="QTG300:QTG304"/>
    <mergeCell ref="QTH300:QTH304"/>
    <mergeCell ref="QTI300:QTI304"/>
    <mergeCell ref="QTJ300:QTJ304"/>
    <mergeCell ref="QTK300:QTK304"/>
    <mergeCell ref="QTL300:QTL304"/>
    <mergeCell ref="QSE300:QSE304"/>
    <mergeCell ref="QSF300:QSF304"/>
    <mergeCell ref="QSG300:QSG304"/>
    <mergeCell ref="QSH300:QSH304"/>
    <mergeCell ref="QSI300:QSI304"/>
    <mergeCell ref="QSJ300:QSJ304"/>
    <mergeCell ref="QSK300:QSK304"/>
    <mergeCell ref="QSL300:QSL304"/>
    <mergeCell ref="QSM300:QSM304"/>
    <mergeCell ref="QSN300:QSN304"/>
    <mergeCell ref="QSO300:QSO304"/>
    <mergeCell ref="QSP300:QSP304"/>
    <mergeCell ref="QSQ300:QSQ304"/>
    <mergeCell ref="QSR300:QSR304"/>
    <mergeCell ref="QSS300:QSS304"/>
    <mergeCell ref="QST300:QST304"/>
    <mergeCell ref="QSU300:QSU304"/>
    <mergeCell ref="QRN300:QRN304"/>
    <mergeCell ref="QRO300:QRO304"/>
    <mergeCell ref="QRP300:QRP304"/>
    <mergeCell ref="QRQ300:QRQ304"/>
    <mergeCell ref="QRR300:QRR304"/>
    <mergeCell ref="QRS300:QRS304"/>
    <mergeCell ref="QRT300:QRT304"/>
    <mergeCell ref="QRU300:QRU304"/>
    <mergeCell ref="QRV300:QRV304"/>
    <mergeCell ref="QRW300:QRW304"/>
    <mergeCell ref="QRX300:QRX304"/>
    <mergeCell ref="QRY300:QRY304"/>
    <mergeCell ref="QRZ300:QRZ304"/>
    <mergeCell ref="QSA300:QSA304"/>
    <mergeCell ref="QSB300:QSB304"/>
    <mergeCell ref="QSC300:QSC304"/>
    <mergeCell ref="QSD300:QSD304"/>
    <mergeCell ref="QQW300:QQW304"/>
    <mergeCell ref="QQX300:QQX304"/>
    <mergeCell ref="QQY300:QQY304"/>
    <mergeCell ref="QQZ300:QQZ304"/>
    <mergeCell ref="QRA300:QRA304"/>
    <mergeCell ref="QRB300:QRB304"/>
    <mergeCell ref="QRC300:QRC304"/>
    <mergeCell ref="QRD300:QRD304"/>
    <mergeCell ref="QRE300:QRE304"/>
    <mergeCell ref="QRF300:QRF304"/>
    <mergeCell ref="QRG300:QRG304"/>
    <mergeCell ref="QRH300:QRH304"/>
    <mergeCell ref="QRI300:QRI304"/>
    <mergeCell ref="QRJ300:QRJ304"/>
    <mergeCell ref="QRK300:QRK304"/>
    <mergeCell ref="QRL300:QRL304"/>
    <mergeCell ref="QRM300:QRM304"/>
    <mergeCell ref="QQF300:QQF304"/>
    <mergeCell ref="QQG300:QQG304"/>
    <mergeCell ref="QQH300:QQH304"/>
    <mergeCell ref="QQI300:QQI304"/>
    <mergeCell ref="QQJ300:QQJ304"/>
    <mergeCell ref="QQK300:QQK304"/>
    <mergeCell ref="QQL300:QQL304"/>
    <mergeCell ref="QQM300:QQM304"/>
    <mergeCell ref="QQN300:QQN304"/>
    <mergeCell ref="QQO300:QQO304"/>
    <mergeCell ref="QQP300:QQP304"/>
    <mergeCell ref="QQQ300:QQQ304"/>
    <mergeCell ref="QQR300:QQR304"/>
    <mergeCell ref="QQS300:QQS304"/>
    <mergeCell ref="QQT300:QQT304"/>
    <mergeCell ref="QQU300:QQU304"/>
    <mergeCell ref="QQV300:QQV304"/>
    <mergeCell ref="QPO300:QPO304"/>
    <mergeCell ref="QPP300:QPP304"/>
    <mergeCell ref="QPQ300:QPQ304"/>
    <mergeCell ref="QPR300:QPR304"/>
    <mergeCell ref="QPS300:QPS304"/>
    <mergeCell ref="QPT300:QPT304"/>
    <mergeCell ref="QPU300:QPU304"/>
    <mergeCell ref="QPV300:QPV304"/>
    <mergeCell ref="QPW300:QPW304"/>
    <mergeCell ref="QPX300:QPX304"/>
    <mergeCell ref="QPY300:QPY304"/>
    <mergeCell ref="QPZ300:QPZ304"/>
    <mergeCell ref="QQA300:QQA304"/>
    <mergeCell ref="QQB300:QQB304"/>
    <mergeCell ref="QQC300:QQC304"/>
    <mergeCell ref="QQD300:QQD304"/>
    <mergeCell ref="QQE300:QQE304"/>
    <mergeCell ref="QOX300:QOX304"/>
    <mergeCell ref="QOY300:QOY304"/>
    <mergeCell ref="QOZ300:QOZ304"/>
    <mergeCell ref="QPA300:QPA304"/>
    <mergeCell ref="QPB300:QPB304"/>
    <mergeCell ref="QPC300:QPC304"/>
    <mergeCell ref="QPD300:QPD304"/>
    <mergeCell ref="QPE300:QPE304"/>
    <mergeCell ref="QPF300:QPF304"/>
    <mergeCell ref="QPG300:QPG304"/>
    <mergeCell ref="QPH300:QPH304"/>
    <mergeCell ref="QPI300:QPI304"/>
    <mergeCell ref="QPJ300:QPJ304"/>
    <mergeCell ref="QPK300:QPK304"/>
    <mergeCell ref="QPL300:QPL304"/>
    <mergeCell ref="QPM300:QPM304"/>
    <mergeCell ref="QPN300:QPN304"/>
    <mergeCell ref="QOG300:QOG304"/>
    <mergeCell ref="QOH300:QOH304"/>
    <mergeCell ref="QOI300:QOI304"/>
    <mergeCell ref="QOJ300:QOJ304"/>
    <mergeCell ref="QOK300:QOK304"/>
    <mergeCell ref="QOL300:QOL304"/>
    <mergeCell ref="QOM300:QOM304"/>
    <mergeCell ref="QON300:QON304"/>
    <mergeCell ref="QOO300:QOO304"/>
    <mergeCell ref="QOP300:QOP304"/>
    <mergeCell ref="QOQ300:QOQ304"/>
    <mergeCell ref="QOR300:QOR304"/>
    <mergeCell ref="QOS300:QOS304"/>
    <mergeCell ref="QOT300:QOT304"/>
    <mergeCell ref="QOU300:QOU304"/>
    <mergeCell ref="QOV300:QOV304"/>
    <mergeCell ref="QOW300:QOW304"/>
    <mergeCell ref="QNP300:QNP304"/>
    <mergeCell ref="QNQ300:QNQ304"/>
    <mergeCell ref="QNR300:QNR304"/>
    <mergeCell ref="QNS300:QNS304"/>
    <mergeCell ref="QNT300:QNT304"/>
    <mergeCell ref="QNU300:QNU304"/>
    <mergeCell ref="QNV300:QNV304"/>
    <mergeCell ref="QNW300:QNW304"/>
    <mergeCell ref="QNX300:QNX304"/>
    <mergeCell ref="QNY300:QNY304"/>
    <mergeCell ref="QNZ300:QNZ304"/>
    <mergeCell ref="QOA300:QOA304"/>
    <mergeCell ref="QOB300:QOB304"/>
    <mergeCell ref="QOC300:QOC304"/>
    <mergeCell ref="QOD300:QOD304"/>
    <mergeCell ref="QOE300:QOE304"/>
    <mergeCell ref="QOF300:QOF304"/>
    <mergeCell ref="QMY300:QMY304"/>
    <mergeCell ref="QMZ300:QMZ304"/>
    <mergeCell ref="QNA300:QNA304"/>
    <mergeCell ref="QNB300:QNB304"/>
    <mergeCell ref="QNC300:QNC304"/>
    <mergeCell ref="QND300:QND304"/>
    <mergeCell ref="QNE300:QNE304"/>
    <mergeCell ref="QNF300:QNF304"/>
    <mergeCell ref="QNG300:QNG304"/>
    <mergeCell ref="QNH300:QNH304"/>
    <mergeCell ref="QNI300:QNI304"/>
    <mergeCell ref="QNJ300:QNJ304"/>
    <mergeCell ref="QNK300:QNK304"/>
    <mergeCell ref="QNL300:QNL304"/>
    <mergeCell ref="QNM300:QNM304"/>
    <mergeCell ref="QNN300:QNN304"/>
    <mergeCell ref="QNO300:QNO304"/>
    <mergeCell ref="QMH300:QMH304"/>
    <mergeCell ref="QMI300:QMI304"/>
    <mergeCell ref="QMJ300:QMJ304"/>
    <mergeCell ref="QMK300:QMK304"/>
    <mergeCell ref="QML300:QML304"/>
    <mergeCell ref="QMM300:QMM304"/>
    <mergeCell ref="QMN300:QMN304"/>
    <mergeCell ref="QMO300:QMO304"/>
    <mergeCell ref="QMP300:QMP304"/>
    <mergeCell ref="QMQ300:QMQ304"/>
    <mergeCell ref="QMR300:QMR304"/>
    <mergeCell ref="QMS300:QMS304"/>
    <mergeCell ref="QMT300:QMT304"/>
    <mergeCell ref="QMU300:QMU304"/>
    <mergeCell ref="QMV300:QMV304"/>
    <mergeCell ref="QMW300:QMW304"/>
    <mergeCell ref="QMX300:QMX304"/>
    <mergeCell ref="QLQ300:QLQ304"/>
    <mergeCell ref="QLR300:QLR304"/>
    <mergeCell ref="QLS300:QLS304"/>
    <mergeCell ref="QLT300:QLT304"/>
    <mergeCell ref="QLU300:QLU304"/>
    <mergeCell ref="QLV300:QLV304"/>
    <mergeCell ref="QLW300:QLW304"/>
    <mergeCell ref="QLX300:QLX304"/>
    <mergeCell ref="QLY300:QLY304"/>
    <mergeCell ref="QLZ300:QLZ304"/>
    <mergeCell ref="QMA300:QMA304"/>
    <mergeCell ref="QMB300:QMB304"/>
    <mergeCell ref="QMC300:QMC304"/>
    <mergeCell ref="QMD300:QMD304"/>
    <mergeCell ref="QME300:QME304"/>
    <mergeCell ref="QMF300:QMF304"/>
    <mergeCell ref="QMG300:QMG304"/>
    <mergeCell ref="QKZ300:QKZ304"/>
    <mergeCell ref="QLA300:QLA304"/>
    <mergeCell ref="QLB300:QLB304"/>
    <mergeCell ref="QLC300:QLC304"/>
    <mergeCell ref="QLD300:QLD304"/>
    <mergeCell ref="QLE300:QLE304"/>
    <mergeCell ref="QLF300:QLF304"/>
    <mergeCell ref="QLG300:QLG304"/>
    <mergeCell ref="QLH300:QLH304"/>
    <mergeCell ref="QLI300:QLI304"/>
    <mergeCell ref="QLJ300:QLJ304"/>
    <mergeCell ref="QLK300:QLK304"/>
    <mergeCell ref="QLL300:QLL304"/>
    <mergeCell ref="QLM300:QLM304"/>
    <mergeCell ref="QLN300:QLN304"/>
    <mergeCell ref="QLO300:QLO304"/>
    <mergeCell ref="QLP300:QLP304"/>
    <mergeCell ref="QKI300:QKI304"/>
    <mergeCell ref="QKJ300:QKJ304"/>
    <mergeCell ref="QKK300:QKK304"/>
    <mergeCell ref="QKL300:QKL304"/>
    <mergeCell ref="QKM300:QKM304"/>
    <mergeCell ref="QKN300:QKN304"/>
    <mergeCell ref="QKO300:QKO304"/>
    <mergeCell ref="QKP300:QKP304"/>
    <mergeCell ref="QKQ300:QKQ304"/>
    <mergeCell ref="QKR300:QKR304"/>
    <mergeCell ref="QKS300:QKS304"/>
    <mergeCell ref="QKT300:QKT304"/>
    <mergeCell ref="QKU300:QKU304"/>
    <mergeCell ref="QKV300:QKV304"/>
    <mergeCell ref="QKW300:QKW304"/>
    <mergeCell ref="QKX300:QKX304"/>
    <mergeCell ref="QKY300:QKY304"/>
    <mergeCell ref="QJR300:QJR304"/>
    <mergeCell ref="QJS300:QJS304"/>
    <mergeCell ref="QJT300:QJT304"/>
    <mergeCell ref="QJU300:QJU304"/>
    <mergeCell ref="QJV300:QJV304"/>
    <mergeCell ref="QJW300:QJW304"/>
    <mergeCell ref="QJX300:QJX304"/>
    <mergeCell ref="QJY300:QJY304"/>
    <mergeCell ref="QJZ300:QJZ304"/>
    <mergeCell ref="QKA300:QKA304"/>
    <mergeCell ref="QKB300:QKB304"/>
    <mergeCell ref="QKC300:QKC304"/>
    <mergeCell ref="QKD300:QKD304"/>
    <mergeCell ref="QKE300:QKE304"/>
    <mergeCell ref="QKF300:QKF304"/>
    <mergeCell ref="QKG300:QKG304"/>
    <mergeCell ref="QKH300:QKH304"/>
    <mergeCell ref="QJA300:QJA304"/>
    <mergeCell ref="QJB300:QJB304"/>
    <mergeCell ref="QJC300:QJC304"/>
    <mergeCell ref="QJD300:QJD304"/>
    <mergeCell ref="QJE300:QJE304"/>
    <mergeCell ref="QJF300:QJF304"/>
    <mergeCell ref="QJG300:QJG304"/>
    <mergeCell ref="QJH300:QJH304"/>
    <mergeCell ref="QJI300:QJI304"/>
    <mergeCell ref="QJJ300:QJJ304"/>
    <mergeCell ref="QJK300:QJK304"/>
    <mergeCell ref="QJL300:QJL304"/>
    <mergeCell ref="QJM300:QJM304"/>
    <mergeCell ref="QJN300:QJN304"/>
    <mergeCell ref="QJO300:QJO304"/>
    <mergeCell ref="QJP300:QJP304"/>
    <mergeCell ref="QJQ300:QJQ304"/>
    <mergeCell ref="QIJ300:QIJ304"/>
    <mergeCell ref="QIK300:QIK304"/>
    <mergeCell ref="QIL300:QIL304"/>
    <mergeCell ref="QIM300:QIM304"/>
    <mergeCell ref="QIN300:QIN304"/>
    <mergeCell ref="QIO300:QIO304"/>
    <mergeCell ref="QIP300:QIP304"/>
    <mergeCell ref="QIQ300:QIQ304"/>
    <mergeCell ref="QIR300:QIR304"/>
    <mergeCell ref="QIS300:QIS304"/>
    <mergeCell ref="QIT300:QIT304"/>
    <mergeCell ref="QIU300:QIU304"/>
    <mergeCell ref="QIV300:QIV304"/>
    <mergeCell ref="QIW300:QIW304"/>
    <mergeCell ref="QIX300:QIX304"/>
    <mergeCell ref="QIY300:QIY304"/>
    <mergeCell ref="QIZ300:QIZ304"/>
    <mergeCell ref="QHS300:QHS304"/>
    <mergeCell ref="QHT300:QHT304"/>
    <mergeCell ref="QHU300:QHU304"/>
    <mergeCell ref="QHV300:QHV304"/>
    <mergeCell ref="QHW300:QHW304"/>
    <mergeCell ref="QHX300:QHX304"/>
    <mergeCell ref="QHY300:QHY304"/>
    <mergeCell ref="QHZ300:QHZ304"/>
    <mergeCell ref="QIA300:QIA304"/>
    <mergeCell ref="QIB300:QIB304"/>
    <mergeCell ref="QIC300:QIC304"/>
    <mergeCell ref="QID300:QID304"/>
    <mergeCell ref="QIE300:QIE304"/>
    <mergeCell ref="QIF300:QIF304"/>
    <mergeCell ref="QIG300:QIG304"/>
    <mergeCell ref="QIH300:QIH304"/>
    <mergeCell ref="QII300:QII304"/>
    <mergeCell ref="QHB300:QHB304"/>
    <mergeCell ref="QHC300:QHC304"/>
    <mergeCell ref="QHD300:QHD304"/>
    <mergeCell ref="QHE300:QHE304"/>
    <mergeCell ref="QHF300:QHF304"/>
    <mergeCell ref="QHG300:QHG304"/>
    <mergeCell ref="QHH300:QHH304"/>
    <mergeCell ref="QHI300:QHI304"/>
    <mergeCell ref="QHJ300:QHJ304"/>
    <mergeCell ref="QHK300:QHK304"/>
    <mergeCell ref="QHL300:QHL304"/>
    <mergeCell ref="QHM300:QHM304"/>
    <mergeCell ref="QHN300:QHN304"/>
    <mergeCell ref="QHO300:QHO304"/>
    <mergeCell ref="QHP300:QHP304"/>
    <mergeCell ref="QHQ300:QHQ304"/>
    <mergeCell ref="QHR300:QHR304"/>
    <mergeCell ref="QGK300:QGK304"/>
    <mergeCell ref="QGL300:QGL304"/>
    <mergeCell ref="QGM300:QGM304"/>
    <mergeCell ref="QGN300:QGN304"/>
    <mergeCell ref="QGO300:QGO304"/>
    <mergeCell ref="QGP300:QGP304"/>
    <mergeCell ref="QGQ300:QGQ304"/>
    <mergeCell ref="QGR300:QGR304"/>
    <mergeCell ref="QGS300:QGS304"/>
    <mergeCell ref="QGT300:QGT304"/>
    <mergeCell ref="QGU300:QGU304"/>
    <mergeCell ref="QGV300:QGV304"/>
    <mergeCell ref="QGW300:QGW304"/>
    <mergeCell ref="QGX300:QGX304"/>
    <mergeCell ref="QGY300:QGY304"/>
    <mergeCell ref="QGZ300:QGZ304"/>
    <mergeCell ref="QHA300:QHA304"/>
    <mergeCell ref="QFT300:QFT304"/>
    <mergeCell ref="QFU300:QFU304"/>
    <mergeCell ref="QFV300:QFV304"/>
    <mergeCell ref="QFW300:QFW304"/>
    <mergeCell ref="QFX300:QFX304"/>
    <mergeCell ref="QFY300:QFY304"/>
    <mergeCell ref="QFZ300:QFZ304"/>
    <mergeCell ref="QGA300:QGA304"/>
    <mergeCell ref="QGB300:QGB304"/>
    <mergeCell ref="QGC300:QGC304"/>
    <mergeCell ref="QGD300:QGD304"/>
    <mergeCell ref="QGE300:QGE304"/>
    <mergeCell ref="QGF300:QGF304"/>
    <mergeCell ref="QGG300:QGG304"/>
    <mergeCell ref="QGH300:QGH304"/>
    <mergeCell ref="QGI300:QGI304"/>
    <mergeCell ref="QGJ300:QGJ304"/>
    <mergeCell ref="QFC300:QFC304"/>
    <mergeCell ref="QFD300:QFD304"/>
    <mergeCell ref="QFE300:QFE304"/>
    <mergeCell ref="QFF300:QFF304"/>
    <mergeCell ref="QFG300:QFG304"/>
    <mergeCell ref="QFH300:QFH304"/>
    <mergeCell ref="QFI300:QFI304"/>
    <mergeCell ref="QFJ300:QFJ304"/>
    <mergeCell ref="QFK300:QFK304"/>
    <mergeCell ref="QFL300:QFL304"/>
    <mergeCell ref="QFM300:QFM304"/>
    <mergeCell ref="QFN300:QFN304"/>
    <mergeCell ref="QFO300:QFO304"/>
    <mergeCell ref="QFP300:QFP304"/>
    <mergeCell ref="QFQ300:QFQ304"/>
    <mergeCell ref="QFR300:QFR304"/>
    <mergeCell ref="QFS300:QFS304"/>
    <mergeCell ref="QEL300:QEL304"/>
    <mergeCell ref="QEM300:QEM304"/>
    <mergeCell ref="QEN300:QEN304"/>
    <mergeCell ref="QEO300:QEO304"/>
    <mergeCell ref="QEP300:QEP304"/>
    <mergeCell ref="QEQ300:QEQ304"/>
    <mergeCell ref="QER300:QER304"/>
    <mergeCell ref="QES300:QES304"/>
    <mergeCell ref="QET300:QET304"/>
    <mergeCell ref="QEU300:QEU304"/>
    <mergeCell ref="QEV300:QEV304"/>
    <mergeCell ref="QEW300:QEW304"/>
    <mergeCell ref="QEX300:QEX304"/>
    <mergeCell ref="QEY300:QEY304"/>
    <mergeCell ref="QEZ300:QEZ304"/>
    <mergeCell ref="QFA300:QFA304"/>
    <mergeCell ref="QFB300:QFB304"/>
    <mergeCell ref="QDU300:QDU304"/>
    <mergeCell ref="QDV300:QDV304"/>
    <mergeCell ref="QDW300:QDW304"/>
    <mergeCell ref="QDX300:QDX304"/>
    <mergeCell ref="QDY300:QDY304"/>
    <mergeCell ref="QDZ300:QDZ304"/>
    <mergeCell ref="QEA300:QEA304"/>
    <mergeCell ref="QEB300:QEB304"/>
    <mergeCell ref="QEC300:QEC304"/>
    <mergeCell ref="QED300:QED304"/>
    <mergeCell ref="QEE300:QEE304"/>
    <mergeCell ref="QEF300:QEF304"/>
    <mergeCell ref="QEG300:QEG304"/>
    <mergeCell ref="QEH300:QEH304"/>
    <mergeCell ref="QEI300:QEI304"/>
    <mergeCell ref="QEJ300:QEJ304"/>
    <mergeCell ref="QEK300:QEK304"/>
    <mergeCell ref="QDD300:QDD304"/>
    <mergeCell ref="QDE300:QDE304"/>
    <mergeCell ref="QDF300:QDF304"/>
    <mergeCell ref="QDG300:QDG304"/>
    <mergeCell ref="QDH300:QDH304"/>
    <mergeCell ref="QDI300:QDI304"/>
    <mergeCell ref="QDJ300:QDJ304"/>
    <mergeCell ref="QDK300:QDK304"/>
    <mergeCell ref="QDL300:QDL304"/>
    <mergeCell ref="QDM300:QDM304"/>
    <mergeCell ref="QDN300:QDN304"/>
    <mergeCell ref="QDO300:QDO304"/>
    <mergeCell ref="QDP300:QDP304"/>
    <mergeCell ref="QDQ300:QDQ304"/>
    <mergeCell ref="QDR300:QDR304"/>
    <mergeCell ref="QDS300:QDS304"/>
    <mergeCell ref="QDT300:QDT304"/>
    <mergeCell ref="QCM300:QCM304"/>
    <mergeCell ref="QCN300:QCN304"/>
    <mergeCell ref="QCO300:QCO304"/>
    <mergeCell ref="QCP300:QCP304"/>
    <mergeCell ref="QCQ300:QCQ304"/>
    <mergeCell ref="QCR300:QCR304"/>
    <mergeCell ref="QCS300:QCS304"/>
    <mergeCell ref="QCT300:QCT304"/>
    <mergeCell ref="QCU300:QCU304"/>
    <mergeCell ref="QCV300:QCV304"/>
    <mergeCell ref="QCW300:QCW304"/>
    <mergeCell ref="QCX300:QCX304"/>
    <mergeCell ref="QCY300:QCY304"/>
    <mergeCell ref="QCZ300:QCZ304"/>
    <mergeCell ref="QDA300:QDA304"/>
    <mergeCell ref="QDB300:QDB304"/>
    <mergeCell ref="QDC300:QDC304"/>
    <mergeCell ref="QBV300:QBV304"/>
    <mergeCell ref="QBW300:QBW304"/>
    <mergeCell ref="QBX300:QBX304"/>
    <mergeCell ref="QBY300:QBY304"/>
    <mergeCell ref="QBZ300:QBZ304"/>
    <mergeCell ref="QCA300:QCA304"/>
    <mergeCell ref="QCB300:QCB304"/>
    <mergeCell ref="QCC300:QCC304"/>
    <mergeCell ref="QCD300:QCD304"/>
    <mergeCell ref="QCE300:QCE304"/>
    <mergeCell ref="QCF300:QCF304"/>
    <mergeCell ref="QCG300:QCG304"/>
    <mergeCell ref="QCH300:QCH304"/>
    <mergeCell ref="QCI300:QCI304"/>
    <mergeCell ref="QCJ300:QCJ304"/>
    <mergeCell ref="QCK300:QCK304"/>
    <mergeCell ref="QCL300:QCL304"/>
    <mergeCell ref="QBE300:QBE304"/>
    <mergeCell ref="QBF300:QBF304"/>
    <mergeCell ref="QBG300:QBG304"/>
    <mergeCell ref="QBH300:QBH304"/>
    <mergeCell ref="QBI300:QBI304"/>
    <mergeCell ref="QBJ300:QBJ304"/>
    <mergeCell ref="QBK300:QBK304"/>
    <mergeCell ref="QBL300:QBL304"/>
    <mergeCell ref="QBM300:QBM304"/>
    <mergeCell ref="QBN300:QBN304"/>
    <mergeCell ref="QBO300:QBO304"/>
    <mergeCell ref="QBP300:QBP304"/>
    <mergeCell ref="QBQ300:QBQ304"/>
    <mergeCell ref="QBR300:QBR304"/>
    <mergeCell ref="QBS300:QBS304"/>
    <mergeCell ref="QBT300:QBT304"/>
    <mergeCell ref="QBU300:QBU304"/>
    <mergeCell ref="QAN300:QAN304"/>
    <mergeCell ref="QAO300:QAO304"/>
    <mergeCell ref="QAP300:QAP304"/>
    <mergeCell ref="QAQ300:QAQ304"/>
    <mergeCell ref="QAR300:QAR304"/>
    <mergeCell ref="QAS300:QAS304"/>
    <mergeCell ref="QAT300:QAT304"/>
    <mergeCell ref="QAU300:QAU304"/>
    <mergeCell ref="QAV300:QAV304"/>
    <mergeCell ref="QAW300:QAW304"/>
    <mergeCell ref="QAX300:QAX304"/>
    <mergeCell ref="QAY300:QAY304"/>
    <mergeCell ref="QAZ300:QAZ304"/>
    <mergeCell ref="QBA300:QBA304"/>
    <mergeCell ref="QBB300:QBB304"/>
    <mergeCell ref="QBC300:QBC304"/>
    <mergeCell ref="QBD300:QBD304"/>
    <mergeCell ref="PZW300:PZW304"/>
    <mergeCell ref="PZX300:PZX304"/>
    <mergeCell ref="PZY300:PZY304"/>
    <mergeCell ref="PZZ300:PZZ304"/>
    <mergeCell ref="QAA300:QAA304"/>
    <mergeCell ref="QAB300:QAB304"/>
    <mergeCell ref="QAC300:QAC304"/>
    <mergeCell ref="QAD300:QAD304"/>
    <mergeCell ref="QAE300:QAE304"/>
    <mergeCell ref="QAF300:QAF304"/>
    <mergeCell ref="QAG300:QAG304"/>
    <mergeCell ref="QAH300:QAH304"/>
    <mergeCell ref="QAI300:QAI304"/>
    <mergeCell ref="QAJ300:QAJ304"/>
    <mergeCell ref="QAK300:QAK304"/>
    <mergeCell ref="QAL300:QAL304"/>
    <mergeCell ref="QAM300:QAM304"/>
    <mergeCell ref="PZF300:PZF304"/>
    <mergeCell ref="PZG300:PZG304"/>
    <mergeCell ref="PZH300:PZH304"/>
    <mergeCell ref="PZI300:PZI304"/>
    <mergeCell ref="PZJ300:PZJ304"/>
    <mergeCell ref="PZK300:PZK304"/>
    <mergeCell ref="PZL300:PZL304"/>
    <mergeCell ref="PZM300:PZM304"/>
    <mergeCell ref="PZN300:PZN304"/>
    <mergeCell ref="PZO300:PZO304"/>
    <mergeCell ref="PZP300:PZP304"/>
    <mergeCell ref="PZQ300:PZQ304"/>
    <mergeCell ref="PZR300:PZR304"/>
    <mergeCell ref="PZS300:PZS304"/>
    <mergeCell ref="PZT300:PZT304"/>
    <mergeCell ref="PZU300:PZU304"/>
    <mergeCell ref="PZV300:PZV304"/>
    <mergeCell ref="PYO300:PYO304"/>
    <mergeCell ref="PYP300:PYP304"/>
    <mergeCell ref="PYQ300:PYQ304"/>
    <mergeCell ref="PYR300:PYR304"/>
    <mergeCell ref="PYS300:PYS304"/>
    <mergeCell ref="PYT300:PYT304"/>
    <mergeCell ref="PYU300:PYU304"/>
    <mergeCell ref="PYV300:PYV304"/>
    <mergeCell ref="PYW300:PYW304"/>
    <mergeCell ref="PYX300:PYX304"/>
    <mergeCell ref="PYY300:PYY304"/>
    <mergeCell ref="PYZ300:PYZ304"/>
    <mergeCell ref="PZA300:PZA304"/>
    <mergeCell ref="PZB300:PZB304"/>
    <mergeCell ref="PZC300:PZC304"/>
    <mergeCell ref="PZD300:PZD304"/>
    <mergeCell ref="PZE300:PZE304"/>
    <mergeCell ref="PXX300:PXX304"/>
    <mergeCell ref="PXY300:PXY304"/>
    <mergeCell ref="PXZ300:PXZ304"/>
    <mergeCell ref="PYA300:PYA304"/>
    <mergeCell ref="PYB300:PYB304"/>
    <mergeCell ref="PYC300:PYC304"/>
    <mergeCell ref="PYD300:PYD304"/>
    <mergeCell ref="PYE300:PYE304"/>
    <mergeCell ref="PYF300:PYF304"/>
    <mergeCell ref="PYG300:PYG304"/>
    <mergeCell ref="PYH300:PYH304"/>
    <mergeCell ref="PYI300:PYI304"/>
    <mergeCell ref="PYJ300:PYJ304"/>
    <mergeCell ref="PYK300:PYK304"/>
    <mergeCell ref="PYL300:PYL304"/>
    <mergeCell ref="PYM300:PYM304"/>
    <mergeCell ref="PYN300:PYN304"/>
    <mergeCell ref="PXG300:PXG304"/>
    <mergeCell ref="PXH300:PXH304"/>
    <mergeCell ref="PXI300:PXI304"/>
    <mergeCell ref="PXJ300:PXJ304"/>
    <mergeCell ref="PXK300:PXK304"/>
    <mergeCell ref="PXL300:PXL304"/>
    <mergeCell ref="PXM300:PXM304"/>
    <mergeCell ref="PXN300:PXN304"/>
    <mergeCell ref="PXO300:PXO304"/>
    <mergeCell ref="PXP300:PXP304"/>
    <mergeCell ref="PXQ300:PXQ304"/>
    <mergeCell ref="PXR300:PXR304"/>
    <mergeCell ref="PXS300:PXS304"/>
    <mergeCell ref="PXT300:PXT304"/>
    <mergeCell ref="PXU300:PXU304"/>
    <mergeCell ref="PXV300:PXV304"/>
    <mergeCell ref="PXW300:PXW304"/>
    <mergeCell ref="PWP300:PWP304"/>
    <mergeCell ref="PWQ300:PWQ304"/>
    <mergeCell ref="PWR300:PWR304"/>
    <mergeCell ref="PWS300:PWS304"/>
    <mergeCell ref="PWT300:PWT304"/>
    <mergeCell ref="PWU300:PWU304"/>
    <mergeCell ref="PWV300:PWV304"/>
    <mergeCell ref="PWW300:PWW304"/>
    <mergeCell ref="PWX300:PWX304"/>
    <mergeCell ref="PWY300:PWY304"/>
    <mergeCell ref="PWZ300:PWZ304"/>
    <mergeCell ref="PXA300:PXA304"/>
    <mergeCell ref="PXB300:PXB304"/>
    <mergeCell ref="PXC300:PXC304"/>
    <mergeCell ref="PXD300:PXD304"/>
    <mergeCell ref="PXE300:PXE304"/>
    <mergeCell ref="PXF300:PXF304"/>
    <mergeCell ref="PVY300:PVY304"/>
    <mergeCell ref="PVZ300:PVZ304"/>
    <mergeCell ref="PWA300:PWA304"/>
    <mergeCell ref="PWB300:PWB304"/>
    <mergeCell ref="PWC300:PWC304"/>
    <mergeCell ref="PWD300:PWD304"/>
    <mergeCell ref="PWE300:PWE304"/>
    <mergeCell ref="PWF300:PWF304"/>
    <mergeCell ref="PWG300:PWG304"/>
    <mergeCell ref="PWH300:PWH304"/>
    <mergeCell ref="PWI300:PWI304"/>
    <mergeCell ref="PWJ300:PWJ304"/>
    <mergeCell ref="PWK300:PWK304"/>
    <mergeCell ref="PWL300:PWL304"/>
    <mergeCell ref="PWM300:PWM304"/>
    <mergeCell ref="PWN300:PWN304"/>
    <mergeCell ref="PWO300:PWO304"/>
    <mergeCell ref="PVH300:PVH304"/>
    <mergeCell ref="PVI300:PVI304"/>
    <mergeCell ref="PVJ300:PVJ304"/>
    <mergeCell ref="PVK300:PVK304"/>
    <mergeCell ref="PVL300:PVL304"/>
    <mergeCell ref="PVM300:PVM304"/>
    <mergeCell ref="PVN300:PVN304"/>
    <mergeCell ref="PVO300:PVO304"/>
    <mergeCell ref="PVP300:PVP304"/>
    <mergeCell ref="PVQ300:PVQ304"/>
    <mergeCell ref="PVR300:PVR304"/>
    <mergeCell ref="PVS300:PVS304"/>
    <mergeCell ref="PVT300:PVT304"/>
    <mergeCell ref="PVU300:PVU304"/>
    <mergeCell ref="PVV300:PVV304"/>
    <mergeCell ref="PVW300:PVW304"/>
    <mergeCell ref="PVX300:PVX304"/>
    <mergeCell ref="PUQ300:PUQ304"/>
    <mergeCell ref="PUR300:PUR304"/>
    <mergeCell ref="PUS300:PUS304"/>
    <mergeCell ref="PUT300:PUT304"/>
    <mergeCell ref="PUU300:PUU304"/>
    <mergeCell ref="PUV300:PUV304"/>
    <mergeCell ref="PUW300:PUW304"/>
    <mergeCell ref="PUX300:PUX304"/>
    <mergeCell ref="PUY300:PUY304"/>
    <mergeCell ref="PUZ300:PUZ304"/>
    <mergeCell ref="PVA300:PVA304"/>
    <mergeCell ref="PVB300:PVB304"/>
    <mergeCell ref="PVC300:PVC304"/>
    <mergeCell ref="PVD300:PVD304"/>
    <mergeCell ref="PVE300:PVE304"/>
    <mergeCell ref="PVF300:PVF304"/>
    <mergeCell ref="PVG300:PVG304"/>
    <mergeCell ref="PTZ300:PTZ304"/>
    <mergeCell ref="PUA300:PUA304"/>
    <mergeCell ref="PUB300:PUB304"/>
    <mergeCell ref="PUC300:PUC304"/>
    <mergeCell ref="PUD300:PUD304"/>
    <mergeCell ref="PUE300:PUE304"/>
    <mergeCell ref="PUF300:PUF304"/>
    <mergeCell ref="PUG300:PUG304"/>
    <mergeCell ref="PUH300:PUH304"/>
    <mergeCell ref="PUI300:PUI304"/>
    <mergeCell ref="PUJ300:PUJ304"/>
    <mergeCell ref="PUK300:PUK304"/>
    <mergeCell ref="PUL300:PUL304"/>
    <mergeCell ref="PUM300:PUM304"/>
    <mergeCell ref="PUN300:PUN304"/>
    <mergeCell ref="PUO300:PUO304"/>
    <mergeCell ref="PUP300:PUP304"/>
    <mergeCell ref="PTI300:PTI304"/>
    <mergeCell ref="PTJ300:PTJ304"/>
    <mergeCell ref="PTK300:PTK304"/>
    <mergeCell ref="PTL300:PTL304"/>
    <mergeCell ref="PTM300:PTM304"/>
    <mergeCell ref="PTN300:PTN304"/>
    <mergeCell ref="PTO300:PTO304"/>
    <mergeCell ref="PTP300:PTP304"/>
    <mergeCell ref="PTQ300:PTQ304"/>
    <mergeCell ref="PTR300:PTR304"/>
    <mergeCell ref="PTS300:PTS304"/>
    <mergeCell ref="PTT300:PTT304"/>
    <mergeCell ref="PTU300:PTU304"/>
    <mergeCell ref="PTV300:PTV304"/>
    <mergeCell ref="PTW300:PTW304"/>
    <mergeCell ref="PTX300:PTX304"/>
    <mergeCell ref="PTY300:PTY304"/>
    <mergeCell ref="PSR300:PSR304"/>
    <mergeCell ref="PSS300:PSS304"/>
    <mergeCell ref="PST300:PST304"/>
    <mergeCell ref="PSU300:PSU304"/>
    <mergeCell ref="PSV300:PSV304"/>
    <mergeCell ref="PSW300:PSW304"/>
    <mergeCell ref="PSX300:PSX304"/>
    <mergeCell ref="PSY300:PSY304"/>
    <mergeCell ref="PSZ300:PSZ304"/>
    <mergeCell ref="PTA300:PTA304"/>
    <mergeCell ref="PTB300:PTB304"/>
    <mergeCell ref="PTC300:PTC304"/>
    <mergeCell ref="PTD300:PTD304"/>
    <mergeCell ref="PTE300:PTE304"/>
    <mergeCell ref="PTF300:PTF304"/>
    <mergeCell ref="PTG300:PTG304"/>
    <mergeCell ref="PTH300:PTH304"/>
    <mergeCell ref="PSA300:PSA304"/>
    <mergeCell ref="PSB300:PSB304"/>
    <mergeCell ref="PSC300:PSC304"/>
    <mergeCell ref="PSD300:PSD304"/>
    <mergeCell ref="PSE300:PSE304"/>
    <mergeCell ref="PSF300:PSF304"/>
    <mergeCell ref="PSG300:PSG304"/>
    <mergeCell ref="PSH300:PSH304"/>
    <mergeCell ref="PSI300:PSI304"/>
    <mergeCell ref="PSJ300:PSJ304"/>
    <mergeCell ref="PSK300:PSK304"/>
    <mergeCell ref="PSL300:PSL304"/>
    <mergeCell ref="PSM300:PSM304"/>
    <mergeCell ref="PSN300:PSN304"/>
    <mergeCell ref="PSO300:PSO304"/>
    <mergeCell ref="PSP300:PSP304"/>
    <mergeCell ref="PSQ300:PSQ304"/>
    <mergeCell ref="PRJ300:PRJ304"/>
    <mergeCell ref="PRK300:PRK304"/>
    <mergeCell ref="PRL300:PRL304"/>
    <mergeCell ref="PRM300:PRM304"/>
    <mergeCell ref="PRN300:PRN304"/>
    <mergeCell ref="PRO300:PRO304"/>
    <mergeCell ref="PRP300:PRP304"/>
    <mergeCell ref="PRQ300:PRQ304"/>
    <mergeCell ref="PRR300:PRR304"/>
    <mergeCell ref="PRS300:PRS304"/>
    <mergeCell ref="PRT300:PRT304"/>
    <mergeCell ref="PRU300:PRU304"/>
    <mergeCell ref="PRV300:PRV304"/>
    <mergeCell ref="PRW300:PRW304"/>
    <mergeCell ref="PRX300:PRX304"/>
    <mergeCell ref="PRY300:PRY304"/>
    <mergeCell ref="PRZ300:PRZ304"/>
    <mergeCell ref="PQS300:PQS304"/>
    <mergeCell ref="PQT300:PQT304"/>
    <mergeCell ref="PQU300:PQU304"/>
    <mergeCell ref="PQV300:PQV304"/>
    <mergeCell ref="PQW300:PQW304"/>
    <mergeCell ref="PQX300:PQX304"/>
    <mergeCell ref="PQY300:PQY304"/>
    <mergeCell ref="PQZ300:PQZ304"/>
    <mergeCell ref="PRA300:PRA304"/>
    <mergeCell ref="PRB300:PRB304"/>
    <mergeCell ref="PRC300:PRC304"/>
    <mergeCell ref="PRD300:PRD304"/>
    <mergeCell ref="PRE300:PRE304"/>
    <mergeCell ref="PRF300:PRF304"/>
    <mergeCell ref="PRG300:PRG304"/>
    <mergeCell ref="PRH300:PRH304"/>
    <mergeCell ref="PRI300:PRI304"/>
    <mergeCell ref="PQB300:PQB304"/>
    <mergeCell ref="PQC300:PQC304"/>
    <mergeCell ref="PQD300:PQD304"/>
    <mergeCell ref="PQE300:PQE304"/>
    <mergeCell ref="PQF300:PQF304"/>
    <mergeCell ref="PQG300:PQG304"/>
    <mergeCell ref="PQH300:PQH304"/>
    <mergeCell ref="PQI300:PQI304"/>
    <mergeCell ref="PQJ300:PQJ304"/>
    <mergeCell ref="PQK300:PQK304"/>
    <mergeCell ref="PQL300:PQL304"/>
    <mergeCell ref="PQM300:PQM304"/>
    <mergeCell ref="PQN300:PQN304"/>
    <mergeCell ref="PQO300:PQO304"/>
    <mergeCell ref="PQP300:PQP304"/>
    <mergeCell ref="PQQ300:PQQ304"/>
    <mergeCell ref="PQR300:PQR304"/>
    <mergeCell ref="PPK300:PPK304"/>
    <mergeCell ref="PPL300:PPL304"/>
    <mergeCell ref="PPM300:PPM304"/>
    <mergeCell ref="PPN300:PPN304"/>
    <mergeCell ref="PPO300:PPO304"/>
    <mergeCell ref="PPP300:PPP304"/>
    <mergeCell ref="PPQ300:PPQ304"/>
    <mergeCell ref="PPR300:PPR304"/>
    <mergeCell ref="PPS300:PPS304"/>
    <mergeCell ref="PPT300:PPT304"/>
    <mergeCell ref="PPU300:PPU304"/>
    <mergeCell ref="PPV300:PPV304"/>
    <mergeCell ref="PPW300:PPW304"/>
    <mergeCell ref="PPX300:PPX304"/>
    <mergeCell ref="PPY300:PPY304"/>
    <mergeCell ref="PPZ300:PPZ304"/>
    <mergeCell ref="PQA300:PQA304"/>
    <mergeCell ref="POT300:POT304"/>
    <mergeCell ref="POU300:POU304"/>
    <mergeCell ref="POV300:POV304"/>
    <mergeCell ref="POW300:POW304"/>
    <mergeCell ref="POX300:POX304"/>
    <mergeCell ref="POY300:POY304"/>
    <mergeCell ref="POZ300:POZ304"/>
    <mergeCell ref="PPA300:PPA304"/>
    <mergeCell ref="PPB300:PPB304"/>
    <mergeCell ref="PPC300:PPC304"/>
    <mergeCell ref="PPD300:PPD304"/>
    <mergeCell ref="PPE300:PPE304"/>
    <mergeCell ref="PPF300:PPF304"/>
    <mergeCell ref="PPG300:PPG304"/>
    <mergeCell ref="PPH300:PPH304"/>
    <mergeCell ref="PPI300:PPI304"/>
    <mergeCell ref="PPJ300:PPJ304"/>
    <mergeCell ref="POC300:POC304"/>
    <mergeCell ref="POD300:POD304"/>
    <mergeCell ref="POE300:POE304"/>
    <mergeCell ref="POF300:POF304"/>
    <mergeCell ref="POG300:POG304"/>
    <mergeCell ref="POH300:POH304"/>
    <mergeCell ref="POI300:POI304"/>
    <mergeCell ref="POJ300:POJ304"/>
    <mergeCell ref="POK300:POK304"/>
    <mergeCell ref="POL300:POL304"/>
    <mergeCell ref="POM300:POM304"/>
    <mergeCell ref="PON300:PON304"/>
    <mergeCell ref="POO300:POO304"/>
    <mergeCell ref="POP300:POP304"/>
    <mergeCell ref="POQ300:POQ304"/>
    <mergeCell ref="POR300:POR304"/>
    <mergeCell ref="POS300:POS304"/>
    <mergeCell ref="PNL300:PNL304"/>
    <mergeCell ref="PNM300:PNM304"/>
    <mergeCell ref="PNN300:PNN304"/>
    <mergeCell ref="PNO300:PNO304"/>
    <mergeCell ref="PNP300:PNP304"/>
    <mergeCell ref="PNQ300:PNQ304"/>
    <mergeCell ref="PNR300:PNR304"/>
    <mergeCell ref="PNS300:PNS304"/>
    <mergeCell ref="PNT300:PNT304"/>
    <mergeCell ref="PNU300:PNU304"/>
    <mergeCell ref="PNV300:PNV304"/>
    <mergeCell ref="PNW300:PNW304"/>
    <mergeCell ref="PNX300:PNX304"/>
    <mergeCell ref="PNY300:PNY304"/>
    <mergeCell ref="PNZ300:PNZ304"/>
    <mergeCell ref="POA300:POA304"/>
    <mergeCell ref="POB300:POB304"/>
    <mergeCell ref="PMU300:PMU304"/>
    <mergeCell ref="PMV300:PMV304"/>
    <mergeCell ref="PMW300:PMW304"/>
    <mergeCell ref="PMX300:PMX304"/>
    <mergeCell ref="PMY300:PMY304"/>
    <mergeCell ref="PMZ300:PMZ304"/>
    <mergeCell ref="PNA300:PNA304"/>
    <mergeCell ref="PNB300:PNB304"/>
    <mergeCell ref="PNC300:PNC304"/>
    <mergeCell ref="PND300:PND304"/>
    <mergeCell ref="PNE300:PNE304"/>
    <mergeCell ref="PNF300:PNF304"/>
    <mergeCell ref="PNG300:PNG304"/>
    <mergeCell ref="PNH300:PNH304"/>
    <mergeCell ref="PNI300:PNI304"/>
    <mergeCell ref="PNJ300:PNJ304"/>
    <mergeCell ref="PNK300:PNK304"/>
    <mergeCell ref="PMD300:PMD304"/>
    <mergeCell ref="PME300:PME304"/>
    <mergeCell ref="PMF300:PMF304"/>
    <mergeCell ref="PMG300:PMG304"/>
    <mergeCell ref="PMH300:PMH304"/>
    <mergeCell ref="PMI300:PMI304"/>
    <mergeCell ref="PMJ300:PMJ304"/>
    <mergeCell ref="PMK300:PMK304"/>
    <mergeCell ref="PML300:PML304"/>
    <mergeCell ref="PMM300:PMM304"/>
    <mergeCell ref="PMN300:PMN304"/>
    <mergeCell ref="PMO300:PMO304"/>
    <mergeCell ref="PMP300:PMP304"/>
    <mergeCell ref="PMQ300:PMQ304"/>
    <mergeCell ref="PMR300:PMR304"/>
    <mergeCell ref="PMS300:PMS304"/>
    <mergeCell ref="PMT300:PMT304"/>
    <mergeCell ref="PLM300:PLM304"/>
    <mergeCell ref="PLN300:PLN304"/>
    <mergeCell ref="PLO300:PLO304"/>
    <mergeCell ref="PLP300:PLP304"/>
    <mergeCell ref="PLQ300:PLQ304"/>
    <mergeCell ref="PLR300:PLR304"/>
    <mergeCell ref="PLS300:PLS304"/>
    <mergeCell ref="PLT300:PLT304"/>
    <mergeCell ref="PLU300:PLU304"/>
    <mergeCell ref="PLV300:PLV304"/>
    <mergeCell ref="PLW300:PLW304"/>
    <mergeCell ref="PLX300:PLX304"/>
    <mergeCell ref="PLY300:PLY304"/>
    <mergeCell ref="PLZ300:PLZ304"/>
    <mergeCell ref="PMA300:PMA304"/>
    <mergeCell ref="PMB300:PMB304"/>
    <mergeCell ref="PMC300:PMC304"/>
    <mergeCell ref="PKV300:PKV304"/>
    <mergeCell ref="PKW300:PKW304"/>
    <mergeCell ref="PKX300:PKX304"/>
    <mergeCell ref="PKY300:PKY304"/>
    <mergeCell ref="PKZ300:PKZ304"/>
    <mergeCell ref="PLA300:PLA304"/>
    <mergeCell ref="PLB300:PLB304"/>
    <mergeCell ref="PLC300:PLC304"/>
    <mergeCell ref="PLD300:PLD304"/>
    <mergeCell ref="PLE300:PLE304"/>
    <mergeCell ref="PLF300:PLF304"/>
    <mergeCell ref="PLG300:PLG304"/>
    <mergeCell ref="PLH300:PLH304"/>
    <mergeCell ref="PLI300:PLI304"/>
    <mergeCell ref="PLJ300:PLJ304"/>
    <mergeCell ref="PLK300:PLK304"/>
    <mergeCell ref="PLL300:PLL304"/>
    <mergeCell ref="PKE300:PKE304"/>
    <mergeCell ref="PKF300:PKF304"/>
    <mergeCell ref="PKG300:PKG304"/>
    <mergeCell ref="PKH300:PKH304"/>
    <mergeCell ref="PKI300:PKI304"/>
    <mergeCell ref="PKJ300:PKJ304"/>
    <mergeCell ref="PKK300:PKK304"/>
    <mergeCell ref="PKL300:PKL304"/>
    <mergeCell ref="PKM300:PKM304"/>
    <mergeCell ref="PKN300:PKN304"/>
    <mergeCell ref="PKO300:PKO304"/>
    <mergeCell ref="PKP300:PKP304"/>
    <mergeCell ref="PKQ300:PKQ304"/>
    <mergeCell ref="PKR300:PKR304"/>
    <mergeCell ref="PKS300:PKS304"/>
    <mergeCell ref="PKT300:PKT304"/>
    <mergeCell ref="PKU300:PKU304"/>
    <mergeCell ref="PJN300:PJN304"/>
    <mergeCell ref="PJO300:PJO304"/>
    <mergeCell ref="PJP300:PJP304"/>
    <mergeCell ref="PJQ300:PJQ304"/>
    <mergeCell ref="PJR300:PJR304"/>
    <mergeCell ref="PJS300:PJS304"/>
    <mergeCell ref="PJT300:PJT304"/>
    <mergeCell ref="PJU300:PJU304"/>
    <mergeCell ref="PJV300:PJV304"/>
    <mergeCell ref="PJW300:PJW304"/>
    <mergeCell ref="PJX300:PJX304"/>
    <mergeCell ref="PJY300:PJY304"/>
    <mergeCell ref="PJZ300:PJZ304"/>
    <mergeCell ref="PKA300:PKA304"/>
    <mergeCell ref="PKB300:PKB304"/>
    <mergeCell ref="PKC300:PKC304"/>
    <mergeCell ref="PKD300:PKD304"/>
    <mergeCell ref="PIW300:PIW304"/>
    <mergeCell ref="PIX300:PIX304"/>
    <mergeCell ref="PIY300:PIY304"/>
    <mergeCell ref="PIZ300:PIZ304"/>
    <mergeCell ref="PJA300:PJA304"/>
    <mergeCell ref="PJB300:PJB304"/>
    <mergeCell ref="PJC300:PJC304"/>
    <mergeCell ref="PJD300:PJD304"/>
    <mergeCell ref="PJE300:PJE304"/>
    <mergeCell ref="PJF300:PJF304"/>
    <mergeCell ref="PJG300:PJG304"/>
    <mergeCell ref="PJH300:PJH304"/>
    <mergeCell ref="PJI300:PJI304"/>
    <mergeCell ref="PJJ300:PJJ304"/>
    <mergeCell ref="PJK300:PJK304"/>
    <mergeCell ref="PJL300:PJL304"/>
    <mergeCell ref="PJM300:PJM304"/>
    <mergeCell ref="PIF300:PIF304"/>
    <mergeCell ref="PIG300:PIG304"/>
    <mergeCell ref="PIH300:PIH304"/>
    <mergeCell ref="PII300:PII304"/>
    <mergeCell ref="PIJ300:PIJ304"/>
    <mergeCell ref="PIK300:PIK304"/>
    <mergeCell ref="PIL300:PIL304"/>
    <mergeCell ref="PIM300:PIM304"/>
    <mergeCell ref="PIN300:PIN304"/>
    <mergeCell ref="PIO300:PIO304"/>
    <mergeCell ref="PIP300:PIP304"/>
    <mergeCell ref="PIQ300:PIQ304"/>
    <mergeCell ref="PIR300:PIR304"/>
    <mergeCell ref="PIS300:PIS304"/>
    <mergeCell ref="PIT300:PIT304"/>
    <mergeCell ref="PIU300:PIU304"/>
    <mergeCell ref="PIV300:PIV304"/>
    <mergeCell ref="PHO300:PHO304"/>
    <mergeCell ref="PHP300:PHP304"/>
    <mergeCell ref="PHQ300:PHQ304"/>
    <mergeCell ref="PHR300:PHR304"/>
    <mergeCell ref="PHS300:PHS304"/>
    <mergeCell ref="PHT300:PHT304"/>
    <mergeCell ref="PHU300:PHU304"/>
    <mergeCell ref="PHV300:PHV304"/>
    <mergeCell ref="PHW300:PHW304"/>
    <mergeCell ref="PHX300:PHX304"/>
    <mergeCell ref="PHY300:PHY304"/>
    <mergeCell ref="PHZ300:PHZ304"/>
    <mergeCell ref="PIA300:PIA304"/>
    <mergeCell ref="PIB300:PIB304"/>
    <mergeCell ref="PIC300:PIC304"/>
    <mergeCell ref="PID300:PID304"/>
    <mergeCell ref="PIE300:PIE304"/>
    <mergeCell ref="PGX300:PGX304"/>
    <mergeCell ref="PGY300:PGY304"/>
    <mergeCell ref="PGZ300:PGZ304"/>
    <mergeCell ref="PHA300:PHA304"/>
    <mergeCell ref="PHB300:PHB304"/>
    <mergeCell ref="PHC300:PHC304"/>
    <mergeCell ref="PHD300:PHD304"/>
    <mergeCell ref="PHE300:PHE304"/>
    <mergeCell ref="PHF300:PHF304"/>
    <mergeCell ref="PHG300:PHG304"/>
    <mergeCell ref="PHH300:PHH304"/>
    <mergeCell ref="PHI300:PHI304"/>
    <mergeCell ref="PHJ300:PHJ304"/>
    <mergeCell ref="PHK300:PHK304"/>
    <mergeCell ref="PHL300:PHL304"/>
    <mergeCell ref="PHM300:PHM304"/>
    <mergeCell ref="PHN300:PHN304"/>
    <mergeCell ref="PGG300:PGG304"/>
    <mergeCell ref="PGH300:PGH304"/>
    <mergeCell ref="PGI300:PGI304"/>
    <mergeCell ref="PGJ300:PGJ304"/>
    <mergeCell ref="PGK300:PGK304"/>
    <mergeCell ref="PGL300:PGL304"/>
    <mergeCell ref="PGM300:PGM304"/>
    <mergeCell ref="PGN300:PGN304"/>
    <mergeCell ref="PGO300:PGO304"/>
    <mergeCell ref="PGP300:PGP304"/>
    <mergeCell ref="PGQ300:PGQ304"/>
    <mergeCell ref="PGR300:PGR304"/>
    <mergeCell ref="PGS300:PGS304"/>
    <mergeCell ref="PGT300:PGT304"/>
    <mergeCell ref="PGU300:PGU304"/>
    <mergeCell ref="PGV300:PGV304"/>
    <mergeCell ref="PGW300:PGW304"/>
    <mergeCell ref="PFP300:PFP304"/>
    <mergeCell ref="PFQ300:PFQ304"/>
    <mergeCell ref="PFR300:PFR304"/>
    <mergeCell ref="PFS300:PFS304"/>
    <mergeCell ref="PFT300:PFT304"/>
    <mergeCell ref="PFU300:PFU304"/>
    <mergeCell ref="PFV300:PFV304"/>
    <mergeCell ref="PFW300:PFW304"/>
    <mergeCell ref="PFX300:PFX304"/>
    <mergeCell ref="PFY300:PFY304"/>
    <mergeCell ref="PFZ300:PFZ304"/>
    <mergeCell ref="PGA300:PGA304"/>
    <mergeCell ref="PGB300:PGB304"/>
    <mergeCell ref="PGC300:PGC304"/>
    <mergeCell ref="PGD300:PGD304"/>
    <mergeCell ref="PGE300:PGE304"/>
    <mergeCell ref="PGF300:PGF304"/>
    <mergeCell ref="PEY300:PEY304"/>
    <mergeCell ref="PEZ300:PEZ304"/>
    <mergeCell ref="PFA300:PFA304"/>
    <mergeCell ref="PFB300:PFB304"/>
    <mergeCell ref="PFC300:PFC304"/>
    <mergeCell ref="PFD300:PFD304"/>
    <mergeCell ref="PFE300:PFE304"/>
    <mergeCell ref="PFF300:PFF304"/>
    <mergeCell ref="PFG300:PFG304"/>
    <mergeCell ref="PFH300:PFH304"/>
    <mergeCell ref="PFI300:PFI304"/>
    <mergeCell ref="PFJ300:PFJ304"/>
    <mergeCell ref="PFK300:PFK304"/>
    <mergeCell ref="PFL300:PFL304"/>
    <mergeCell ref="PFM300:PFM304"/>
    <mergeCell ref="PFN300:PFN304"/>
    <mergeCell ref="PFO300:PFO304"/>
    <mergeCell ref="PEH300:PEH304"/>
    <mergeCell ref="PEI300:PEI304"/>
    <mergeCell ref="PEJ300:PEJ304"/>
    <mergeCell ref="PEK300:PEK304"/>
    <mergeCell ref="PEL300:PEL304"/>
    <mergeCell ref="PEM300:PEM304"/>
    <mergeCell ref="PEN300:PEN304"/>
    <mergeCell ref="PEO300:PEO304"/>
    <mergeCell ref="PEP300:PEP304"/>
    <mergeCell ref="PEQ300:PEQ304"/>
    <mergeCell ref="PER300:PER304"/>
    <mergeCell ref="PES300:PES304"/>
    <mergeCell ref="PET300:PET304"/>
    <mergeCell ref="PEU300:PEU304"/>
    <mergeCell ref="PEV300:PEV304"/>
    <mergeCell ref="PEW300:PEW304"/>
    <mergeCell ref="PEX300:PEX304"/>
    <mergeCell ref="PDQ300:PDQ304"/>
    <mergeCell ref="PDR300:PDR304"/>
    <mergeCell ref="PDS300:PDS304"/>
    <mergeCell ref="PDT300:PDT304"/>
    <mergeCell ref="PDU300:PDU304"/>
    <mergeCell ref="PDV300:PDV304"/>
    <mergeCell ref="PDW300:PDW304"/>
    <mergeCell ref="PDX300:PDX304"/>
    <mergeCell ref="PDY300:PDY304"/>
    <mergeCell ref="PDZ300:PDZ304"/>
    <mergeCell ref="PEA300:PEA304"/>
    <mergeCell ref="PEB300:PEB304"/>
    <mergeCell ref="PEC300:PEC304"/>
    <mergeCell ref="PED300:PED304"/>
    <mergeCell ref="PEE300:PEE304"/>
    <mergeCell ref="PEF300:PEF304"/>
    <mergeCell ref="PEG300:PEG304"/>
    <mergeCell ref="PCZ300:PCZ304"/>
    <mergeCell ref="PDA300:PDA304"/>
    <mergeCell ref="PDB300:PDB304"/>
    <mergeCell ref="PDC300:PDC304"/>
    <mergeCell ref="PDD300:PDD304"/>
    <mergeCell ref="PDE300:PDE304"/>
    <mergeCell ref="PDF300:PDF304"/>
    <mergeCell ref="PDG300:PDG304"/>
    <mergeCell ref="PDH300:PDH304"/>
    <mergeCell ref="PDI300:PDI304"/>
    <mergeCell ref="PDJ300:PDJ304"/>
    <mergeCell ref="PDK300:PDK304"/>
    <mergeCell ref="PDL300:PDL304"/>
    <mergeCell ref="PDM300:PDM304"/>
    <mergeCell ref="PDN300:PDN304"/>
    <mergeCell ref="PDO300:PDO304"/>
    <mergeCell ref="PDP300:PDP304"/>
    <mergeCell ref="PCI300:PCI304"/>
    <mergeCell ref="PCJ300:PCJ304"/>
    <mergeCell ref="PCK300:PCK304"/>
    <mergeCell ref="PCL300:PCL304"/>
    <mergeCell ref="PCM300:PCM304"/>
    <mergeCell ref="PCN300:PCN304"/>
    <mergeCell ref="PCO300:PCO304"/>
    <mergeCell ref="PCP300:PCP304"/>
    <mergeCell ref="PCQ300:PCQ304"/>
    <mergeCell ref="PCR300:PCR304"/>
    <mergeCell ref="PCS300:PCS304"/>
    <mergeCell ref="PCT300:PCT304"/>
    <mergeCell ref="PCU300:PCU304"/>
    <mergeCell ref="PCV300:PCV304"/>
    <mergeCell ref="PCW300:PCW304"/>
    <mergeCell ref="PCX300:PCX304"/>
    <mergeCell ref="PCY300:PCY304"/>
    <mergeCell ref="PBR300:PBR304"/>
    <mergeCell ref="PBS300:PBS304"/>
    <mergeCell ref="PBT300:PBT304"/>
    <mergeCell ref="PBU300:PBU304"/>
    <mergeCell ref="PBV300:PBV304"/>
    <mergeCell ref="PBW300:PBW304"/>
    <mergeCell ref="PBX300:PBX304"/>
    <mergeCell ref="PBY300:PBY304"/>
    <mergeCell ref="PBZ300:PBZ304"/>
    <mergeCell ref="PCA300:PCA304"/>
    <mergeCell ref="PCB300:PCB304"/>
    <mergeCell ref="PCC300:PCC304"/>
    <mergeCell ref="PCD300:PCD304"/>
    <mergeCell ref="PCE300:PCE304"/>
    <mergeCell ref="PCF300:PCF304"/>
    <mergeCell ref="PCG300:PCG304"/>
    <mergeCell ref="PCH300:PCH304"/>
    <mergeCell ref="PBA300:PBA304"/>
    <mergeCell ref="PBB300:PBB304"/>
    <mergeCell ref="PBC300:PBC304"/>
    <mergeCell ref="PBD300:PBD304"/>
    <mergeCell ref="PBE300:PBE304"/>
    <mergeCell ref="PBF300:PBF304"/>
    <mergeCell ref="PBG300:PBG304"/>
    <mergeCell ref="PBH300:PBH304"/>
    <mergeCell ref="PBI300:PBI304"/>
    <mergeCell ref="PBJ300:PBJ304"/>
    <mergeCell ref="PBK300:PBK304"/>
    <mergeCell ref="PBL300:PBL304"/>
    <mergeCell ref="PBM300:PBM304"/>
    <mergeCell ref="PBN300:PBN304"/>
    <mergeCell ref="PBO300:PBO304"/>
    <mergeCell ref="PBP300:PBP304"/>
    <mergeCell ref="PBQ300:PBQ304"/>
    <mergeCell ref="PAJ300:PAJ304"/>
    <mergeCell ref="PAK300:PAK304"/>
    <mergeCell ref="PAL300:PAL304"/>
    <mergeCell ref="PAM300:PAM304"/>
    <mergeCell ref="PAN300:PAN304"/>
    <mergeCell ref="PAO300:PAO304"/>
    <mergeCell ref="PAP300:PAP304"/>
    <mergeCell ref="PAQ300:PAQ304"/>
    <mergeCell ref="PAR300:PAR304"/>
    <mergeCell ref="PAS300:PAS304"/>
    <mergeCell ref="PAT300:PAT304"/>
    <mergeCell ref="PAU300:PAU304"/>
    <mergeCell ref="PAV300:PAV304"/>
    <mergeCell ref="PAW300:PAW304"/>
    <mergeCell ref="PAX300:PAX304"/>
    <mergeCell ref="PAY300:PAY304"/>
    <mergeCell ref="PAZ300:PAZ304"/>
    <mergeCell ref="OZS300:OZS304"/>
    <mergeCell ref="OZT300:OZT304"/>
    <mergeCell ref="OZU300:OZU304"/>
    <mergeCell ref="OZV300:OZV304"/>
    <mergeCell ref="OZW300:OZW304"/>
    <mergeCell ref="OZX300:OZX304"/>
    <mergeCell ref="OZY300:OZY304"/>
    <mergeCell ref="OZZ300:OZZ304"/>
    <mergeCell ref="PAA300:PAA304"/>
    <mergeCell ref="PAB300:PAB304"/>
    <mergeCell ref="PAC300:PAC304"/>
    <mergeCell ref="PAD300:PAD304"/>
    <mergeCell ref="PAE300:PAE304"/>
    <mergeCell ref="PAF300:PAF304"/>
    <mergeCell ref="PAG300:PAG304"/>
    <mergeCell ref="PAH300:PAH304"/>
    <mergeCell ref="PAI300:PAI304"/>
    <mergeCell ref="OZB300:OZB304"/>
    <mergeCell ref="OZC300:OZC304"/>
    <mergeCell ref="OZD300:OZD304"/>
    <mergeCell ref="OZE300:OZE304"/>
    <mergeCell ref="OZF300:OZF304"/>
    <mergeCell ref="OZG300:OZG304"/>
    <mergeCell ref="OZH300:OZH304"/>
    <mergeCell ref="OZI300:OZI304"/>
    <mergeCell ref="OZJ300:OZJ304"/>
    <mergeCell ref="OZK300:OZK304"/>
    <mergeCell ref="OZL300:OZL304"/>
    <mergeCell ref="OZM300:OZM304"/>
    <mergeCell ref="OZN300:OZN304"/>
    <mergeCell ref="OZO300:OZO304"/>
    <mergeCell ref="OZP300:OZP304"/>
    <mergeCell ref="OZQ300:OZQ304"/>
    <mergeCell ref="OZR300:OZR304"/>
    <mergeCell ref="OYK300:OYK304"/>
    <mergeCell ref="OYL300:OYL304"/>
    <mergeCell ref="OYM300:OYM304"/>
    <mergeCell ref="OYN300:OYN304"/>
    <mergeCell ref="OYO300:OYO304"/>
    <mergeCell ref="OYP300:OYP304"/>
    <mergeCell ref="OYQ300:OYQ304"/>
    <mergeCell ref="OYR300:OYR304"/>
    <mergeCell ref="OYS300:OYS304"/>
    <mergeCell ref="OYT300:OYT304"/>
    <mergeCell ref="OYU300:OYU304"/>
    <mergeCell ref="OYV300:OYV304"/>
    <mergeCell ref="OYW300:OYW304"/>
    <mergeCell ref="OYX300:OYX304"/>
    <mergeCell ref="OYY300:OYY304"/>
    <mergeCell ref="OYZ300:OYZ304"/>
    <mergeCell ref="OZA300:OZA304"/>
    <mergeCell ref="OXT300:OXT304"/>
    <mergeCell ref="OXU300:OXU304"/>
    <mergeCell ref="OXV300:OXV304"/>
    <mergeCell ref="OXW300:OXW304"/>
    <mergeCell ref="OXX300:OXX304"/>
    <mergeCell ref="OXY300:OXY304"/>
    <mergeCell ref="OXZ300:OXZ304"/>
    <mergeCell ref="OYA300:OYA304"/>
    <mergeCell ref="OYB300:OYB304"/>
    <mergeCell ref="OYC300:OYC304"/>
    <mergeCell ref="OYD300:OYD304"/>
    <mergeCell ref="OYE300:OYE304"/>
    <mergeCell ref="OYF300:OYF304"/>
    <mergeCell ref="OYG300:OYG304"/>
    <mergeCell ref="OYH300:OYH304"/>
    <mergeCell ref="OYI300:OYI304"/>
    <mergeCell ref="OYJ300:OYJ304"/>
    <mergeCell ref="OXC300:OXC304"/>
    <mergeCell ref="OXD300:OXD304"/>
    <mergeCell ref="OXE300:OXE304"/>
    <mergeCell ref="OXF300:OXF304"/>
    <mergeCell ref="OXG300:OXG304"/>
    <mergeCell ref="OXH300:OXH304"/>
    <mergeCell ref="OXI300:OXI304"/>
    <mergeCell ref="OXJ300:OXJ304"/>
    <mergeCell ref="OXK300:OXK304"/>
    <mergeCell ref="OXL300:OXL304"/>
    <mergeCell ref="OXM300:OXM304"/>
    <mergeCell ref="OXN300:OXN304"/>
    <mergeCell ref="OXO300:OXO304"/>
    <mergeCell ref="OXP300:OXP304"/>
    <mergeCell ref="OXQ300:OXQ304"/>
    <mergeCell ref="OXR300:OXR304"/>
    <mergeCell ref="OXS300:OXS304"/>
    <mergeCell ref="OWL300:OWL304"/>
    <mergeCell ref="OWM300:OWM304"/>
    <mergeCell ref="OWN300:OWN304"/>
    <mergeCell ref="OWO300:OWO304"/>
    <mergeCell ref="OWP300:OWP304"/>
    <mergeCell ref="OWQ300:OWQ304"/>
    <mergeCell ref="OWR300:OWR304"/>
    <mergeCell ref="OWS300:OWS304"/>
    <mergeCell ref="OWT300:OWT304"/>
    <mergeCell ref="OWU300:OWU304"/>
    <mergeCell ref="OWV300:OWV304"/>
    <mergeCell ref="OWW300:OWW304"/>
    <mergeCell ref="OWX300:OWX304"/>
    <mergeCell ref="OWY300:OWY304"/>
    <mergeCell ref="OWZ300:OWZ304"/>
    <mergeCell ref="OXA300:OXA304"/>
    <mergeCell ref="OXB300:OXB304"/>
    <mergeCell ref="OVU300:OVU304"/>
    <mergeCell ref="OVV300:OVV304"/>
    <mergeCell ref="OVW300:OVW304"/>
    <mergeCell ref="OVX300:OVX304"/>
    <mergeCell ref="OVY300:OVY304"/>
    <mergeCell ref="OVZ300:OVZ304"/>
    <mergeCell ref="OWA300:OWA304"/>
    <mergeCell ref="OWB300:OWB304"/>
    <mergeCell ref="OWC300:OWC304"/>
    <mergeCell ref="OWD300:OWD304"/>
    <mergeCell ref="OWE300:OWE304"/>
    <mergeCell ref="OWF300:OWF304"/>
    <mergeCell ref="OWG300:OWG304"/>
    <mergeCell ref="OWH300:OWH304"/>
    <mergeCell ref="OWI300:OWI304"/>
    <mergeCell ref="OWJ300:OWJ304"/>
    <mergeCell ref="OWK300:OWK304"/>
    <mergeCell ref="OVD300:OVD304"/>
    <mergeCell ref="OVE300:OVE304"/>
    <mergeCell ref="OVF300:OVF304"/>
    <mergeCell ref="OVG300:OVG304"/>
    <mergeCell ref="OVH300:OVH304"/>
    <mergeCell ref="OVI300:OVI304"/>
    <mergeCell ref="OVJ300:OVJ304"/>
    <mergeCell ref="OVK300:OVK304"/>
    <mergeCell ref="OVL300:OVL304"/>
    <mergeCell ref="OVM300:OVM304"/>
    <mergeCell ref="OVN300:OVN304"/>
    <mergeCell ref="OVO300:OVO304"/>
    <mergeCell ref="OVP300:OVP304"/>
    <mergeCell ref="OVQ300:OVQ304"/>
    <mergeCell ref="OVR300:OVR304"/>
    <mergeCell ref="OVS300:OVS304"/>
    <mergeCell ref="OVT300:OVT304"/>
    <mergeCell ref="OUM300:OUM304"/>
    <mergeCell ref="OUN300:OUN304"/>
    <mergeCell ref="OUO300:OUO304"/>
    <mergeCell ref="OUP300:OUP304"/>
    <mergeCell ref="OUQ300:OUQ304"/>
    <mergeCell ref="OUR300:OUR304"/>
    <mergeCell ref="OUS300:OUS304"/>
    <mergeCell ref="OUT300:OUT304"/>
    <mergeCell ref="OUU300:OUU304"/>
    <mergeCell ref="OUV300:OUV304"/>
    <mergeCell ref="OUW300:OUW304"/>
    <mergeCell ref="OUX300:OUX304"/>
    <mergeCell ref="OUY300:OUY304"/>
    <mergeCell ref="OUZ300:OUZ304"/>
    <mergeCell ref="OVA300:OVA304"/>
    <mergeCell ref="OVB300:OVB304"/>
    <mergeCell ref="OVC300:OVC304"/>
    <mergeCell ref="OTV300:OTV304"/>
    <mergeCell ref="OTW300:OTW304"/>
    <mergeCell ref="OTX300:OTX304"/>
    <mergeCell ref="OTY300:OTY304"/>
    <mergeCell ref="OTZ300:OTZ304"/>
    <mergeCell ref="OUA300:OUA304"/>
    <mergeCell ref="OUB300:OUB304"/>
    <mergeCell ref="OUC300:OUC304"/>
    <mergeCell ref="OUD300:OUD304"/>
    <mergeCell ref="OUE300:OUE304"/>
    <mergeCell ref="OUF300:OUF304"/>
    <mergeCell ref="OUG300:OUG304"/>
    <mergeCell ref="OUH300:OUH304"/>
    <mergeCell ref="OUI300:OUI304"/>
    <mergeCell ref="OUJ300:OUJ304"/>
    <mergeCell ref="OUK300:OUK304"/>
    <mergeCell ref="OUL300:OUL304"/>
    <mergeCell ref="OTE300:OTE304"/>
    <mergeCell ref="OTF300:OTF304"/>
    <mergeCell ref="OTG300:OTG304"/>
    <mergeCell ref="OTH300:OTH304"/>
    <mergeCell ref="OTI300:OTI304"/>
    <mergeCell ref="OTJ300:OTJ304"/>
    <mergeCell ref="OTK300:OTK304"/>
    <mergeCell ref="OTL300:OTL304"/>
    <mergeCell ref="OTM300:OTM304"/>
    <mergeCell ref="OTN300:OTN304"/>
    <mergeCell ref="OTO300:OTO304"/>
    <mergeCell ref="OTP300:OTP304"/>
    <mergeCell ref="OTQ300:OTQ304"/>
    <mergeCell ref="OTR300:OTR304"/>
    <mergeCell ref="OTS300:OTS304"/>
    <mergeCell ref="OTT300:OTT304"/>
    <mergeCell ref="OTU300:OTU304"/>
    <mergeCell ref="OSN300:OSN304"/>
    <mergeCell ref="OSO300:OSO304"/>
    <mergeCell ref="OSP300:OSP304"/>
    <mergeCell ref="OSQ300:OSQ304"/>
    <mergeCell ref="OSR300:OSR304"/>
    <mergeCell ref="OSS300:OSS304"/>
    <mergeCell ref="OST300:OST304"/>
    <mergeCell ref="OSU300:OSU304"/>
    <mergeCell ref="OSV300:OSV304"/>
    <mergeCell ref="OSW300:OSW304"/>
    <mergeCell ref="OSX300:OSX304"/>
    <mergeCell ref="OSY300:OSY304"/>
    <mergeCell ref="OSZ300:OSZ304"/>
    <mergeCell ref="OTA300:OTA304"/>
    <mergeCell ref="OTB300:OTB304"/>
    <mergeCell ref="OTC300:OTC304"/>
    <mergeCell ref="OTD300:OTD304"/>
    <mergeCell ref="ORW300:ORW304"/>
    <mergeCell ref="ORX300:ORX304"/>
    <mergeCell ref="ORY300:ORY304"/>
    <mergeCell ref="ORZ300:ORZ304"/>
    <mergeCell ref="OSA300:OSA304"/>
    <mergeCell ref="OSB300:OSB304"/>
    <mergeCell ref="OSC300:OSC304"/>
    <mergeCell ref="OSD300:OSD304"/>
    <mergeCell ref="OSE300:OSE304"/>
    <mergeCell ref="OSF300:OSF304"/>
    <mergeCell ref="OSG300:OSG304"/>
    <mergeCell ref="OSH300:OSH304"/>
    <mergeCell ref="OSI300:OSI304"/>
    <mergeCell ref="OSJ300:OSJ304"/>
    <mergeCell ref="OSK300:OSK304"/>
    <mergeCell ref="OSL300:OSL304"/>
    <mergeCell ref="OSM300:OSM304"/>
    <mergeCell ref="ORF300:ORF304"/>
    <mergeCell ref="ORG300:ORG304"/>
    <mergeCell ref="ORH300:ORH304"/>
    <mergeCell ref="ORI300:ORI304"/>
    <mergeCell ref="ORJ300:ORJ304"/>
    <mergeCell ref="ORK300:ORK304"/>
    <mergeCell ref="ORL300:ORL304"/>
    <mergeCell ref="ORM300:ORM304"/>
    <mergeCell ref="ORN300:ORN304"/>
    <mergeCell ref="ORO300:ORO304"/>
    <mergeCell ref="ORP300:ORP304"/>
    <mergeCell ref="ORQ300:ORQ304"/>
    <mergeCell ref="ORR300:ORR304"/>
    <mergeCell ref="ORS300:ORS304"/>
    <mergeCell ref="ORT300:ORT304"/>
    <mergeCell ref="ORU300:ORU304"/>
    <mergeCell ref="ORV300:ORV304"/>
    <mergeCell ref="OQO300:OQO304"/>
    <mergeCell ref="OQP300:OQP304"/>
    <mergeCell ref="OQQ300:OQQ304"/>
    <mergeCell ref="OQR300:OQR304"/>
    <mergeCell ref="OQS300:OQS304"/>
    <mergeCell ref="OQT300:OQT304"/>
    <mergeCell ref="OQU300:OQU304"/>
    <mergeCell ref="OQV300:OQV304"/>
    <mergeCell ref="OQW300:OQW304"/>
    <mergeCell ref="OQX300:OQX304"/>
    <mergeCell ref="OQY300:OQY304"/>
    <mergeCell ref="OQZ300:OQZ304"/>
    <mergeCell ref="ORA300:ORA304"/>
    <mergeCell ref="ORB300:ORB304"/>
    <mergeCell ref="ORC300:ORC304"/>
    <mergeCell ref="ORD300:ORD304"/>
    <mergeCell ref="ORE300:ORE304"/>
    <mergeCell ref="OPX300:OPX304"/>
    <mergeCell ref="OPY300:OPY304"/>
    <mergeCell ref="OPZ300:OPZ304"/>
    <mergeCell ref="OQA300:OQA304"/>
    <mergeCell ref="OQB300:OQB304"/>
    <mergeCell ref="OQC300:OQC304"/>
    <mergeCell ref="OQD300:OQD304"/>
    <mergeCell ref="OQE300:OQE304"/>
    <mergeCell ref="OQF300:OQF304"/>
    <mergeCell ref="OQG300:OQG304"/>
    <mergeCell ref="OQH300:OQH304"/>
    <mergeCell ref="OQI300:OQI304"/>
    <mergeCell ref="OQJ300:OQJ304"/>
    <mergeCell ref="OQK300:OQK304"/>
    <mergeCell ref="OQL300:OQL304"/>
    <mergeCell ref="OQM300:OQM304"/>
    <mergeCell ref="OQN300:OQN304"/>
    <mergeCell ref="OPG300:OPG304"/>
    <mergeCell ref="OPH300:OPH304"/>
    <mergeCell ref="OPI300:OPI304"/>
    <mergeCell ref="OPJ300:OPJ304"/>
    <mergeCell ref="OPK300:OPK304"/>
    <mergeCell ref="OPL300:OPL304"/>
    <mergeCell ref="OPM300:OPM304"/>
    <mergeCell ref="OPN300:OPN304"/>
    <mergeCell ref="OPO300:OPO304"/>
    <mergeCell ref="OPP300:OPP304"/>
    <mergeCell ref="OPQ300:OPQ304"/>
    <mergeCell ref="OPR300:OPR304"/>
    <mergeCell ref="OPS300:OPS304"/>
    <mergeCell ref="OPT300:OPT304"/>
    <mergeCell ref="OPU300:OPU304"/>
    <mergeCell ref="OPV300:OPV304"/>
    <mergeCell ref="OPW300:OPW304"/>
    <mergeCell ref="OOP300:OOP304"/>
    <mergeCell ref="OOQ300:OOQ304"/>
    <mergeCell ref="OOR300:OOR304"/>
    <mergeCell ref="OOS300:OOS304"/>
    <mergeCell ref="OOT300:OOT304"/>
    <mergeCell ref="OOU300:OOU304"/>
    <mergeCell ref="OOV300:OOV304"/>
    <mergeCell ref="OOW300:OOW304"/>
    <mergeCell ref="OOX300:OOX304"/>
    <mergeCell ref="OOY300:OOY304"/>
    <mergeCell ref="OOZ300:OOZ304"/>
    <mergeCell ref="OPA300:OPA304"/>
    <mergeCell ref="OPB300:OPB304"/>
    <mergeCell ref="OPC300:OPC304"/>
    <mergeCell ref="OPD300:OPD304"/>
    <mergeCell ref="OPE300:OPE304"/>
    <mergeCell ref="OPF300:OPF304"/>
    <mergeCell ref="ONY300:ONY304"/>
    <mergeCell ref="ONZ300:ONZ304"/>
    <mergeCell ref="OOA300:OOA304"/>
    <mergeCell ref="OOB300:OOB304"/>
    <mergeCell ref="OOC300:OOC304"/>
    <mergeCell ref="OOD300:OOD304"/>
    <mergeCell ref="OOE300:OOE304"/>
    <mergeCell ref="OOF300:OOF304"/>
    <mergeCell ref="OOG300:OOG304"/>
    <mergeCell ref="OOH300:OOH304"/>
    <mergeCell ref="OOI300:OOI304"/>
    <mergeCell ref="OOJ300:OOJ304"/>
    <mergeCell ref="OOK300:OOK304"/>
    <mergeCell ref="OOL300:OOL304"/>
    <mergeCell ref="OOM300:OOM304"/>
    <mergeCell ref="OON300:OON304"/>
    <mergeCell ref="OOO300:OOO304"/>
    <mergeCell ref="ONH300:ONH304"/>
    <mergeCell ref="ONI300:ONI304"/>
    <mergeCell ref="ONJ300:ONJ304"/>
    <mergeCell ref="ONK300:ONK304"/>
    <mergeCell ref="ONL300:ONL304"/>
    <mergeCell ref="ONM300:ONM304"/>
    <mergeCell ref="ONN300:ONN304"/>
    <mergeCell ref="ONO300:ONO304"/>
    <mergeCell ref="ONP300:ONP304"/>
    <mergeCell ref="ONQ300:ONQ304"/>
    <mergeCell ref="ONR300:ONR304"/>
    <mergeCell ref="ONS300:ONS304"/>
    <mergeCell ref="ONT300:ONT304"/>
    <mergeCell ref="ONU300:ONU304"/>
    <mergeCell ref="ONV300:ONV304"/>
    <mergeCell ref="ONW300:ONW304"/>
    <mergeCell ref="ONX300:ONX304"/>
    <mergeCell ref="OMQ300:OMQ304"/>
    <mergeCell ref="OMR300:OMR304"/>
    <mergeCell ref="OMS300:OMS304"/>
    <mergeCell ref="OMT300:OMT304"/>
    <mergeCell ref="OMU300:OMU304"/>
    <mergeCell ref="OMV300:OMV304"/>
    <mergeCell ref="OMW300:OMW304"/>
    <mergeCell ref="OMX300:OMX304"/>
    <mergeCell ref="OMY300:OMY304"/>
    <mergeCell ref="OMZ300:OMZ304"/>
    <mergeCell ref="ONA300:ONA304"/>
    <mergeCell ref="ONB300:ONB304"/>
    <mergeCell ref="ONC300:ONC304"/>
    <mergeCell ref="OND300:OND304"/>
    <mergeCell ref="ONE300:ONE304"/>
    <mergeCell ref="ONF300:ONF304"/>
    <mergeCell ref="ONG300:ONG304"/>
    <mergeCell ref="OLZ300:OLZ304"/>
    <mergeCell ref="OMA300:OMA304"/>
    <mergeCell ref="OMB300:OMB304"/>
    <mergeCell ref="OMC300:OMC304"/>
    <mergeCell ref="OMD300:OMD304"/>
    <mergeCell ref="OME300:OME304"/>
    <mergeCell ref="OMF300:OMF304"/>
    <mergeCell ref="OMG300:OMG304"/>
    <mergeCell ref="OMH300:OMH304"/>
    <mergeCell ref="OMI300:OMI304"/>
    <mergeCell ref="OMJ300:OMJ304"/>
    <mergeCell ref="OMK300:OMK304"/>
    <mergeCell ref="OML300:OML304"/>
    <mergeCell ref="OMM300:OMM304"/>
    <mergeCell ref="OMN300:OMN304"/>
    <mergeCell ref="OMO300:OMO304"/>
    <mergeCell ref="OMP300:OMP304"/>
    <mergeCell ref="OLI300:OLI304"/>
    <mergeCell ref="OLJ300:OLJ304"/>
    <mergeCell ref="OLK300:OLK304"/>
    <mergeCell ref="OLL300:OLL304"/>
    <mergeCell ref="OLM300:OLM304"/>
    <mergeCell ref="OLN300:OLN304"/>
    <mergeCell ref="OLO300:OLO304"/>
    <mergeCell ref="OLP300:OLP304"/>
    <mergeCell ref="OLQ300:OLQ304"/>
    <mergeCell ref="OLR300:OLR304"/>
    <mergeCell ref="OLS300:OLS304"/>
    <mergeCell ref="OLT300:OLT304"/>
    <mergeCell ref="OLU300:OLU304"/>
    <mergeCell ref="OLV300:OLV304"/>
    <mergeCell ref="OLW300:OLW304"/>
    <mergeCell ref="OLX300:OLX304"/>
    <mergeCell ref="OLY300:OLY304"/>
    <mergeCell ref="OKR300:OKR304"/>
    <mergeCell ref="OKS300:OKS304"/>
    <mergeCell ref="OKT300:OKT304"/>
    <mergeCell ref="OKU300:OKU304"/>
    <mergeCell ref="OKV300:OKV304"/>
    <mergeCell ref="OKW300:OKW304"/>
    <mergeCell ref="OKX300:OKX304"/>
    <mergeCell ref="OKY300:OKY304"/>
    <mergeCell ref="OKZ300:OKZ304"/>
    <mergeCell ref="OLA300:OLA304"/>
    <mergeCell ref="OLB300:OLB304"/>
    <mergeCell ref="OLC300:OLC304"/>
    <mergeCell ref="OLD300:OLD304"/>
    <mergeCell ref="OLE300:OLE304"/>
    <mergeCell ref="OLF300:OLF304"/>
    <mergeCell ref="OLG300:OLG304"/>
    <mergeCell ref="OLH300:OLH304"/>
    <mergeCell ref="OKA300:OKA304"/>
    <mergeCell ref="OKB300:OKB304"/>
    <mergeCell ref="OKC300:OKC304"/>
    <mergeCell ref="OKD300:OKD304"/>
    <mergeCell ref="OKE300:OKE304"/>
    <mergeCell ref="OKF300:OKF304"/>
    <mergeCell ref="OKG300:OKG304"/>
    <mergeCell ref="OKH300:OKH304"/>
    <mergeCell ref="OKI300:OKI304"/>
    <mergeCell ref="OKJ300:OKJ304"/>
    <mergeCell ref="OKK300:OKK304"/>
    <mergeCell ref="OKL300:OKL304"/>
    <mergeCell ref="OKM300:OKM304"/>
    <mergeCell ref="OKN300:OKN304"/>
    <mergeCell ref="OKO300:OKO304"/>
    <mergeCell ref="OKP300:OKP304"/>
    <mergeCell ref="OKQ300:OKQ304"/>
    <mergeCell ref="OJJ300:OJJ304"/>
    <mergeCell ref="OJK300:OJK304"/>
    <mergeCell ref="OJL300:OJL304"/>
    <mergeCell ref="OJM300:OJM304"/>
    <mergeCell ref="OJN300:OJN304"/>
    <mergeCell ref="OJO300:OJO304"/>
    <mergeCell ref="OJP300:OJP304"/>
    <mergeCell ref="OJQ300:OJQ304"/>
    <mergeCell ref="OJR300:OJR304"/>
    <mergeCell ref="OJS300:OJS304"/>
    <mergeCell ref="OJT300:OJT304"/>
    <mergeCell ref="OJU300:OJU304"/>
    <mergeCell ref="OJV300:OJV304"/>
    <mergeCell ref="OJW300:OJW304"/>
    <mergeCell ref="OJX300:OJX304"/>
    <mergeCell ref="OJY300:OJY304"/>
    <mergeCell ref="OJZ300:OJZ304"/>
    <mergeCell ref="OIS300:OIS304"/>
    <mergeCell ref="OIT300:OIT304"/>
    <mergeCell ref="OIU300:OIU304"/>
    <mergeCell ref="OIV300:OIV304"/>
    <mergeCell ref="OIW300:OIW304"/>
    <mergeCell ref="OIX300:OIX304"/>
    <mergeCell ref="OIY300:OIY304"/>
    <mergeCell ref="OIZ300:OIZ304"/>
    <mergeCell ref="OJA300:OJA304"/>
    <mergeCell ref="OJB300:OJB304"/>
    <mergeCell ref="OJC300:OJC304"/>
    <mergeCell ref="OJD300:OJD304"/>
    <mergeCell ref="OJE300:OJE304"/>
    <mergeCell ref="OJF300:OJF304"/>
    <mergeCell ref="OJG300:OJG304"/>
    <mergeCell ref="OJH300:OJH304"/>
    <mergeCell ref="OJI300:OJI304"/>
    <mergeCell ref="OIB300:OIB304"/>
    <mergeCell ref="OIC300:OIC304"/>
    <mergeCell ref="OID300:OID304"/>
    <mergeCell ref="OIE300:OIE304"/>
    <mergeCell ref="OIF300:OIF304"/>
    <mergeCell ref="OIG300:OIG304"/>
    <mergeCell ref="OIH300:OIH304"/>
    <mergeCell ref="OII300:OII304"/>
    <mergeCell ref="OIJ300:OIJ304"/>
    <mergeCell ref="OIK300:OIK304"/>
    <mergeCell ref="OIL300:OIL304"/>
    <mergeCell ref="OIM300:OIM304"/>
    <mergeCell ref="OIN300:OIN304"/>
    <mergeCell ref="OIO300:OIO304"/>
    <mergeCell ref="OIP300:OIP304"/>
    <mergeCell ref="OIQ300:OIQ304"/>
    <mergeCell ref="OIR300:OIR304"/>
    <mergeCell ref="OHK300:OHK304"/>
    <mergeCell ref="OHL300:OHL304"/>
    <mergeCell ref="OHM300:OHM304"/>
    <mergeCell ref="OHN300:OHN304"/>
    <mergeCell ref="OHO300:OHO304"/>
    <mergeCell ref="OHP300:OHP304"/>
    <mergeCell ref="OHQ300:OHQ304"/>
    <mergeCell ref="OHR300:OHR304"/>
    <mergeCell ref="OHS300:OHS304"/>
    <mergeCell ref="OHT300:OHT304"/>
    <mergeCell ref="OHU300:OHU304"/>
    <mergeCell ref="OHV300:OHV304"/>
    <mergeCell ref="OHW300:OHW304"/>
    <mergeCell ref="OHX300:OHX304"/>
    <mergeCell ref="OHY300:OHY304"/>
    <mergeCell ref="OHZ300:OHZ304"/>
    <mergeCell ref="OIA300:OIA304"/>
    <mergeCell ref="OGT300:OGT304"/>
    <mergeCell ref="OGU300:OGU304"/>
    <mergeCell ref="OGV300:OGV304"/>
    <mergeCell ref="OGW300:OGW304"/>
    <mergeCell ref="OGX300:OGX304"/>
    <mergeCell ref="OGY300:OGY304"/>
    <mergeCell ref="OGZ300:OGZ304"/>
    <mergeCell ref="OHA300:OHA304"/>
    <mergeCell ref="OHB300:OHB304"/>
    <mergeCell ref="OHC300:OHC304"/>
    <mergeCell ref="OHD300:OHD304"/>
    <mergeCell ref="OHE300:OHE304"/>
    <mergeCell ref="OHF300:OHF304"/>
    <mergeCell ref="OHG300:OHG304"/>
    <mergeCell ref="OHH300:OHH304"/>
    <mergeCell ref="OHI300:OHI304"/>
    <mergeCell ref="OHJ300:OHJ304"/>
    <mergeCell ref="OGC300:OGC304"/>
    <mergeCell ref="OGD300:OGD304"/>
    <mergeCell ref="OGE300:OGE304"/>
    <mergeCell ref="OGF300:OGF304"/>
    <mergeCell ref="OGG300:OGG304"/>
    <mergeCell ref="OGH300:OGH304"/>
    <mergeCell ref="OGI300:OGI304"/>
    <mergeCell ref="OGJ300:OGJ304"/>
    <mergeCell ref="OGK300:OGK304"/>
    <mergeCell ref="OGL300:OGL304"/>
    <mergeCell ref="OGM300:OGM304"/>
    <mergeCell ref="OGN300:OGN304"/>
    <mergeCell ref="OGO300:OGO304"/>
    <mergeCell ref="OGP300:OGP304"/>
    <mergeCell ref="OGQ300:OGQ304"/>
    <mergeCell ref="OGR300:OGR304"/>
    <mergeCell ref="OGS300:OGS304"/>
    <mergeCell ref="OFL300:OFL304"/>
    <mergeCell ref="OFM300:OFM304"/>
    <mergeCell ref="OFN300:OFN304"/>
    <mergeCell ref="OFO300:OFO304"/>
    <mergeCell ref="OFP300:OFP304"/>
    <mergeCell ref="OFQ300:OFQ304"/>
    <mergeCell ref="OFR300:OFR304"/>
    <mergeCell ref="OFS300:OFS304"/>
    <mergeCell ref="OFT300:OFT304"/>
    <mergeCell ref="OFU300:OFU304"/>
    <mergeCell ref="OFV300:OFV304"/>
    <mergeCell ref="OFW300:OFW304"/>
    <mergeCell ref="OFX300:OFX304"/>
    <mergeCell ref="OFY300:OFY304"/>
    <mergeCell ref="OFZ300:OFZ304"/>
    <mergeCell ref="OGA300:OGA304"/>
    <mergeCell ref="OGB300:OGB304"/>
    <mergeCell ref="OEU300:OEU304"/>
    <mergeCell ref="OEV300:OEV304"/>
    <mergeCell ref="OEW300:OEW304"/>
    <mergeCell ref="OEX300:OEX304"/>
    <mergeCell ref="OEY300:OEY304"/>
    <mergeCell ref="OEZ300:OEZ304"/>
    <mergeCell ref="OFA300:OFA304"/>
    <mergeCell ref="OFB300:OFB304"/>
    <mergeCell ref="OFC300:OFC304"/>
    <mergeCell ref="OFD300:OFD304"/>
    <mergeCell ref="OFE300:OFE304"/>
    <mergeCell ref="OFF300:OFF304"/>
    <mergeCell ref="OFG300:OFG304"/>
    <mergeCell ref="OFH300:OFH304"/>
    <mergeCell ref="OFI300:OFI304"/>
    <mergeCell ref="OFJ300:OFJ304"/>
    <mergeCell ref="OFK300:OFK304"/>
    <mergeCell ref="OED300:OED304"/>
    <mergeCell ref="OEE300:OEE304"/>
    <mergeCell ref="OEF300:OEF304"/>
    <mergeCell ref="OEG300:OEG304"/>
    <mergeCell ref="OEH300:OEH304"/>
    <mergeCell ref="OEI300:OEI304"/>
    <mergeCell ref="OEJ300:OEJ304"/>
    <mergeCell ref="OEK300:OEK304"/>
    <mergeCell ref="OEL300:OEL304"/>
    <mergeCell ref="OEM300:OEM304"/>
    <mergeCell ref="OEN300:OEN304"/>
    <mergeCell ref="OEO300:OEO304"/>
    <mergeCell ref="OEP300:OEP304"/>
    <mergeCell ref="OEQ300:OEQ304"/>
    <mergeCell ref="OER300:OER304"/>
    <mergeCell ref="OES300:OES304"/>
    <mergeCell ref="OET300:OET304"/>
    <mergeCell ref="ODM300:ODM304"/>
    <mergeCell ref="ODN300:ODN304"/>
    <mergeCell ref="ODO300:ODO304"/>
    <mergeCell ref="ODP300:ODP304"/>
    <mergeCell ref="ODQ300:ODQ304"/>
    <mergeCell ref="ODR300:ODR304"/>
    <mergeCell ref="ODS300:ODS304"/>
    <mergeCell ref="ODT300:ODT304"/>
    <mergeCell ref="ODU300:ODU304"/>
    <mergeCell ref="ODV300:ODV304"/>
    <mergeCell ref="ODW300:ODW304"/>
    <mergeCell ref="ODX300:ODX304"/>
    <mergeCell ref="ODY300:ODY304"/>
    <mergeCell ref="ODZ300:ODZ304"/>
    <mergeCell ref="OEA300:OEA304"/>
    <mergeCell ref="OEB300:OEB304"/>
    <mergeCell ref="OEC300:OEC304"/>
    <mergeCell ref="OCV300:OCV304"/>
    <mergeCell ref="OCW300:OCW304"/>
    <mergeCell ref="OCX300:OCX304"/>
    <mergeCell ref="OCY300:OCY304"/>
    <mergeCell ref="OCZ300:OCZ304"/>
    <mergeCell ref="ODA300:ODA304"/>
    <mergeCell ref="ODB300:ODB304"/>
    <mergeCell ref="ODC300:ODC304"/>
    <mergeCell ref="ODD300:ODD304"/>
    <mergeCell ref="ODE300:ODE304"/>
    <mergeCell ref="ODF300:ODF304"/>
    <mergeCell ref="ODG300:ODG304"/>
    <mergeCell ref="ODH300:ODH304"/>
    <mergeCell ref="ODI300:ODI304"/>
    <mergeCell ref="ODJ300:ODJ304"/>
    <mergeCell ref="ODK300:ODK304"/>
    <mergeCell ref="ODL300:ODL304"/>
    <mergeCell ref="OCE300:OCE304"/>
    <mergeCell ref="OCF300:OCF304"/>
    <mergeCell ref="OCG300:OCG304"/>
    <mergeCell ref="OCH300:OCH304"/>
    <mergeCell ref="OCI300:OCI304"/>
    <mergeCell ref="OCJ300:OCJ304"/>
    <mergeCell ref="OCK300:OCK304"/>
    <mergeCell ref="OCL300:OCL304"/>
    <mergeCell ref="OCM300:OCM304"/>
    <mergeCell ref="OCN300:OCN304"/>
    <mergeCell ref="OCO300:OCO304"/>
    <mergeCell ref="OCP300:OCP304"/>
    <mergeCell ref="OCQ300:OCQ304"/>
    <mergeCell ref="OCR300:OCR304"/>
    <mergeCell ref="OCS300:OCS304"/>
    <mergeCell ref="OCT300:OCT304"/>
    <mergeCell ref="OCU300:OCU304"/>
    <mergeCell ref="OBN300:OBN304"/>
    <mergeCell ref="OBO300:OBO304"/>
    <mergeCell ref="OBP300:OBP304"/>
    <mergeCell ref="OBQ300:OBQ304"/>
    <mergeCell ref="OBR300:OBR304"/>
    <mergeCell ref="OBS300:OBS304"/>
    <mergeCell ref="OBT300:OBT304"/>
    <mergeCell ref="OBU300:OBU304"/>
    <mergeCell ref="OBV300:OBV304"/>
    <mergeCell ref="OBW300:OBW304"/>
    <mergeCell ref="OBX300:OBX304"/>
    <mergeCell ref="OBY300:OBY304"/>
    <mergeCell ref="OBZ300:OBZ304"/>
    <mergeCell ref="OCA300:OCA304"/>
    <mergeCell ref="OCB300:OCB304"/>
    <mergeCell ref="OCC300:OCC304"/>
    <mergeCell ref="OCD300:OCD304"/>
    <mergeCell ref="OAW300:OAW304"/>
    <mergeCell ref="OAX300:OAX304"/>
    <mergeCell ref="OAY300:OAY304"/>
    <mergeCell ref="OAZ300:OAZ304"/>
    <mergeCell ref="OBA300:OBA304"/>
    <mergeCell ref="OBB300:OBB304"/>
    <mergeCell ref="OBC300:OBC304"/>
    <mergeCell ref="OBD300:OBD304"/>
    <mergeCell ref="OBE300:OBE304"/>
    <mergeCell ref="OBF300:OBF304"/>
    <mergeCell ref="OBG300:OBG304"/>
    <mergeCell ref="OBH300:OBH304"/>
    <mergeCell ref="OBI300:OBI304"/>
    <mergeCell ref="OBJ300:OBJ304"/>
    <mergeCell ref="OBK300:OBK304"/>
    <mergeCell ref="OBL300:OBL304"/>
    <mergeCell ref="OBM300:OBM304"/>
    <mergeCell ref="OAF300:OAF304"/>
    <mergeCell ref="OAG300:OAG304"/>
    <mergeCell ref="OAH300:OAH304"/>
    <mergeCell ref="OAI300:OAI304"/>
    <mergeCell ref="OAJ300:OAJ304"/>
    <mergeCell ref="OAK300:OAK304"/>
    <mergeCell ref="OAL300:OAL304"/>
    <mergeCell ref="OAM300:OAM304"/>
    <mergeCell ref="OAN300:OAN304"/>
    <mergeCell ref="OAO300:OAO304"/>
    <mergeCell ref="OAP300:OAP304"/>
    <mergeCell ref="OAQ300:OAQ304"/>
    <mergeCell ref="OAR300:OAR304"/>
    <mergeCell ref="OAS300:OAS304"/>
    <mergeCell ref="OAT300:OAT304"/>
    <mergeCell ref="OAU300:OAU304"/>
    <mergeCell ref="OAV300:OAV304"/>
    <mergeCell ref="NZO300:NZO304"/>
    <mergeCell ref="NZP300:NZP304"/>
    <mergeCell ref="NZQ300:NZQ304"/>
    <mergeCell ref="NZR300:NZR304"/>
    <mergeCell ref="NZS300:NZS304"/>
    <mergeCell ref="NZT300:NZT304"/>
    <mergeCell ref="NZU300:NZU304"/>
    <mergeCell ref="NZV300:NZV304"/>
    <mergeCell ref="NZW300:NZW304"/>
    <mergeCell ref="NZX300:NZX304"/>
    <mergeCell ref="NZY300:NZY304"/>
    <mergeCell ref="NZZ300:NZZ304"/>
    <mergeCell ref="OAA300:OAA304"/>
    <mergeCell ref="OAB300:OAB304"/>
    <mergeCell ref="OAC300:OAC304"/>
    <mergeCell ref="OAD300:OAD304"/>
    <mergeCell ref="OAE300:OAE304"/>
    <mergeCell ref="NYX300:NYX304"/>
    <mergeCell ref="NYY300:NYY304"/>
    <mergeCell ref="NYZ300:NYZ304"/>
    <mergeCell ref="NZA300:NZA304"/>
    <mergeCell ref="NZB300:NZB304"/>
    <mergeCell ref="NZC300:NZC304"/>
    <mergeCell ref="NZD300:NZD304"/>
    <mergeCell ref="NZE300:NZE304"/>
    <mergeCell ref="NZF300:NZF304"/>
    <mergeCell ref="NZG300:NZG304"/>
    <mergeCell ref="NZH300:NZH304"/>
    <mergeCell ref="NZI300:NZI304"/>
    <mergeCell ref="NZJ300:NZJ304"/>
    <mergeCell ref="NZK300:NZK304"/>
    <mergeCell ref="NZL300:NZL304"/>
    <mergeCell ref="NZM300:NZM304"/>
    <mergeCell ref="NZN300:NZN304"/>
    <mergeCell ref="NYG300:NYG304"/>
    <mergeCell ref="NYH300:NYH304"/>
    <mergeCell ref="NYI300:NYI304"/>
    <mergeCell ref="NYJ300:NYJ304"/>
    <mergeCell ref="NYK300:NYK304"/>
    <mergeCell ref="NYL300:NYL304"/>
    <mergeCell ref="NYM300:NYM304"/>
    <mergeCell ref="NYN300:NYN304"/>
    <mergeCell ref="NYO300:NYO304"/>
    <mergeCell ref="NYP300:NYP304"/>
    <mergeCell ref="NYQ300:NYQ304"/>
    <mergeCell ref="NYR300:NYR304"/>
    <mergeCell ref="NYS300:NYS304"/>
    <mergeCell ref="NYT300:NYT304"/>
    <mergeCell ref="NYU300:NYU304"/>
    <mergeCell ref="NYV300:NYV304"/>
    <mergeCell ref="NYW300:NYW304"/>
    <mergeCell ref="NXP300:NXP304"/>
    <mergeCell ref="NXQ300:NXQ304"/>
    <mergeCell ref="NXR300:NXR304"/>
    <mergeCell ref="NXS300:NXS304"/>
    <mergeCell ref="NXT300:NXT304"/>
    <mergeCell ref="NXU300:NXU304"/>
    <mergeCell ref="NXV300:NXV304"/>
    <mergeCell ref="NXW300:NXW304"/>
    <mergeCell ref="NXX300:NXX304"/>
    <mergeCell ref="NXY300:NXY304"/>
    <mergeCell ref="NXZ300:NXZ304"/>
    <mergeCell ref="NYA300:NYA304"/>
    <mergeCell ref="NYB300:NYB304"/>
    <mergeCell ref="NYC300:NYC304"/>
    <mergeCell ref="NYD300:NYD304"/>
    <mergeCell ref="NYE300:NYE304"/>
    <mergeCell ref="NYF300:NYF304"/>
    <mergeCell ref="NWY300:NWY304"/>
    <mergeCell ref="NWZ300:NWZ304"/>
    <mergeCell ref="NXA300:NXA304"/>
    <mergeCell ref="NXB300:NXB304"/>
    <mergeCell ref="NXC300:NXC304"/>
    <mergeCell ref="NXD300:NXD304"/>
    <mergeCell ref="NXE300:NXE304"/>
    <mergeCell ref="NXF300:NXF304"/>
    <mergeCell ref="NXG300:NXG304"/>
    <mergeCell ref="NXH300:NXH304"/>
    <mergeCell ref="NXI300:NXI304"/>
    <mergeCell ref="NXJ300:NXJ304"/>
    <mergeCell ref="NXK300:NXK304"/>
    <mergeCell ref="NXL300:NXL304"/>
    <mergeCell ref="NXM300:NXM304"/>
    <mergeCell ref="NXN300:NXN304"/>
    <mergeCell ref="NXO300:NXO304"/>
    <mergeCell ref="NWH300:NWH304"/>
    <mergeCell ref="NWI300:NWI304"/>
    <mergeCell ref="NWJ300:NWJ304"/>
    <mergeCell ref="NWK300:NWK304"/>
    <mergeCell ref="NWL300:NWL304"/>
    <mergeCell ref="NWM300:NWM304"/>
    <mergeCell ref="NWN300:NWN304"/>
    <mergeCell ref="NWO300:NWO304"/>
    <mergeCell ref="NWP300:NWP304"/>
    <mergeCell ref="NWQ300:NWQ304"/>
    <mergeCell ref="NWR300:NWR304"/>
    <mergeCell ref="NWS300:NWS304"/>
    <mergeCell ref="NWT300:NWT304"/>
    <mergeCell ref="NWU300:NWU304"/>
    <mergeCell ref="NWV300:NWV304"/>
    <mergeCell ref="NWW300:NWW304"/>
    <mergeCell ref="NWX300:NWX304"/>
    <mergeCell ref="NVQ300:NVQ304"/>
    <mergeCell ref="NVR300:NVR304"/>
    <mergeCell ref="NVS300:NVS304"/>
    <mergeCell ref="NVT300:NVT304"/>
    <mergeCell ref="NVU300:NVU304"/>
    <mergeCell ref="NVV300:NVV304"/>
    <mergeCell ref="NVW300:NVW304"/>
    <mergeCell ref="NVX300:NVX304"/>
    <mergeCell ref="NVY300:NVY304"/>
    <mergeCell ref="NVZ300:NVZ304"/>
    <mergeCell ref="NWA300:NWA304"/>
    <mergeCell ref="NWB300:NWB304"/>
    <mergeCell ref="NWC300:NWC304"/>
    <mergeCell ref="NWD300:NWD304"/>
    <mergeCell ref="NWE300:NWE304"/>
    <mergeCell ref="NWF300:NWF304"/>
    <mergeCell ref="NWG300:NWG304"/>
    <mergeCell ref="NUZ300:NUZ304"/>
    <mergeCell ref="NVA300:NVA304"/>
    <mergeCell ref="NVB300:NVB304"/>
    <mergeCell ref="NVC300:NVC304"/>
    <mergeCell ref="NVD300:NVD304"/>
    <mergeCell ref="NVE300:NVE304"/>
    <mergeCell ref="NVF300:NVF304"/>
    <mergeCell ref="NVG300:NVG304"/>
    <mergeCell ref="NVH300:NVH304"/>
    <mergeCell ref="NVI300:NVI304"/>
    <mergeCell ref="NVJ300:NVJ304"/>
    <mergeCell ref="NVK300:NVK304"/>
    <mergeCell ref="NVL300:NVL304"/>
    <mergeCell ref="NVM300:NVM304"/>
    <mergeCell ref="NVN300:NVN304"/>
    <mergeCell ref="NVO300:NVO304"/>
    <mergeCell ref="NVP300:NVP304"/>
    <mergeCell ref="NUI300:NUI304"/>
    <mergeCell ref="NUJ300:NUJ304"/>
    <mergeCell ref="NUK300:NUK304"/>
    <mergeCell ref="NUL300:NUL304"/>
    <mergeCell ref="NUM300:NUM304"/>
    <mergeCell ref="NUN300:NUN304"/>
    <mergeCell ref="NUO300:NUO304"/>
    <mergeCell ref="NUP300:NUP304"/>
    <mergeCell ref="NUQ300:NUQ304"/>
    <mergeCell ref="NUR300:NUR304"/>
    <mergeCell ref="NUS300:NUS304"/>
    <mergeCell ref="NUT300:NUT304"/>
    <mergeCell ref="NUU300:NUU304"/>
    <mergeCell ref="NUV300:NUV304"/>
    <mergeCell ref="NUW300:NUW304"/>
    <mergeCell ref="NUX300:NUX304"/>
    <mergeCell ref="NUY300:NUY304"/>
    <mergeCell ref="NTR300:NTR304"/>
    <mergeCell ref="NTS300:NTS304"/>
    <mergeCell ref="NTT300:NTT304"/>
    <mergeCell ref="NTU300:NTU304"/>
    <mergeCell ref="NTV300:NTV304"/>
    <mergeCell ref="NTW300:NTW304"/>
    <mergeCell ref="NTX300:NTX304"/>
    <mergeCell ref="NTY300:NTY304"/>
    <mergeCell ref="NTZ300:NTZ304"/>
    <mergeCell ref="NUA300:NUA304"/>
    <mergeCell ref="NUB300:NUB304"/>
    <mergeCell ref="NUC300:NUC304"/>
    <mergeCell ref="NUD300:NUD304"/>
    <mergeCell ref="NUE300:NUE304"/>
    <mergeCell ref="NUF300:NUF304"/>
    <mergeCell ref="NUG300:NUG304"/>
    <mergeCell ref="NUH300:NUH304"/>
    <mergeCell ref="NTA300:NTA304"/>
    <mergeCell ref="NTB300:NTB304"/>
    <mergeCell ref="NTC300:NTC304"/>
    <mergeCell ref="NTD300:NTD304"/>
    <mergeCell ref="NTE300:NTE304"/>
    <mergeCell ref="NTF300:NTF304"/>
    <mergeCell ref="NTG300:NTG304"/>
    <mergeCell ref="NTH300:NTH304"/>
    <mergeCell ref="NTI300:NTI304"/>
    <mergeCell ref="NTJ300:NTJ304"/>
    <mergeCell ref="NTK300:NTK304"/>
    <mergeCell ref="NTL300:NTL304"/>
    <mergeCell ref="NTM300:NTM304"/>
    <mergeCell ref="NTN300:NTN304"/>
    <mergeCell ref="NTO300:NTO304"/>
    <mergeCell ref="NTP300:NTP304"/>
    <mergeCell ref="NTQ300:NTQ304"/>
    <mergeCell ref="NSJ300:NSJ304"/>
    <mergeCell ref="NSK300:NSK304"/>
    <mergeCell ref="NSL300:NSL304"/>
    <mergeCell ref="NSM300:NSM304"/>
    <mergeCell ref="NSN300:NSN304"/>
    <mergeCell ref="NSO300:NSO304"/>
    <mergeCell ref="NSP300:NSP304"/>
    <mergeCell ref="NSQ300:NSQ304"/>
    <mergeCell ref="NSR300:NSR304"/>
    <mergeCell ref="NSS300:NSS304"/>
    <mergeCell ref="NST300:NST304"/>
    <mergeCell ref="NSU300:NSU304"/>
    <mergeCell ref="NSV300:NSV304"/>
    <mergeCell ref="NSW300:NSW304"/>
    <mergeCell ref="NSX300:NSX304"/>
    <mergeCell ref="NSY300:NSY304"/>
    <mergeCell ref="NSZ300:NSZ304"/>
    <mergeCell ref="NRS300:NRS304"/>
    <mergeCell ref="NRT300:NRT304"/>
    <mergeCell ref="NRU300:NRU304"/>
    <mergeCell ref="NRV300:NRV304"/>
    <mergeCell ref="NRW300:NRW304"/>
    <mergeCell ref="NRX300:NRX304"/>
    <mergeCell ref="NRY300:NRY304"/>
    <mergeCell ref="NRZ300:NRZ304"/>
    <mergeCell ref="NSA300:NSA304"/>
    <mergeCell ref="NSB300:NSB304"/>
    <mergeCell ref="NSC300:NSC304"/>
    <mergeCell ref="NSD300:NSD304"/>
    <mergeCell ref="NSE300:NSE304"/>
    <mergeCell ref="NSF300:NSF304"/>
    <mergeCell ref="NSG300:NSG304"/>
    <mergeCell ref="NSH300:NSH304"/>
    <mergeCell ref="NSI300:NSI304"/>
    <mergeCell ref="NRB300:NRB304"/>
    <mergeCell ref="NRC300:NRC304"/>
    <mergeCell ref="NRD300:NRD304"/>
    <mergeCell ref="NRE300:NRE304"/>
    <mergeCell ref="NRF300:NRF304"/>
    <mergeCell ref="NRG300:NRG304"/>
    <mergeCell ref="NRH300:NRH304"/>
    <mergeCell ref="NRI300:NRI304"/>
    <mergeCell ref="NRJ300:NRJ304"/>
    <mergeCell ref="NRK300:NRK304"/>
    <mergeCell ref="NRL300:NRL304"/>
    <mergeCell ref="NRM300:NRM304"/>
    <mergeCell ref="NRN300:NRN304"/>
    <mergeCell ref="NRO300:NRO304"/>
    <mergeCell ref="NRP300:NRP304"/>
    <mergeCell ref="NRQ300:NRQ304"/>
    <mergeCell ref="NRR300:NRR304"/>
    <mergeCell ref="NQK300:NQK304"/>
    <mergeCell ref="NQL300:NQL304"/>
    <mergeCell ref="NQM300:NQM304"/>
    <mergeCell ref="NQN300:NQN304"/>
    <mergeCell ref="NQO300:NQO304"/>
    <mergeCell ref="NQP300:NQP304"/>
    <mergeCell ref="NQQ300:NQQ304"/>
    <mergeCell ref="NQR300:NQR304"/>
    <mergeCell ref="NQS300:NQS304"/>
    <mergeCell ref="NQT300:NQT304"/>
    <mergeCell ref="NQU300:NQU304"/>
    <mergeCell ref="NQV300:NQV304"/>
    <mergeCell ref="NQW300:NQW304"/>
    <mergeCell ref="NQX300:NQX304"/>
    <mergeCell ref="NQY300:NQY304"/>
    <mergeCell ref="NQZ300:NQZ304"/>
    <mergeCell ref="NRA300:NRA304"/>
    <mergeCell ref="NPT300:NPT304"/>
    <mergeCell ref="NPU300:NPU304"/>
    <mergeCell ref="NPV300:NPV304"/>
    <mergeCell ref="NPW300:NPW304"/>
    <mergeCell ref="NPX300:NPX304"/>
    <mergeCell ref="NPY300:NPY304"/>
    <mergeCell ref="NPZ300:NPZ304"/>
    <mergeCell ref="NQA300:NQA304"/>
    <mergeCell ref="NQB300:NQB304"/>
    <mergeCell ref="NQC300:NQC304"/>
    <mergeCell ref="NQD300:NQD304"/>
    <mergeCell ref="NQE300:NQE304"/>
    <mergeCell ref="NQF300:NQF304"/>
    <mergeCell ref="NQG300:NQG304"/>
    <mergeCell ref="NQH300:NQH304"/>
    <mergeCell ref="NQI300:NQI304"/>
    <mergeCell ref="NQJ300:NQJ304"/>
    <mergeCell ref="NPC300:NPC304"/>
    <mergeCell ref="NPD300:NPD304"/>
    <mergeCell ref="NPE300:NPE304"/>
    <mergeCell ref="NPF300:NPF304"/>
    <mergeCell ref="NPG300:NPG304"/>
    <mergeCell ref="NPH300:NPH304"/>
    <mergeCell ref="NPI300:NPI304"/>
    <mergeCell ref="NPJ300:NPJ304"/>
    <mergeCell ref="NPK300:NPK304"/>
    <mergeCell ref="NPL300:NPL304"/>
    <mergeCell ref="NPM300:NPM304"/>
    <mergeCell ref="NPN300:NPN304"/>
    <mergeCell ref="NPO300:NPO304"/>
    <mergeCell ref="NPP300:NPP304"/>
    <mergeCell ref="NPQ300:NPQ304"/>
    <mergeCell ref="NPR300:NPR304"/>
    <mergeCell ref="NPS300:NPS304"/>
    <mergeCell ref="NOL300:NOL304"/>
    <mergeCell ref="NOM300:NOM304"/>
    <mergeCell ref="NON300:NON304"/>
    <mergeCell ref="NOO300:NOO304"/>
    <mergeCell ref="NOP300:NOP304"/>
    <mergeCell ref="NOQ300:NOQ304"/>
    <mergeCell ref="NOR300:NOR304"/>
    <mergeCell ref="NOS300:NOS304"/>
    <mergeCell ref="NOT300:NOT304"/>
    <mergeCell ref="NOU300:NOU304"/>
    <mergeCell ref="NOV300:NOV304"/>
    <mergeCell ref="NOW300:NOW304"/>
    <mergeCell ref="NOX300:NOX304"/>
    <mergeCell ref="NOY300:NOY304"/>
    <mergeCell ref="NOZ300:NOZ304"/>
    <mergeCell ref="NPA300:NPA304"/>
    <mergeCell ref="NPB300:NPB304"/>
    <mergeCell ref="NNU300:NNU304"/>
    <mergeCell ref="NNV300:NNV304"/>
    <mergeCell ref="NNW300:NNW304"/>
    <mergeCell ref="NNX300:NNX304"/>
    <mergeCell ref="NNY300:NNY304"/>
    <mergeCell ref="NNZ300:NNZ304"/>
    <mergeCell ref="NOA300:NOA304"/>
    <mergeCell ref="NOB300:NOB304"/>
    <mergeCell ref="NOC300:NOC304"/>
    <mergeCell ref="NOD300:NOD304"/>
    <mergeCell ref="NOE300:NOE304"/>
    <mergeCell ref="NOF300:NOF304"/>
    <mergeCell ref="NOG300:NOG304"/>
    <mergeCell ref="NOH300:NOH304"/>
    <mergeCell ref="NOI300:NOI304"/>
    <mergeCell ref="NOJ300:NOJ304"/>
    <mergeCell ref="NOK300:NOK304"/>
    <mergeCell ref="NND300:NND304"/>
    <mergeCell ref="NNE300:NNE304"/>
    <mergeCell ref="NNF300:NNF304"/>
    <mergeCell ref="NNG300:NNG304"/>
    <mergeCell ref="NNH300:NNH304"/>
    <mergeCell ref="NNI300:NNI304"/>
    <mergeCell ref="NNJ300:NNJ304"/>
    <mergeCell ref="NNK300:NNK304"/>
    <mergeCell ref="NNL300:NNL304"/>
    <mergeCell ref="NNM300:NNM304"/>
    <mergeCell ref="NNN300:NNN304"/>
    <mergeCell ref="NNO300:NNO304"/>
    <mergeCell ref="NNP300:NNP304"/>
    <mergeCell ref="NNQ300:NNQ304"/>
    <mergeCell ref="NNR300:NNR304"/>
    <mergeCell ref="NNS300:NNS304"/>
    <mergeCell ref="NNT300:NNT304"/>
    <mergeCell ref="NMM300:NMM304"/>
    <mergeCell ref="NMN300:NMN304"/>
    <mergeCell ref="NMO300:NMO304"/>
    <mergeCell ref="NMP300:NMP304"/>
    <mergeCell ref="NMQ300:NMQ304"/>
    <mergeCell ref="NMR300:NMR304"/>
    <mergeCell ref="NMS300:NMS304"/>
    <mergeCell ref="NMT300:NMT304"/>
    <mergeCell ref="NMU300:NMU304"/>
    <mergeCell ref="NMV300:NMV304"/>
    <mergeCell ref="NMW300:NMW304"/>
    <mergeCell ref="NMX300:NMX304"/>
    <mergeCell ref="NMY300:NMY304"/>
    <mergeCell ref="NMZ300:NMZ304"/>
    <mergeCell ref="NNA300:NNA304"/>
    <mergeCell ref="NNB300:NNB304"/>
    <mergeCell ref="NNC300:NNC304"/>
    <mergeCell ref="NLV300:NLV304"/>
    <mergeCell ref="NLW300:NLW304"/>
    <mergeCell ref="NLX300:NLX304"/>
    <mergeCell ref="NLY300:NLY304"/>
    <mergeCell ref="NLZ300:NLZ304"/>
    <mergeCell ref="NMA300:NMA304"/>
    <mergeCell ref="NMB300:NMB304"/>
    <mergeCell ref="NMC300:NMC304"/>
    <mergeCell ref="NMD300:NMD304"/>
    <mergeCell ref="NME300:NME304"/>
    <mergeCell ref="NMF300:NMF304"/>
    <mergeCell ref="NMG300:NMG304"/>
    <mergeCell ref="NMH300:NMH304"/>
    <mergeCell ref="NMI300:NMI304"/>
    <mergeCell ref="NMJ300:NMJ304"/>
    <mergeCell ref="NMK300:NMK304"/>
    <mergeCell ref="NML300:NML304"/>
    <mergeCell ref="NLE300:NLE304"/>
    <mergeCell ref="NLF300:NLF304"/>
    <mergeCell ref="NLG300:NLG304"/>
    <mergeCell ref="NLH300:NLH304"/>
    <mergeCell ref="NLI300:NLI304"/>
    <mergeCell ref="NLJ300:NLJ304"/>
    <mergeCell ref="NLK300:NLK304"/>
    <mergeCell ref="NLL300:NLL304"/>
    <mergeCell ref="NLM300:NLM304"/>
    <mergeCell ref="NLN300:NLN304"/>
    <mergeCell ref="NLO300:NLO304"/>
    <mergeCell ref="NLP300:NLP304"/>
    <mergeCell ref="NLQ300:NLQ304"/>
    <mergeCell ref="NLR300:NLR304"/>
    <mergeCell ref="NLS300:NLS304"/>
    <mergeCell ref="NLT300:NLT304"/>
    <mergeCell ref="NLU300:NLU304"/>
    <mergeCell ref="NKN300:NKN304"/>
    <mergeCell ref="NKO300:NKO304"/>
    <mergeCell ref="NKP300:NKP304"/>
    <mergeCell ref="NKQ300:NKQ304"/>
    <mergeCell ref="NKR300:NKR304"/>
    <mergeCell ref="NKS300:NKS304"/>
    <mergeCell ref="NKT300:NKT304"/>
    <mergeCell ref="NKU300:NKU304"/>
    <mergeCell ref="NKV300:NKV304"/>
    <mergeCell ref="NKW300:NKW304"/>
    <mergeCell ref="NKX300:NKX304"/>
    <mergeCell ref="NKY300:NKY304"/>
    <mergeCell ref="NKZ300:NKZ304"/>
    <mergeCell ref="NLA300:NLA304"/>
    <mergeCell ref="NLB300:NLB304"/>
    <mergeCell ref="NLC300:NLC304"/>
    <mergeCell ref="NLD300:NLD304"/>
    <mergeCell ref="NJW300:NJW304"/>
    <mergeCell ref="NJX300:NJX304"/>
    <mergeCell ref="NJY300:NJY304"/>
    <mergeCell ref="NJZ300:NJZ304"/>
    <mergeCell ref="NKA300:NKA304"/>
    <mergeCell ref="NKB300:NKB304"/>
    <mergeCell ref="NKC300:NKC304"/>
    <mergeCell ref="NKD300:NKD304"/>
    <mergeCell ref="NKE300:NKE304"/>
    <mergeCell ref="NKF300:NKF304"/>
    <mergeCell ref="NKG300:NKG304"/>
    <mergeCell ref="NKH300:NKH304"/>
    <mergeCell ref="NKI300:NKI304"/>
    <mergeCell ref="NKJ300:NKJ304"/>
    <mergeCell ref="NKK300:NKK304"/>
    <mergeCell ref="NKL300:NKL304"/>
    <mergeCell ref="NKM300:NKM304"/>
    <mergeCell ref="NJF300:NJF304"/>
    <mergeCell ref="NJG300:NJG304"/>
    <mergeCell ref="NJH300:NJH304"/>
    <mergeCell ref="NJI300:NJI304"/>
    <mergeCell ref="NJJ300:NJJ304"/>
    <mergeCell ref="NJK300:NJK304"/>
    <mergeCell ref="NJL300:NJL304"/>
    <mergeCell ref="NJM300:NJM304"/>
    <mergeCell ref="NJN300:NJN304"/>
    <mergeCell ref="NJO300:NJO304"/>
    <mergeCell ref="NJP300:NJP304"/>
    <mergeCell ref="NJQ300:NJQ304"/>
    <mergeCell ref="NJR300:NJR304"/>
    <mergeCell ref="NJS300:NJS304"/>
    <mergeCell ref="NJT300:NJT304"/>
    <mergeCell ref="NJU300:NJU304"/>
    <mergeCell ref="NJV300:NJV304"/>
    <mergeCell ref="NIO300:NIO304"/>
    <mergeCell ref="NIP300:NIP304"/>
    <mergeCell ref="NIQ300:NIQ304"/>
    <mergeCell ref="NIR300:NIR304"/>
    <mergeCell ref="NIS300:NIS304"/>
    <mergeCell ref="NIT300:NIT304"/>
    <mergeCell ref="NIU300:NIU304"/>
    <mergeCell ref="NIV300:NIV304"/>
    <mergeCell ref="NIW300:NIW304"/>
    <mergeCell ref="NIX300:NIX304"/>
    <mergeCell ref="NIY300:NIY304"/>
    <mergeCell ref="NIZ300:NIZ304"/>
    <mergeCell ref="NJA300:NJA304"/>
    <mergeCell ref="NJB300:NJB304"/>
    <mergeCell ref="NJC300:NJC304"/>
    <mergeCell ref="NJD300:NJD304"/>
    <mergeCell ref="NJE300:NJE304"/>
    <mergeCell ref="NHX300:NHX304"/>
    <mergeCell ref="NHY300:NHY304"/>
    <mergeCell ref="NHZ300:NHZ304"/>
    <mergeCell ref="NIA300:NIA304"/>
    <mergeCell ref="NIB300:NIB304"/>
    <mergeCell ref="NIC300:NIC304"/>
    <mergeCell ref="NID300:NID304"/>
    <mergeCell ref="NIE300:NIE304"/>
    <mergeCell ref="NIF300:NIF304"/>
    <mergeCell ref="NIG300:NIG304"/>
    <mergeCell ref="NIH300:NIH304"/>
    <mergeCell ref="NII300:NII304"/>
    <mergeCell ref="NIJ300:NIJ304"/>
    <mergeCell ref="NIK300:NIK304"/>
    <mergeCell ref="NIL300:NIL304"/>
    <mergeCell ref="NIM300:NIM304"/>
    <mergeCell ref="NIN300:NIN304"/>
    <mergeCell ref="NHG300:NHG304"/>
    <mergeCell ref="NHH300:NHH304"/>
    <mergeCell ref="NHI300:NHI304"/>
    <mergeCell ref="NHJ300:NHJ304"/>
    <mergeCell ref="NHK300:NHK304"/>
    <mergeCell ref="NHL300:NHL304"/>
    <mergeCell ref="NHM300:NHM304"/>
    <mergeCell ref="NHN300:NHN304"/>
    <mergeCell ref="NHO300:NHO304"/>
    <mergeCell ref="NHP300:NHP304"/>
    <mergeCell ref="NHQ300:NHQ304"/>
    <mergeCell ref="NHR300:NHR304"/>
    <mergeCell ref="NHS300:NHS304"/>
    <mergeCell ref="NHT300:NHT304"/>
    <mergeCell ref="NHU300:NHU304"/>
    <mergeCell ref="NHV300:NHV304"/>
    <mergeCell ref="NHW300:NHW304"/>
    <mergeCell ref="NGP300:NGP304"/>
    <mergeCell ref="NGQ300:NGQ304"/>
    <mergeCell ref="NGR300:NGR304"/>
    <mergeCell ref="NGS300:NGS304"/>
    <mergeCell ref="NGT300:NGT304"/>
    <mergeCell ref="NGU300:NGU304"/>
    <mergeCell ref="NGV300:NGV304"/>
    <mergeCell ref="NGW300:NGW304"/>
    <mergeCell ref="NGX300:NGX304"/>
    <mergeCell ref="NGY300:NGY304"/>
    <mergeCell ref="NGZ300:NGZ304"/>
    <mergeCell ref="NHA300:NHA304"/>
    <mergeCell ref="NHB300:NHB304"/>
    <mergeCell ref="NHC300:NHC304"/>
    <mergeCell ref="NHD300:NHD304"/>
    <mergeCell ref="NHE300:NHE304"/>
    <mergeCell ref="NHF300:NHF304"/>
    <mergeCell ref="NFY300:NFY304"/>
    <mergeCell ref="NFZ300:NFZ304"/>
    <mergeCell ref="NGA300:NGA304"/>
    <mergeCell ref="NGB300:NGB304"/>
    <mergeCell ref="NGC300:NGC304"/>
    <mergeCell ref="NGD300:NGD304"/>
    <mergeCell ref="NGE300:NGE304"/>
    <mergeCell ref="NGF300:NGF304"/>
    <mergeCell ref="NGG300:NGG304"/>
    <mergeCell ref="NGH300:NGH304"/>
    <mergeCell ref="NGI300:NGI304"/>
    <mergeCell ref="NGJ300:NGJ304"/>
    <mergeCell ref="NGK300:NGK304"/>
    <mergeCell ref="NGL300:NGL304"/>
    <mergeCell ref="NGM300:NGM304"/>
    <mergeCell ref="NGN300:NGN304"/>
    <mergeCell ref="NGO300:NGO304"/>
    <mergeCell ref="NFH300:NFH304"/>
    <mergeCell ref="NFI300:NFI304"/>
    <mergeCell ref="NFJ300:NFJ304"/>
    <mergeCell ref="NFK300:NFK304"/>
    <mergeCell ref="NFL300:NFL304"/>
    <mergeCell ref="NFM300:NFM304"/>
    <mergeCell ref="NFN300:NFN304"/>
    <mergeCell ref="NFO300:NFO304"/>
    <mergeCell ref="NFP300:NFP304"/>
    <mergeCell ref="NFQ300:NFQ304"/>
    <mergeCell ref="NFR300:NFR304"/>
    <mergeCell ref="NFS300:NFS304"/>
    <mergeCell ref="NFT300:NFT304"/>
    <mergeCell ref="NFU300:NFU304"/>
    <mergeCell ref="NFV300:NFV304"/>
    <mergeCell ref="NFW300:NFW304"/>
    <mergeCell ref="NFX300:NFX304"/>
    <mergeCell ref="NEQ300:NEQ304"/>
    <mergeCell ref="NER300:NER304"/>
    <mergeCell ref="NES300:NES304"/>
    <mergeCell ref="NET300:NET304"/>
    <mergeCell ref="NEU300:NEU304"/>
    <mergeCell ref="NEV300:NEV304"/>
    <mergeCell ref="NEW300:NEW304"/>
    <mergeCell ref="NEX300:NEX304"/>
    <mergeCell ref="NEY300:NEY304"/>
    <mergeCell ref="NEZ300:NEZ304"/>
    <mergeCell ref="NFA300:NFA304"/>
    <mergeCell ref="NFB300:NFB304"/>
    <mergeCell ref="NFC300:NFC304"/>
    <mergeCell ref="NFD300:NFD304"/>
    <mergeCell ref="NFE300:NFE304"/>
    <mergeCell ref="NFF300:NFF304"/>
    <mergeCell ref="NFG300:NFG304"/>
    <mergeCell ref="NDZ300:NDZ304"/>
    <mergeCell ref="NEA300:NEA304"/>
    <mergeCell ref="NEB300:NEB304"/>
    <mergeCell ref="NEC300:NEC304"/>
    <mergeCell ref="NED300:NED304"/>
    <mergeCell ref="NEE300:NEE304"/>
    <mergeCell ref="NEF300:NEF304"/>
    <mergeCell ref="NEG300:NEG304"/>
    <mergeCell ref="NEH300:NEH304"/>
    <mergeCell ref="NEI300:NEI304"/>
    <mergeCell ref="NEJ300:NEJ304"/>
    <mergeCell ref="NEK300:NEK304"/>
    <mergeCell ref="NEL300:NEL304"/>
    <mergeCell ref="NEM300:NEM304"/>
    <mergeCell ref="NEN300:NEN304"/>
    <mergeCell ref="NEO300:NEO304"/>
    <mergeCell ref="NEP300:NEP304"/>
    <mergeCell ref="NDI300:NDI304"/>
    <mergeCell ref="NDJ300:NDJ304"/>
    <mergeCell ref="NDK300:NDK304"/>
    <mergeCell ref="NDL300:NDL304"/>
    <mergeCell ref="NDM300:NDM304"/>
    <mergeCell ref="NDN300:NDN304"/>
    <mergeCell ref="NDO300:NDO304"/>
    <mergeCell ref="NDP300:NDP304"/>
    <mergeCell ref="NDQ300:NDQ304"/>
    <mergeCell ref="NDR300:NDR304"/>
    <mergeCell ref="NDS300:NDS304"/>
    <mergeCell ref="NDT300:NDT304"/>
    <mergeCell ref="NDU300:NDU304"/>
    <mergeCell ref="NDV300:NDV304"/>
    <mergeCell ref="NDW300:NDW304"/>
    <mergeCell ref="NDX300:NDX304"/>
    <mergeCell ref="NDY300:NDY304"/>
    <mergeCell ref="NCR300:NCR304"/>
    <mergeCell ref="NCS300:NCS304"/>
    <mergeCell ref="NCT300:NCT304"/>
    <mergeCell ref="NCU300:NCU304"/>
    <mergeCell ref="NCV300:NCV304"/>
    <mergeCell ref="NCW300:NCW304"/>
    <mergeCell ref="NCX300:NCX304"/>
    <mergeCell ref="NCY300:NCY304"/>
    <mergeCell ref="NCZ300:NCZ304"/>
    <mergeCell ref="NDA300:NDA304"/>
    <mergeCell ref="NDB300:NDB304"/>
    <mergeCell ref="NDC300:NDC304"/>
    <mergeCell ref="NDD300:NDD304"/>
    <mergeCell ref="NDE300:NDE304"/>
    <mergeCell ref="NDF300:NDF304"/>
    <mergeCell ref="NDG300:NDG304"/>
    <mergeCell ref="NDH300:NDH304"/>
    <mergeCell ref="NCA300:NCA304"/>
    <mergeCell ref="NCB300:NCB304"/>
    <mergeCell ref="NCC300:NCC304"/>
    <mergeCell ref="NCD300:NCD304"/>
    <mergeCell ref="NCE300:NCE304"/>
    <mergeCell ref="NCF300:NCF304"/>
    <mergeCell ref="NCG300:NCG304"/>
    <mergeCell ref="NCH300:NCH304"/>
    <mergeCell ref="NCI300:NCI304"/>
    <mergeCell ref="NCJ300:NCJ304"/>
    <mergeCell ref="NCK300:NCK304"/>
    <mergeCell ref="NCL300:NCL304"/>
    <mergeCell ref="NCM300:NCM304"/>
    <mergeCell ref="NCN300:NCN304"/>
    <mergeCell ref="NCO300:NCO304"/>
    <mergeCell ref="NCP300:NCP304"/>
    <mergeCell ref="NCQ300:NCQ304"/>
    <mergeCell ref="NBJ300:NBJ304"/>
    <mergeCell ref="NBK300:NBK304"/>
    <mergeCell ref="NBL300:NBL304"/>
    <mergeCell ref="NBM300:NBM304"/>
    <mergeCell ref="NBN300:NBN304"/>
    <mergeCell ref="NBO300:NBO304"/>
    <mergeCell ref="NBP300:NBP304"/>
    <mergeCell ref="NBQ300:NBQ304"/>
    <mergeCell ref="NBR300:NBR304"/>
    <mergeCell ref="NBS300:NBS304"/>
    <mergeCell ref="NBT300:NBT304"/>
    <mergeCell ref="NBU300:NBU304"/>
    <mergeCell ref="NBV300:NBV304"/>
    <mergeCell ref="NBW300:NBW304"/>
    <mergeCell ref="NBX300:NBX304"/>
    <mergeCell ref="NBY300:NBY304"/>
    <mergeCell ref="NBZ300:NBZ304"/>
    <mergeCell ref="NAS300:NAS304"/>
    <mergeCell ref="NAT300:NAT304"/>
    <mergeCell ref="NAU300:NAU304"/>
    <mergeCell ref="NAV300:NAV304"/>
    <mergeCell ref="NAW300:NAW304"/>
    <mergeCell ref="NAX300:NAX304"/>
    <mergeCell ref="NAY300:NAY304"/>
    <mergeCell ref="NAZ300:NAZ304"/>
    <mergeCell ref="NBA300:NBA304"/>
    <mergeCell ref="NBB300:NBB304"/>
    <mergeCell ref="NBC300:NBC304"/>
    <mergeCell ref="NBD300:NBD304"/>
    <mergeCell ref="NBE300:NBE304"/>
    <mergeCell ref="NBF300:NBF304"/>
    <mergeCell ref="NBG300:NBG304"/>
    <mergeCell ref="NBH300:NBH304"/>
    <mergeCell ref="NBI300:NBI304"/>
    <mergeCell ref="NAB300:NAB304"/>
    <mergeCell ref="NAC300:NAC304"/>
    <mergeCell ref="NAD300:NAD304"/>
    <mergeCell ref="NAE300:NAE304"/>
    <mergeCell ref="NAF300:NAF304"/>
    <mergeCell ref="NAG300:NAG304"/>
    <mergeCell ref="NAH300:NAH304"/>
    <mergeCell ref="NAI300:NAI304"/>
    <mergeCell ref="NAJ300:NAJ304"/>
    <mergeCell ref="NAK300:NAK304"/>
    <mergeCell ref="NAL300:NAL304"/>
    <mergeCell ref="NAM300:NAM304"/>
    <mergeCell ref="NAN300:NAN304"/>
    <mergeCell ref="NAO300:NAO304"/>
    <mergeCell ref="NAP300:NAP304"/>
    <mergeCell ref="NAQ300:NAQ304"/>
    <mergeCell ref="NAR300:NAR304"/>
    <mergeCell ref="MZK300:MZK304"/>
    <mergeCell ref="MZL300:MZL304"/>
    <mergeCell ref="MZM300:MZM304"/>
    <mergeCell ref="MZN300:MZN304"/>
    <mergeCell ref="MZO300:MZO304"/>
    <mergeCell ref="MZP300:MZP304"/>
    <mergeCell ref="MZQ300:MZQ304"/>
    <mergeCell ref="MZR300:MZR304"/>
    <mergeCell ref="MZS300:MZS304"/>
    <mergeCell ref="MZT300:MZT304"/>
    <mergeCell ref="MZU300:MZU304"/>
    <mergeCell ref="MZV300:MZV304"/>
    <mergeCell ref="MZW300:MZW304"/>
    <mergeCell ref="MZX300:MZX304"/>
    <mergeCell ref="MZY300:MZY304"/>
    <mergeCell ref="MZZ300:MZZ304"/>
    <mergeCell ref="NAA300:NAA304"/>
    <mergeCell ref="MYT300:MYT304"/>
    <mergeCell ref="MYU300:MYU304"/>
    <mergeCell ref="MYV300:MYV304"/>
    <mergeCell ref="MYW300:MYW304"/>
    <mergeCell ref="MYX300:MYX304"/>
    <mergeCell ref="MYY300:MYY304"/>
    <mergeCell ref="MYZ300:MYZ304"/>
    <mergeCell ref="MZA300:MZA304"/>
    <mergeCell ref="MZB300:MZB304"/>
    <mergeCell ref="MZC300:MZC304"/>
    <mergeCell ref="MZD300:MZD304"/>
    <mergeCell ref="MZE300:MZE304"/>
    <mergeCell ref="MZF300:MZF304"/>
    <mergeCell ref="MZG300:MZG304"/>
    <mergeCell ref="MZH300:MZH304"/>
    <mergeCell ref="MZI300:MZI304"/>
    <mergeCell ref="MZJ300:MZJ304"/>
    <mergeCell ref="MYC300:MYC304"/>
    <mergeCell ref="MYD300:MYD304"/>
    <mergeCell ref="MYE300:MYE304"/>
    <mergeCell ref="MYF300:MYF304"/>
    <mergeCell ref="MYG300:MYG304"/>
    <mergeCell ref="MYH300:MYH304"/>
    <mergeCell ref="MYI300:MYI304"/>
    <mergeCell ref="MYJ300:MYJ304"/>
    <mergeCell ref="MYK300:MYK304"/>
    <mergeCell ref="MYL300:MYL304"/>
    <mergeCell ref="MYM300:MYM304"/>
    <mergeCell ref="MYN300:MYN304"/>
    <mergeCell ref="MYO300:MYO304"/>
    <mergeCell ref="MYP300:MYP304"/>
    <mergeCell ref="MYQ300:MYQ304"/>
    <mergeCell ref="MYR300:MYR304"/>
    <mergeCell ref="MYS300:MYS304"/>
    <mergeCell ref="MXL300:MXL304"/>
    <mergeCell ref="MXM300:MXM304"/>
    <mergeCell ref="MXN300:MXN304"/>
    <mergeCell ref="MXO300:MXO304"/>
    <mergeCell ref="MXP300:MXP304"/>
    <mergeCell ref="MXQ300:MXQ304"/>
    <mergeCell ref="MXR300:MXR304"/>
    <mergeCell ref="MXS300:MXS304"/>
    <mergeCell ref="MXT300:MXT304"/>
    <mergeCell ref="MXU300:MXU304"/>
    <mergeCell ref="MXV300:MXV304"/>
    <mergeCell ref="MXW300:MXW304"/>
    <mergeCell ref="MXX300:MXX304"/>
    <mergeCell ref="MXY300:MXY304"/>
    <mergeCell ref="MXZ300:MXZ304"/>
    <mergeCell ref="MYA300:MYA304"/>
    <mergeCell ref="MYB300:MYB304"/>
    <mergeCell ref="MWU300:MWU304"/>
    <mergeCell ref="MWV300:MWV304"/>
    <mergeCell ref="MWW300:MWW304"/>
    <mergeCell ref="MWX300:MWX304"/>
    <mergeCell ref="MWY300:MWY304"/>
    <mergeCell ref="MWZ300:MWZ304"/>
    <mergeCell ref="MXA300:MXA304"/>
    <mergeCell ref="MXB300:MXB304"/>
    <mergeCell ref="MXC300:MXC304"/>
    <mergeCell ref="MXD300:MXD304"/>
    <mergeCell ref="MXE300:MXE304"/>
    <mergeCell ref="MXF300:MXF304"/>
    <mergeCell ref="MXG300:MXG304"/>
    <mergeCell ref="MXH300:MXH304"/>
    <mergeCell ref="MXI300:MXI304"/>
    <mergeCell ref="MXJ300:MXJ304"/>
    <mergeCell ref="MXK300:MXK304"/>
    <mergeCell ref="MWD300:MWD304"/>
    <mergeCell ref="MWE300:MWE304"/>
    <mergeCell ref="MWF300:MWF304"/>
    <mergeCell ref="MWG300:MWG304"/>
    <mergeCell ref="MWH300:MWH304"/>
    <mergeCell ref="MWI300:MWI304"/>
    <mergeCell ref="MWJ300:MWJ304"/>
    <mergeCell ref="MWK300:MWK304"/>
    <mergeCell ref="MWL300:MWL304"/>
    <mergeCell ref="MWM300:MWM304"/>
    <mergeCell ref="MWN300:MWN304"/>
    <mergeCell ref="MWO300:MWO304"/>
    <mergeCell ref="MWP300:MWP304"/>
    <mergeCell ref="MWQ300:MWQ304"/>
    <mergeCell ref="MWR300:MWR304"/>
    <mergeCell ref="MWS300:MWS304"/>
    <mergeCell ref="MWT300:MWT304"/>
    <mergeCell ref="MVM300:MVM304"/>
    <mergeCell ref="MVN300:MVN304"/>
    <mergeCell ref="MVO300:MVO304"/>
    <mergeCell ref="MVP300:MVP304"/>
    <mergeCell ref="MVQ300:MVQ304"/>
    <mergeCell ref="MVR300:MVR304"/>
    <mergeCell ref="MVS300:MVS304"/>
    <mergeCell ref="MVT300:MVT304"/>
    <mergeCell ref="MVU300:MVU304"/>
    <mergeCell ref="MVV300:MVV304"/>
    <mergeCell ref="MVW300:MVW304"/>
    <mergeCell ref="MVX300:MVX304"/>
    <mergeCell ref="MVY300:MVY304"/>
    <mergeCell ref="MVZ300:MVZ304"/>
    <mergeCell ref="MWA300:MWA304"/>
    <mergeCell ref="MWB300:MWB304"/>
    <mergeCell ref="MWC300:MWC304"/>
    <mergeCell ref="MUV300:MUV304"/>
    <mergeCell ref="MUW300:MUW304"/>
    <mergeCell ref="MUX300:MUX304"/>
    <mergeCell ref="MUY300:MUY304"/>
    <mergeCell ref="MUZ300:MUZ304"/>
    <mergeCell ref="MVA300:MVA304"/>
    <mergeCell ref="MVB300:MVB304"/>
    <mergeCell ref="MVC300:MVC304"/>
    <mergeCell ref="MVD300:MVD304"/>
    <mergeCell ref="MVE300:MVE304"/>
    <mergeCell ref="MVF300:MVF304"/>
    <mergeCell ref="MVG300:MVG304"/>
    <mergeCell ref="MVH300:MVH304"/>
    <mergeCell ref="MVI300:MVI304"/>
    <mergeCell ref="MVJ300:MVJ304"/>
    <mergeCell ref="MVK300:MVK304"/>
    <mergeCell ref="MVL300:MVL304"/>
    <mergeCell ref="MUE300:MUE304"/>
    <mergeCell ref="MUF300:MUF304"/>
    <mergeCell ref="MUG300:MUG304"/>
    <mergeCell ref="MUH300:MUH304"/>
    <mergeCell ref="MUI300:MUI304"/>
    <mergeCell ref="MUJ300:MUJ304"/>
    <mergeCell ref="MUK300:MUK304"/>
    <mergeCell ref="MUL300:MUL304"/>
    <mergeCell ref="MUM300:MUM304"/>
    <mergeCell ref="MUN300:MUN304"/>
    <mergeCell ref="MUO300:MUO304"/>
    <mergeCell ref="MUP300:MUP304"/>
    <mergeCell ref="MUQ300:MUQ304"/>
    <mergeCell ref="MUR300:MUR304"/>
    <mergeCell ref="MUS300:MUS304"/>
    <mergeCell ref="MUT300:MUT304"/>
    <mergeCell ref="MUU300:MUU304"/>
    <mergeCell ref="MTN300:MTN304"/>
    <mergeCell ref="MTO300:MTO304"/>
    <mergeCell ref="MTP300:MTP304"/>
    <mergeCell ref="MTQ300:MTQ304"/>
    <mergeCell ref="MTR300:MTR304"/>
    <mergeCell ref="MTS300:MTS304"/>
    <mergeCell ref="MTT300:MTT304"/>
    <mergeCell ref="MTU300:MTU304"/>
    <mergeCell ref="MTV300:MTV304"/>
    <mergeCell ref="MTW300:MTW304"/>
    <mergeCell ref="MTX300:MTX304"/>
    <mergeCell ref="MTY300:MTY304"/>
    <mergeCell ref="MTZ300:MTZ304"/>
    <mergeCell ref="MUA300:MUA304"/>
    <mergeCell ref="MUB300:MUB304"/>
    <mergeCell ref="MUC300:MUC304"/>
    <mergeCell ref="MUD300:MUD304"/>
    <mergeCell ref="MSW300:MSW304"/>
    <mergeCell ref="MSX300:MSX304"/>
    <mergeCell ref="MSY300:MSY304"/>
    <mergeCell ref="MSZ300:MSZ304"/>
    <mergeCell ref="MTA300:MTA304"/>
    <mergeCell ref="MTB300:MTB304"/>
    <mergeCell ref="MTC300:MTC304"/>
    <mergeCell ref="MTD300:MTD304"/>
    <mergeCell ref="MTE300:MTE304"/>
    <mergeCell ref="MTF300:MTF304"/>
    <mergeCell ref="MTG300:MTG304"/>
    <mergeCell ref="MTH300:MTH304"/>
    <mergeCell ref="MTI300:MTI304"/>
    <mergeCell ref="MTJ300:MTJ304"/>
    <mergeCell ref="MTK300:MTK304"/>
    <mergeCell ref="MTL300:MTL304"/>
    <mergeCell ref="MTM300:MTM304"/>
    <mergeCell ref="MSF300:MSF304"/>
    <mergeCell ref="MSG300:MSG304"/>
    <mergeCell ref="MSH300:MSH304"/>
    <mergeCell ref="MSI300:MSI304"/>
    <mergeCell ref="MSJ300:MSJ304"/>
    <mergeCell ref="MSK300:MSK304"/>
    <mergeCell ref="MSL300:MSL304"/>
    <mergeCell ref="MSM300:MSM304"/>
    <mergeCell ref="MSN300:MSN304"/>
    <mergeCell ref="MSO300:MSO304"/>
    <mergeCell ref="MSP300:MSP304"/>
    <mergeCell ref="MSQ300:MSQ304"/>
    <mergeCell ref="MSR300:MSR304"/>
    <mergeCell ref="MSS300:MSS304"/>
    <mergeCell ref="MST300:MST304"/>
    <mergeCell ref="MSU300:MSU304"/>
    <mergeCell ref="MSV300:MSV304"/>
    <mergeCell ref="MRO300:MRO304"/>
    <mergeCell ref="MRP300:MRP304"/>
    <mergeCell ref="MRQ300:MRQ304"/>
    <mergeCell ref="MRR300:MRR304"/>
    <mergeCell ref="MRS300:MRS304"/>
    <mergeCell ref="MRT300:MRT304"/>
    <mergeCell ref="MRU300:MRU304"/>
    <mergeCell ref="MRV300:MRV304"/>
    <mergeCell ref="MRW300:MRW304"/>
    <mergeCell ref="MRX300:MRX304"/>
    <mergeCell ref="MRY300:MRY304"/>
    <mergeCell ref="MRZ300:MRZ304"/>
    <mergeCell ref="MSA300:MSA304"/>
    <mergeCell ref="MSB300:MSB304"/>
    <mergeCell ref="MSC300:MSC304"/>
    <mergeCell ref="MSD300:MSD304"/>
    <mergeCell ref="MSE300:MSE304"/>
    <mergeCell ref="MQX300:MQX304"/>
    <mergeCell ref="MQY300:MQY304"/>
    <mergeCell ref="MQZ300:MQZ304"/>
    <mergeCell ref="MRA300:MRA304"/>
    <mergeCell ref="MRB300:MRB304"/>
    <mergeCell ref="MRC300:MRC304"/>
    <mergeCell ref="MRD300:MRD304"/>
    <mergeCell ref="MRE300:MRE304"/>
    <mergeCell ref="MRF300:MRF304"/>
    <mergeCell ref="MRG300:MRG304"/>
    <mergeCell ref="MRH300:MRH304"/>
    <mergeCell ref="MRI300:MRI304"/>
    <mergeCell ref="MRJ300:MRJ304"/>
    <mergeCell ref="MRK300:MRK304"/>
    <mergeCell ref="MRL300:MRL304"/>
    <mergeCell ref="MRM300:MRM304"/>
    <mergeCell ref="MRN300:MRN304"/>
    <mergeCell ref="MQG300:MQG304"/>
    <mergeCell ref="MQH300:MQH304"/>
    <mergeCell ref="MQI300:MQI304"/>
    <mergeCell ref="MQJ300:MQJ304"/>
    <mergeCell ref="MQK300:MQK304"/>
    <mergeCell ref="MQL300:MQL304"/>
    <mergeCell ref="MQM300:MQM304"/>
    <mergeCell ref="MQN300:MQN304"/>
    <mergeCell ref="MQO300:MQO304"/>
    <mergeCell ref="MQP300:MQP304"/>
    <mergeCell ref="MQQ300:MQQ304"/>
    <mergeCell ref="MQR300:MQR304"/>
    <mergeCell ref="MQS300:MQS304"/>
    <mergeCell ref="MQT300:MQT304"/>
    <mergeCell ref="MQU300:MQU304"/>
    <mergeCell ref="MQV300:MQV304"/>
    <mergeCell ref="MQW300:MQW304"/>
    <mergeCell ref="MPP300:MPP304"/>
    <mergeCell ref="MPQ300:MPQ304"/>
    <mergeCell ref="MPR300:MPR304"/>
    <mergeCell ref="MPS300:MPS304"/>
    <mergeCell ref="MPT300:MPT304"/>
    <mergeCell ref="MPU300:MPU304"/>
    <mergeCell ref="MPV300:MPV304"/>
    <mergeCell ref="MPW300:MPW304"/>
    <mergeCell ref="MPX300:MPX304"/>
    <mergeCell ref="MPY300:MPY304"/>
    <mergeCell ref="MPZ300:MPZ304"/>
    <mergeCell ref="MQA300:MQA304"/>
    <mergeCell ref="MQB300:MQB304"/>
    <mergeCell ref="MQC300:MQC304"/>
    <mergeCell ref="MQD300:MQD304"/>
    <mergeCell ref="MQE300:MQE304"/>
    <mergeCell ref="MQF300:MQF304"/>
    <mergeCell ref="MOY300:MOY304"/>
    <mergeCell ref="MOZ300:MOZ304"/>
    <mergeCell ref="MPA300:MPA304"/>
    <mergeCell ref="MPB300:MPB304"/>
    <mergeCell ref="MPC300:MPC304"/>
    <mergeCell ref="MPD300:MPD304"/>
    <mergeCell ref="MPE300:MPE304"/>
    <mergeCell ref="MPF300:MPF304"/>
    <mergeCell ref="MPG300:MPG304"/>
    <mergeCell ref="MPH300:MPH304"/>
    <mergeCell ref="MPI300:MPI304"/>
    <mergeCell ref="MPJ300:MPJ304"/>
    <mergeCell ref="MPK300:MPK304"/>
    <mergeCell ref="MPL300:MPL304"/>
    <mergeCell ref="MPM300:MPM304"/>
    <mergeCell ref="MPN300:MPN304"/>
    <mergeCell ref="MPO300:MPO304"/>
    <mergeCell ref="MOH300:MOH304"/>
    <mergeCell ref="MOI300:MOI304"/>
    <mergeCell ref="MOJ300:MOJ304"/>
    <mergeCell ref="MOK300:MOK304"/>
    <mergeCell ref="MOL300:MOL304"/>
    <mergeCell ref="MOM300:MOM304"/>
    <mergeCell ref="MON300:MON304"/>
    <mergeCell ref="MOO300:MOO304"/>
    <mergeCell ref="MOP300:MOP304"/>
    <mergeCell ref="MOQ300:MOQ304"/>
    <mergeCell ref="MOR300:MOR304"/>
    <mergeCell ref="MOS300:MOS304"/>
    <mergeCell ref="MOT300:MOT304"/>
    <mergeCell ref="MOU300:MOU304"/>
    <mergeCell ref="MOV300:MOV304"/>
    <mergeCell ref="MOW300:MOW304"/>
    <mergeCell ref="MOX300:MOX304"/>
    <mergeCell ref="MNQ300:MNQ304"/>
    <mergeCell ref="MNR300:MNR304"/>
    <mergeCell ref="MNS300:MNS304"/>
    <mergeCell ref="MNT300:MNT304"/>
    <mergeCell ref="MNU300:MNU304"/>
    <mergeCell ref="MNV300:MNV304"/>
    <mergeCell ref="MNW300:MNW304"/>
    <mergeCell ref="MNX300:MNX304"/>
    <mergeCell ref="MNY300:MNY304"/>
    <mergeCell ref="MNZ300:MNZ304"/>
    <mergeCell ref="MOA300:MOA304"/>
    <mergeCell ref="MOB300:MOB304"/>
    <mergeCell ref="MOC300:MOC304"/>
    <mergeCell ref="MOD300:MOD304"/>
    <mergeCell ref="MOE300:MOE304"/>
    <mergeCell ref="MOF300:MOF304"/>
    <mergeCell ref="MOG300:MOG304"/>
    <mergeCell ref="MMZ300:MMZ304"/>
    <mergeCell ref="MNA300:MNA304"/>
    <mergeCell ref="MNB300:MNB304"/>
    <mergeCell ref="MNC300:MNC304"/>
    <mergeCell ref="MND300:MND304"/>
    <mergeCell ref="MNE300:MNE304"/>
    <mergeCell ref="MNF300:MNF304"/>
    <mergeCell ref="MNG300:MNG304"/>
    <mergeCell ref="MNH300:MNH304"/>
    <mergeCell ref="MNI300:MNI304"/>
    <mergeCell ref="MNJ300:MNJ304"/>
    <mergeCell ref="MNK300:MNK304"/>
    <mergeCell ref="MNL300:MNL304"/>
    <mergeCell ref="MNM300:MNM304"/>
    <mergeCell ref="MNN300:MNN304"/>
    <mergeCell ref="MNO300:MNO304"/>
    <mergeCell ref="MNP300:MNP304"/>
    <mergeCell ref="MMI300:MMI304"/>
    <mergeCell ref="MMJ300:MMJ304"/>
    <mergeCell ref="MMK300:MMK304"/>
    <mergeCell ref="MML300:MML304"/>
    <mergeCell ref="MMM300:MMM304"/>
    <mergeCell ref="MMN300:MMN304"/>
    <mergeCell ref="MMO300:MMO304"/>
    <mergeCell ref="MMP300:MMP304"/>
    <mergeCell ref="MMQ300:MMQ304"/>
    <mergeCell ref="MMR300:MMR304"/>
    <mergeCell ref="MMS300:MMS304"/>
    <mergeCell ref="MMT300:MMT304"/>
    <mergeCell ref="MMU300:MMU304"/>
    <mergeCell ref="MMV300:MMV304"/>
    <mergeCell ref="MMW300:MMW304"/>
    <mergeCell ref="MMX300:MMX304"/>
    <mergeCell ref="MMY300:MMY304"/>
    <mergeCell ref="MLR300:MLR304"/>
    <mergeCell ref="MLS300:MLS304"/>
    <mergeCell ref="MLT300:MLT304"/>
    <mergeCell ref="MLU300:MLU304"/>
    <mergeCell ref="MLV300:MLV304"/>
    <mergeCell ref="MLW300:MLW304"/>
    <mergeCell ref="MLX300:MLX304"/>
    <mergeCell ref="MLY300:MLY304"/>
    <mergeCell ref="MLZ300:MLZ304"/>
    <mergeCell ref="MMA300:MMA304"/>
    <mergeCell ref="MMB300:MMB304"/>
    <mergeCell ref="MMC300:MMC304"/>
    <mergeCell ref="MMD300:MMD304"/>
    <mergeCell ref="MME300:MME304"/>
    <mergeCell ref="MMF300:MMF304"/>
    <mergeCell ref="MMG300:MMG304"/>
    <mergeCell ref="MMH300:MMH304"/>
    <mergeCell ref="MLA300:MLA304"/>
    <mergeCell ref="MLB300:MLB304"/>
    <mergeCell ref="MLC300:MLC304"/>
    <mergeCell ref="MLD300:MLD304"/>
    <mergeCell ref="MLE300:MLE304"/>
    <mergeCell ref="MLF300:MLF304"/>
    <mergeCell ref="MLG300:MLG304"/>
    <mergeCell ref="MLH300:MLH304"/>
    <mergeCell ref="MLI300:MLI304"/>
    <mergeCell ref="MLJ300:MLJ304"/>
    <mergeCell ref="MLK300:MLK304"/>
    <mergeCell ref="MLL300:MLL304"/>
    <mergeCell ref="MLM300:MLM304"/>
    <mergeCell ref="MLN300:MLN304"/>
    <mergeCell ref="MLO300:MLO304"/>
    <mergeCell ref="MLP300:MLP304"/>
    <mergeCell ref="MLQ300:MLQ304"/>
    <mergeCell ref="MKJ300:MKJ304"/>
    <mergeCell ref="MKK300:MKK304"/>
    <mergeCell ref="MKL300:MKL304"/>
    <mergeCell ref="MKM300:MKM304"/>
    <mergeCell ref="MKN300:MKN304"/>
    <mergeCell ref="MKO300:MKO304"/>
    <mergeCell ref="MKP300:MKP304"/>
    <mergeCell ref="MKQ300:MKQ304"/>
    <mergeCell ref="MKR300:MKR304"/>
    <mergeCell ref="MKS300:MKS304"/>
    <mergeCell ref="MKT300:MKT304"/>
    <mergeCell ref="MKU300:MKU304"/>
    <mergeCell ref="MKV300:MKV304"/>
    <mergeCell ref="MKW300:MKW304"/>
    <mergeCell ref="MKX300:MKX304"/>
    <mergeCell ref="MKY300:MKY304"/>
    <mergeCell ref="MKZ300:MKZ304"/>
    <mergeCell ref="MJS300:MJS304"/>
    <mergeCell ref="MJT300:MJT304"/>
    <mergeCell ref="MJU300:MJU304"/>
    <mergeCell ref="MJV300:MJV304"/>
    <mergeCell ref="MJW300:MJW304"/>
    <mergeCell ref="MJX300:MJX304"/>
    <mergeCell ref="MJY300:MJY304"/>
    <mergeCell ref="MJZ300:MJZ304"/>
    <mergeCell ref="MKA300:MKA304"/>
    <mergeCell ref="MKB300:MKB304"/>
    <mergeCell ref="MKC300:MKC304"/>
    <mergeCell ref="MKD300:MKD304"/>
    <mergeCell ref="MKE300:MKE304"/>
    <mergeCell ref="MKF300:MKF304"/>
    <mergeCell ref="MKG300:MKG304"/>
    <mergeCell ref="MKH300:MKH304"/>
    <mergeCell ref="MKI300:MKI304"/>
    <mergeCell ref="MJB300:MJB304"/>
    <mergeCell ref="MJC300:MJC304"/>
    <mergeCell ref="MJD300:MJD304"/>
    <mergeCell ref="MJE300:MJE304"/>
    <mergeCell ref="MJF300:MJF304"/>
    <mergeCell ref="MJG300:MJG304"/>
    <mergeCell ref="MJH300:MJH304"/>
    <mergeCell ref="MJI300:MJI304"/>
    <mergeCell ref="MJJ300:MJJ304"/>
    <mergeCell ref="MJK300:MJK304"/>
    <mergeCell ref="MJL300:MJL304"/>
    <mergeCell ref="MJM300:MJM304"/>
    <mergeCell ref="MJN300:MJN304"/>
    <mergeCell ref="MJO300:MJO304"/>
    <mergeCell ref="MJP300:MJP304"/>
    <mergeCell ref="MJQ300:MJQ304"/>
    <mergeCell ref="MJR300:MJR304"/>
    <mergeCell ref="MIK300:MIK304"/>
    <mergeCell ref="MIL300:MIL304"/>
    <mergeCell ref="MIM300:MIM304"/>
    <mergeCell ref="MIN300:MIN304"/>
    <mergeCell ref="MIO300:MIO304"/>
    <mergeCell ref="MIP300:MIP304"/>
    <mergeCell ref="MIQ300:MIQ304"/>
    <mergeCell ref="MIR300:MIR304"/>
    <mergeCell ref="MIS300:MIS304"/>
    <mergeCell ref="MIT300:MIT304"/>
    <mergeCell ref="MIU300:MIU304"/>
    <mergeCell ref="MIV300:MIV304"/>
    <mergeCell ref="MIW300:MIW304"/>
    <mergeCell ref="MIX300:MIX304"/>
    <mergeCell ref="MIY300:MIY304"/>
    <mergeCell ref="MIZ300:MIZ304"/>
    <mergeCell ref="MJA300:MJA304"/>
    <mergeCell ref="MHT300:MHT304"/>
    <mergeCell ref="MHU300:MHU304"/>
    <mergeCell ref="MHV300:MHV304"/>
    <mergeCell ref="MHW300:MHW304"/>
    <mergeCell ref="MHX300:MHX304"/>
    <mergeCell ref="MHY300:MHY304"/>
    <mergeCell ref="MHZ300:MHZ304"/>
    <mergeCell ref="MIA300:MIA304"/>
    <mergeCell ref="MIB300:MIB304"/>
    <mergeCell ref="MIC300:MIC304"/>
    <mergeCell ref="MID300:MID304"/>
    <mergeCell ref="MIE300:MIE304"/>
    <mergeCell ref="MIF300:MIF304"/>
    <mergeCell ref="MIG300:MIG304"/>
    <mergeCell ref="MIH300:MIH304"/>
    <mergeCell ref="MII300:MII304"/>
    <mergeCell ref="MIJ300:MIJ304"/>
    <mergeCell ref="MHC300:MHC304"/>
    <mergeCell ref="MHD300:MHD304"/>
    <mergeCell ref="MHE300:MHE304"/>
    <mergeCell ref="MHF300:MHF304"/>
    <mergeCell ref="MHG300:MHG304"/>
    <mergeCell ref="MHH300:MHH304"/>
    <mergeCell ref="MHI300:MHI304"/>
    <mergeCell ref="MHJ300:MHJ304"/>
    <mergeCell ref="MHK300:MHK304"/>
    <mergeCell ref="MHL300:MHL304"/>
    <mergeCell ref="MHM300:MHM304"/>
    <mergeCell ref="MHN300:MHN304"/>
    <mergeCell ref="MHO300:MHO304"/>
    <mergeCell ref="MHP300:MHP304"/>
    <mergeCell ref="MHQ300:MHQ304"/>
    <mergeCell ref="MHR300:MHR304"/>
    <mergeCell ref="MHS300:MHS304"/>
    <mergeCell ref="MGL300:MGL304"/>
    <mergeCell ref="MGM300:MGM304"/>
    <mergeCell ref="MGN300:MGN304"/>
    <mergeCell ref="MGO300:MGO304"/>
    <mergeCell ref="MGP300:MGP304"/>
    <mergeCell ref="MGQ300:MGQ304"/>
    <mergeCell ref="MGR300:MGR304"/>
    <mergeCell ref="MGS300:MGS304"/>
    <mergeCell ref="MGT300:MGT304"/>
    <mergeCell ref="MGU300:MGU304"/>
    <mergeCell ref="MGV300:MGV304"/>
    <mergeCell ref="MGW300:MGW304"/>
    <mergeCell ref="MGX300:MGX304"/>
    <mergeCell ref="MGY300:MGY304"/>
    <mergeCell ref="MGZ300:MGZ304"/>
    <mergeCell ref="MHA300:MHA304"/>
    <mergeCell ref="MHB300:MHB304"/>
    <mergeCell ref="MFU300:MFU304"/>
    <mergeCell ref="MFV300:MFV304"/>
    <mergeCell ref="MFW300:MFW304"/>
    <mergeCell ref="MFX300:MFX304"/>
    <mergeCell ref="MFY300:MFY304"/>
    <mergeCell ref="MFZ300:MFZ304"/>
    <mergeCell ref="MGA300:MGA304"/>
    <mergeCell ref="MGB300:MGB304"/>
    <mergeCell ref="MGC300:MGC304"/>
    <mergeCell ref="MGD300:MGD304"/>
    <mergeCell ref="MGE300:MGE304"/>
    <mergeCell ref="MGF300:MGF304"/>
    <mergeCell ref="MGG300:MGG304"/>
    <mergeCell ref="MGH300:MGH304"/>
    <mergeCell ref="MGI300:MGI304"/>
    <mergeCell ref="MGJ300:MGJ304"/>
    <mergeCell ref="MGK300:MGK304"/>
    <mergeCell ref="MFD300:MFD304"/>
    <mergeCell ref="MFE300:MFE304"/>
    <mergeCell ref="MFF300:MFF304"/>
    <mergeCell ref="MFG300:MFG304"/>
    <mergeCell ref="MFH300:MFH304"/>
    <mergeCell ref="MFI300:MFI304"/>
    <mergeCell ref="MFJ300:MFJ304"/>
    <mergeCell ref="MFK300:MFK304"/>
    <mergeCell ref="MFL300:MFL304"/>
    <mergeCell ref="MFM300:MFM304"/>
    <mergeCell ref="MFN300:MFN304"/>
    <mergeCell ref="MFO300:MFO304"/>
    <mergeCell ref="MFP300:MFP304"/>
    <mergeCell ref="MFQ300:MFQ304"/>
    <mergeCell ref="MFR300:MFR304"/>
    <mergeCell ref="MFS300:MFS304"/>
    <mergeCell ref="MFT300:MFT304"/>
    <mergeCell ref="MEM300:MEM304"/>
    <mergeCell ref="MEN300:MEN304"/>
    <mergeCell ref="MEO300:MEO304"/>
    <mergeCell ref="MEP300:MEP304"/>
    <mergeCell ref="MEQ300:MEQ304"/>
    <mergeCell ref="MER300:MER304"/>
    <mergeCell ref="MES300:MES304"/>
    <mergeCell ref="MET300:MET304"/>
    <mergeCell ref="MEU300:MEU304"/>
    <mergeCell ref="MEV300:MEV304"/>
    <mergeCell ref="MEW300:MEW304"/>
    <mergeCell ref="MEX300:MEX304"/>
    <mergeCell ref="MEY300:MEY304"/>
    <mergeCell ref="MEZ300:MEZ304"/>
    <mergeCell ref="MFA300:MFA304"/>
    <mergeCell ref="MFB300:MFB304"/>
    <mergeCell ref="MFC300:MFC304"/>
    <mergeCell ref="MDV300:MDV304"/>
    <mergeCell ref="MDW300:MDW304"/>
    <mergeCell ref="MDX300:MDX304"/>
    <mergeCell ref="MDY300:MDY304"/>
    <mergeCell ref="MDZ300:MDZ304"/>
    <mergeCell ref="MEA300:MEA304"/>
    <mergeCell ref="MEB300:MEB304"/>
    <mergeCell ref="MEC300:MEC304"/>
    <mergeCell ref="MED300:MED304"/>
    <mergeCell ref="MEE300:MEE304"/>
    <mergeCell ref="MEF300:MEF304"/>
    <mergeCell ref="MEG300:MEG304"/>
    <mergeCell ref="MEH300:MEH304"/>
    <mergeCell ref="MEI300:MEI304"/>
    <mergeCell ref="MEJ300:MEJ304"/>
    <mergeCell ref="MEK300:MEK304"/>
    <mergeCell ref="MEL300:MEL304"/>
    <mergeCell ref="MDE300:MDE304"/>
    <mergeCell ref="MDF300:MDF304"/>
    <mergeCell ref="MDG300:MDG304"/>
    <mergeCell ref="MDH300:MDH304"/>
    <mergeCell ref="MDI300:MDI304"/>
    <mergeCell ref="MDJ300:MDJ304"/>
    <mergeCell ref="MDK300:MDK304"/>
    <mergeCell ref="MDL300:MDL304"/>
    <mergeCell ref="MDM300:MDM304"/>
    <mergeCell ref="MDN300:MDN304"/>
    <mergeCell ref="MDO300:MDO304"/>
    <mergeCell ref="MDP300:MDP304"/>
    <mergeCell ref="MDQ300:MDQ304"/>
    <mergeCell ref="MDR300:MDR304"/>
    <mergeCell ref="MDS300:MDS304"/>
    <mergeCell ref="MDT300:MDT304"/>
    <mergeCell ref="MDU300:MDU304"/>
    <mergeCell ref="MCN300:MCN304"/>
    <mergeCell ref="MCO300:MCO304"/>
    <mergeCell ref="MCP300:MCP304"/>
    <mergeCell ref="MCQ300:MCQ304"/>
    <mergeCell ref="MCR300:MCR304"/>
    <mergeCell ref="MCS300:MCS304"/>
    <mergeCell ref="MCT300:MCT304"/>
    <mergeCell ref="MCU300:MCU304"/>
    <mergeCell ref="MCV300:MCV304"/>
    <mergeCell ref="MCW300:MCW304"/>
    <mergeCell ref="MCX300:MCX304"/>
    <mergeCell ref="MCY300:MCY304"/>
    <mergeCell ref="MCZ300:MCZ304"/>
    <mergeCell ref="MDA300:MDA304"/>
    <mergeCell ref="MDB300:MDB304"/>
    <mergeCell ref="MDC300:MDC304"/>
    <mergeCell ref="MDD300:MDD304"/>
    <mergeCell ref="MBW300:MBW304"/>
    <mergeCell ref="MBX300:MBX304"/>
    <mergeCell ref="MBY300:MBY304"/>
    <mergeCell ref="MBZ300:MBZ304"/>
    <mergeCell ref="MCA300:MCA304"/>
    <mergeCell ref="MCB300:MCB304"/>
    <mergeCell ref="MCC300:MCC304"/>
    <mergeCell ref="MCD300:MCD304"/>
    <mergeCell ref="MCE300:MCE304"/>
    <mergeCell ref="MCF300:MCF304"/>
    <mergeCell ref="MCG300:MCG304"/>
    <mergeCell ref="MCH300:MCH304"/>
    <mergeCell ref="MCI300:MCI304"/>
    <mergeCell ref="MCJ300:MCJ304"/>
    <mergeCell ref="MCK300:MCK304"/>
    <mergeCell ref="MCL300:MCL304"/>
    <mergeCell ref="MCM300:MCM304"/>
    <mergeCell ref="MBF300:MBF304"/>
    <mergeCell ref="MBG300:MBG304"/>
    <mergeCell ref="MBH300:MBH304"/>
    <mergeCell ref="MBI300:MBI304"/>
    <mergeCell ref="MBJ300:MBJ304"/>
    <mergeCell ref="MBK300:MBK304"/>
    <mergeCell ref="MBL300:MBL304"/>
    <mergeCell ref="MBM300:MBM304"/>
    <mergeCell ref="MBN300:MBN304"/>
    <mergeCell ref="MBO300:MBO304"/>
    <mergeCell ref="MBP300:MBP304"/>
    <mergeCell ref="MBQ300:MBQ304"/>
    <mergeCell ref="MBR300:MBR304"/>
    <mergeCell ref="MBS300:MBS304"/>
    <mergeCell ref="MBT300:MBT304"/>
    <mergeCell ref="MBU300:MBU304"/>
    <mergeCell ref="MBV300:MBV304"/>
    <mergeCell ref="MAO300:MAO304"/>
    <mergeCell ref="MAP300:MAP304"/>
    <mergeCell ref="MAQ300:MAQ304"/>
    <mergeCell ref="MAR300:MAR304"/>
    <mergeCell ref="MAS300:MAS304"/>
    <mergeCell ref="MAT300:MAT304"/>
    <mergeCell ref="MAU300:MAU304"/>
    <mergeCell ref="MAV300:MAV304"/>
    <mergeCell ref="MAW300:MAW304"/>
    <mergeCell ref="MAX300:MAX304"/>
    <mergeCell ref="MAY300:MAY304"/>
    <mergeCell ref="MAZ300:MAZ304"/>
    <mergeCell ref="MBA300:MBA304"/>
    <mergeCell ref="MBB300:MBB304"/>
    <mergeCell ref="MBC300:MBC304"/>
    <mergeCell ref="MBD300:MBD304"/>
    <mergeCell ref="MBE300:MBE304"/>
    <mergeCell ref="LZX300:LZX304"/>
    <mergeCell ref="LZY300:LZY304"/>
    <mergeCell ref="LZZ300:LZZ304"/>
    <mergeCell ref="MAA300:MAA304"/>
    <mergeCell ref="MAB300:MAB304"/>
    <mergeCell ref="MAC300:MAC304"/>
    <mergeCell ref="MAD300:MAD304"/>
    <mergeCell ref="MAE300:MAE304"/>
    <mergeCell ref="MAF300:MAF304"/>
    <mergeCell ref="MAG300:MAG304"/>
    <mergeCell ref="MAH300:MAH304"/>
    <mergeCell ref="MAI300:MAI304"/>
    <mergeCell ref="MAJ300:MAJ304"/>
    <mergeCell ref="MAK300:MAK304"/>
    <mergeCell ref="MAL300:MAL304"/>
    <mergeCell ref="MAM300:MAM304"/>
    <mergeCell ref="MAN300:MAN304"/>
    <mergeCell ref="LZG300:LZG304"/>
    <mergeCell ref="LZH300:LZH304"/>
    <mergeCell ref="LZI300:LZI304"/>
    <mergeCell ref="LZJ300:LZJ304"/>
    <mergeCell ref="LZK300:LZK304"/>
    <mergeCell ref="LZL300:LZL304"/>
    <mergeCell ref="LZM300:LZM304"/>
    <mergeCell ref="LZN300:LZN304"/>
    <mergeCell ref="LZO300:LZO304"/>
    <mergeCell ref="LZP300:LZP304"/>
    <mergeCell ref="LZQ300:LZQ304"/>
    <mergeCell ref="LZR300:LZR304"/>
    <mergeCell ref="LZS300:LZS304"/>
    <mergeCell ref="LZT300:LZT304"/>
    <mergeCell ref="LZU300:LZU304"/>
    <mergeCell ref="LZV300:LZV304"/>
    <mergeCell ref="LZW300:LZW304"/>
    <mergeCell ref="LYP300:LYP304"/>
    <mergeCell ref="LYQ300:LYQ304"/>
    <mergeCell ref="LYR300:LYR304"/>
    <mergeCell ref="LYS300:LYS304"/>
    <mergeCell ref="LYT300:LYT304"/>
    <mergeCell ref="LYU300:LYU304"/>
    <mergeCell ref="LYV300:LYV304"/>
    <mergeCell ref="LYW300:LYW304"/>
    <mergeCell ref="LYX300:LYX304"/>
    <mergeCell ref="LYY300:LYY304"/>
    <mergeCell ref="LYZ300:LYZ304"/>
    <mergeCell ref="LZA300:LZA304"/>
    <mergeCell ref="LZB300:LZB304"/>
    <mergeCell ref="LZC300:LZC304"/>
    <mergeCell ref="LZD300:LZD304"/>
    <mergeCell ref="LZE300:LZE304"/>
    <mergeCell ref="LZF300:LZF304"/>
    <mergeCell ref="LXY300:LXY304"/>
    <mergeCell ref="LXZ300:LXZ304"/>
    <mergeCell ref="LYA300:LYA304"/>
    <mergeCell ref="LYB300:LYB304"/>
    <mergeCell ref="LYC300:LYC304"/>
    <mergeCell ref="LYD300:LYD304"/>
    <mergeCell ref="LYE300:LYE304"/>
    <mergeCell ref="LYF300:LYF304"/>
    <mergeCell ref="LYG300:LYG304"/>
    <mergeCell ref="LYH300:LYH304"/>
    <mergeCell ref="LYI300:LYI304"/>
    <mergeCell ref="LYJ300:LYJ304"/>
    <mergeCell ref="LYK300:LYK304"/>
    <mergeCell ref="LYL300:LYL304"/>
    <mergeCell ref="LYM300:LYM304"/>
    <mergeCell ref="LYN300:LYN304"/>
    <mergeCell ref="LYO300:LYO304"/>
    <mergeCell ref="LXH300:LXH304"/>
    <mergeCell ref="LXI300:LXI304"/>
    <mergeCell ref="LXJ300:LXJ304"/>
    <mergeCell ref="LXK300:LXK304"/>
    <mergeCell ref="LXL300:LXL304"/>
    <mergeCell ref="LXM300:LXM304"/>
    <mergeCell ref="LXN300:LXN304"/>
    <mergeCell ref="LXO300:LXO304"/>
    <mergeCell ref="LXP300:LXP304"/>
    <mergeCell ref="LXQ300:LXQ304"/>
    <mergeCell ref="LXR300:LXR304"/>
    <mergeCell ref="LXS300:LXS304"/>
    <mergeCell ref="LXT300:LXT304"/>
    <mergeCell ref="LXU300:LXU304"/>
    <mergeCell ref="LXV300:LXV304"/>
    <mergeCell ref="LXW300:LXW304"/>
    <mergeCell ref="LXX300:LXX304"/>
    <mergeCell ref="LWQ300:LWQ304"/>
    <mergeCell ref="LWR300:LWR304"/>
    <mergeCell ref="LWS300:LWS304"/>
    <mergeCell ref="LWT300:LWT304"/>
    <mergeCell ref="LWU300:LWU304"/>
    <mergeCell ref="LWV300:LWV304"/>
    <mergeCell ref="LWW300:LWW304"/>
    <mergeCell ref="LWX300:LWX304"/>
    <mergeCell ref="LWY300:LWY304"/>
    <mergeCell ref="LWZ300:LWZ304"/>
    <mergeCell ref="LXA300:LXA304"/>
    <mergeCell ref="LXB300:LXB304"/>
    <mergeCell ref="LXC300:LXC304"/>
    <mergeCell ref="LXD300:LXD304"/>
    <mergeCell ref="LXE300:LXE304"/>
    <mergeCell ref="LXF300:LXF304"/>
    <mergeCell ref="LXG300:LXG304"/>
    <mergeCell ref="LVZ300:LVZ304"/>
    <mergeCell ref="LWA300:LWA304"/>
    <mergeCell ref="LWB300:LWB304"/>
    <mergeCell ref="LWC300:LWC304"/>
    <mergeCell ref="LWD300:LWD304"/>
    <mergeCell ref="LWE300:LWE304"/>
    <mergeCell ref="LWF300:LWF304"/>
    <mergeCell ref="LWG300:LWG304"/>
    <mergeCell ref="LWH300:LWH304"/>
    <mergeCell ref="LWI300:LWI304"/>
    <mergeCell ref="LWJ300:LWJ304"/>
    <mergeCell ref="LWK300:LWK304"/>
    <mergeCell ref="LWL300:LWL304"/>
    <mergeCell ref="LWM300:LWM304"/>
    <mergeCell ref="LWN300:LWN304"/>
    <mergeCell ref="LWO300:LWO304"/>
    <mergeCell ref="LWP300:LWP304"/>
    <mergeCell ref="LVI300:LVI304"/>
    <mergeCell ref="LVJ300:LVJ304"/>
    <mergeCell ref="LVK300:LVK304"/>
    <mergeCell ref="LVL300:LVL304"/>
    <mergeCell ref="LVM300:LVM304"/>
    <mergeCell ref="LVN300:LVN304"/>
    <mergeCell ref="LVO300:LVO304"/>
    <mergeCell ref="LVP300:LVP304"/>
    <mergeCell ref="LVQ300:LVQ304"/>
    <mergeCell ref="LVR300:LVR304"/>
    <mergeCell ref="LVS300:LVS304"/>
    <mergeCell ref="LVT300:LVT304"/>
    <mergeCell ref="LVU300:LVU304"/>
    <mergeCell ref="LVV300:LVV304"/>
    <mergeCell ref="LVW300:LVW304"/>
    <mergeCell ref="LVX300:LVX304"/>
    <mergeCell ref="LVY300:LVY304"/>
    <mergeCell ref="LUR300:LUR304"/>
    <mergeCell ref="LUS300:LUS304"/>
    <mergeCell ref="LUT300:LUT304"/>
    <mergeCell ref="LUU300:LUU304"/>
    <mergeCell ref="LUV300:LUV304"/>
    <mergeCell ref="LUW300:LUW304"/>
    <mergeCell ref="LUX300:LUX304"/>
    <mergeCell ref="LUY300:LUY304"/>
    <mergeCell ref="LUZ300:LUZ304"/>
    <mergeCell ref="LVA300:LVA304"/>
    <mergeCell ref="LVB300:LVB304"/>
    <mergeCell ref="LVC300:LVC304"/>
    <mergeCell ref="LVD300:LVD304"/>
    <mergeCell ref="LVE300:LVE304"/>
    <mergeCell ref="LVF300:LVF304"/>
    <mergeCell ref="LVG300:LVG304"/>
    <mergeCell ref="LVH300:LVH304"/>
    <mergeCell ref="LUA300:LUA304"/>
    <mergeCell ref="LUB300:LUB304"/>
    <mergeCell ref="LUC300:LUC304"/>
    <mergeCell ref="LUD300:LUD304"/>
    <mergeCell ref="LUE300:LUE304"/>
    <mergeCell ref="LUF300:LUF304"/>
    <mergeCell ref="LUG300:LUG304"/>
    <mergeCell ref="LUH300:LUH304"/>
    <mergeCell ref="LUI300:LUI304"/>
    <mergeCell ref="LUJ300:LUJ304"/>
    <mergeCell ref="LUK300:LUK304"/>
    <mergeCell ref="LUL300:LUL304"/>
    <mergeCell ref="LUM300:LUM304"/>
    <mergeCell ref="LUN300:LUN304"/>
    <mergeCell ref="LUO300:LUO304"/>
    <mergeCell ref="LUP300:LUP304"/>
    <mergeCell ref="LUQ300:LUQ304"/>
    <mergeCell ref="LTJ300:LTJ304"/>
    <mergeCell ref="LTK300:LTK304"/>
    <mergeCell ref="LTL300:LTL304"/>
    <mergeCell ref="LTM300:LTM304"/>
    <mergeCell ref="LTN300:LTN304"/>
    <mergeCell ref="LTO300:LTO304"/>
    <mergeCell ref="LTP300:LTP304"/>
    <mergeCell ref="LTQ300:LTQ304"/>
    <mergeCell ref="LTR300:LTR304"/>
    <mergeCell ref="LTS300:LTS304"/>
    <mergeCell ref="LTT300:LTT304"/>
    <mergeCell ref="LTU300:LTU304"/>
    <mergeCell ref="LTV300:LTV304"/>
    <mergeCell ref="LTW300:LTW304"/>
    <mergeCell ref="LTX300:LTX304"/>
    <mergeCell ref="LTY300:LTY304"/>
    <mergeCell ref="LTZ300:LTZ304"/>
    <mergeCell ref="LSS300:LSS304"/>
    <mergeCell ref="LST300:LST304"/>
    <mergeCell ref="LSU300:LSU304"/>
    <mergeCell ref="LSV300:LSV304"/>
    <mergeCell ref="LSW300:LSW304"/>
    <mergeCell ref="LSX300:LSX304"/>
    <mergeCell ref="LSY300:LSY304"/>
    <mergeCell ref="LSZ300:LSZ304"/>
    <mergeCell ref="LTA300:LTA304"/>
    <mergeCell ref="LTB300:LTB304"/>
    <mergeCell ref="LTC300:LTC304"/>
    <mergeCell ref="LTD300:LTD304"/>
    <mergeCell ref="LTE300:LTE304"/>
    <mergeCell ref="LTF300:LTF304"/>
    <mergeCell ref="LTG300:LTG304"/>
    <mergeCell ref="LTH300:LTH304"/>
    <mergeCell ref="LTI300:LTI304"/>
    <mergeCell ref="LSB300:LSB304"/>
    <mergeCell ref="LSC300:LSC304"/>
    <mergeCell ref="LSD300:LSD304"/>
    <mergeCell ref="LSE300:LSE304"/>
    <mergeCell ref="LSF300:LSF304"/>
    <mergeCell ref="LSG300:LSG304"/>
    <mergeCell ref="LSH300:LSH304"/>
    <mergeCell ref="LSI300:LSI304"/>
    <mergeCell ref="LSJ300:LSJ304"/>
    <mergeCell ref="LSK300:LSK304"/>
    <mergeCell ref="LSL300:LSL304"/>
    <mergeCell ref="LSM300:LSM304"/>
    <mergeCell ref="LSN300:LSN304"/>
    <mergeCell ref="LSO300:LSO304"/>
    <mergeCell ref="LSP300:LSP304"/>
    <mergeCell ref="LSQ300:LSQ304"/>
    <mergeCell ref="LSR300:LSR304"/>
    <mergeCell ref="LRK300:LRK304"/>
    <mergeCell ref="LRL300:LRL304"/>
    <mergeCell ref="LRM300:LRM304"/>
    <mergeCell ref="LRN300:LRN304"/>
    <mergeCell ref="LRO300:LRO304"/>
    <mergeCell ref="LRP300:LRP304"/>
    <mergeCell ref="LRQ300:LRQ304"/>
    <mergeCell ref="LRR300:LRR304"/>
    <mergeCell ref="LRS300:LRS304"/>
    <mergeCell ref="LRT300:LRT304"/>
    <mergeCell ref="LRU300:LRU304"/>
    <mergeCell ref="LRV300:LRV304"/>
    <mergeCell ref="LRW300:LRW304"/>
    <mergeCell ref="LRX300:LRX304"/>
    <mergeCell ref="LRY300:LRY304"/>
    <mergeCell ref="LRZ300:LRZ304"/>
    <mergeCell ref="LSA300:LSA304"/>
    <mergeCell ref="LQT300:LQT304"/>
    <mergeCell ref="LQU300:LQU304"/>
    <mergeCell ref="LQV300:LQV304"/>
    <mergeCell ref="LQW300:LQW304"/>
    <mergeCell ref="LQX300:LQX304"/>
    <mergeCell ref="LQY300:LQY304"/>
    <mergeCell ref="LQZ300:LQZ304"/>
    <mergeCell ref="LRA300:LRA304"/>
    <mergeCell ref="LRB300:LRB304"/>
    <mergeCell ref="LRC300:LRC304"/>
    <mergeCell ref="LRD300:LRD304"/>
    <mergeCell ref="LRE300:LRE304"/>
    <mergeCell ref="LRF300:LRF304"/>
    <mergeCell ref="LRG300:LRG304"/>
    <mergeCell ref="LRH300:LRH304"/>
    <mergeCell ref="LRI300:LRI304"/>
    <mergeCell ref="LRJ300:LRJ304"/>
    <mergeCell ref="LQC300:LQC304"/>
    <mergeCell ref="LQD300:LQD304"/>
    <mergeCell ref="LQE300:LQE304"/>
    <mergeCell ref="LQF300:LQF304"/>
    <mergeCell ref="LQG300:LQG304"/>
    <mergeCell ref="LQH300:LQH304"/>
    <mergeCell ref="LQI300:LQI304"/>
    <mergeCell ref="LQJ300:LQJ304"/>
    <mergeCell ref="LQK300:LQK304"/>
    <mergeCell ref="LQL300:LQL304"/>
    <mergeCell ref="LQM300:LQM304"/>
    <mergeCell ref="LQN300:LQN304"/>
    <mergeCell ref="LQO300:LQO304"/>
    <mergeCell ref="LQP300:LQP304"/>
    <mergeCell ref="LQQ300:LQQ304"/>
    <mergeCell ref="LQR300:LQR304"/>
    <mergeCell ref="LQS300:LQS304"/>
    <mergeCell ref="LPL300:LPL304"/>
    <mergeCell ref="LPM300:LPM304"/>
    <mergeCell ref="LPN300:LPN304"/>
    <mergeCell ref="LPO300:LPO304"/>
    <mergeCell ref="LPP300:LPP304"/>
    <mergeCell ref="LPQ300:LPQ304"/>
    <mergeCell ref="LPR300:LPR304"/>
    <mergeCell ref="LPS300:LPS304"/>
    <mergeCell ref="LPT300:LPT304"/>
    <mergeCell ref="LPU300:LPU304"/>
    <mergeCell ref="LPV300:LPV304"/>
    <mergeCell ref="LPW300:LPW304"/>
    <mergeCell ref="LPX300:LPX304"/>
    <mergeCell ref="LPY300:LPY304"/>
    <mergeCell ref="LPZ300:LPZ304"/>
    <mergeCell ref="LQA300:LQA304"/>
    <mergeCell ref="LQB300:LQB304"/>
    <mergeCell ref="LOU300:LOU304"/>
    <mergeCell ref="LOV300:LOV304"/>
    <mergeCell ref="LOW300:LOW304"/>
    <mergeCell ref="LOX300:LOX304"/>
    <mergeCell ref="LOY300:LOY304"/>
    <mergeCell ref="LOZ300:LOZ304"/>
    <mergeCell ref="LPA300:LPA304"/>
    <mergeCell ref="LPB300:LPB304"/>
    <mergeCell ref="LPC300:LPC304"/>
    <mergeCell ref="LPD300:LPD304"/>
    <mergeCell ref="LPE300:LPE304"/>
    <mergeCell ref="LPF300:LPF304"/>
    <mergeCell ref="LPG300:LPG304"/>
    <mergeCell ref="LPH300:LPH304"/>
    <mergeCell ref="LPI300:LPI304"/>
    <mergeCell ref="LPJ300:LPJ304"/>
    <mergeCell ref="LPK300:LPK304"/>
    <mergeCell ref="LOD300:LOD304"/>
    <mergeCell ref="LOE300:LOE304"/>
    <mergeCell ref="LOF300:LOF304"/>
    <mergeCell ref="LOG300:LOG304"/>
    <mergeCell ref="LOH300:LOH304"/>
    <mergeCell ref="LOI300:LOI304"/>
    <mergeCell ref="LOJ300:LOJ304"/>
    <mergeCell ref="LOK300:LOK304"/>
    <mergeCell ref="LOL300:LOL304"/>
    <mergeCell ref="LOM300:LOM304"/>
    <mergeCell ref="LON300:LON304"/>
    <mergeCell ref="LOO300:LOO304"/>
    <mergeCell ref="LOP300:LOP304"/>
    <mergeCell ref="LOQ300:LOQ304"/>
    <mergeCell ref="LOR300:LOR304"/>
    <mergeCell ref="LOS300:LOS304"/>
    <mergeCell ref="LOT300:LOT304"/>
    <mergeCell ref="LNM300:LNM304"/>
    <mergeCell ref="LNN300:LNN304"/>
    <mergeCell ref="LNO300:LNO304"/>
    <mergeCell ref="LNP300:LNP304"/>
    <mergeCell ref="LNQ300:LNQ304"/>
    <mergeCell ref="LNR300:LNR304"/>
    <mergeCell ref="LNS300:LNS304"/>
    <mergeCell ref="LNT300:LNT304"/>
    <mergeCell ref="LNU300:LNU304"/>
    <mergeCell ref="LNV300:LNV304"/>
    <mergeCell ref="LNW300:LNW304"/>
    <mergeCell ref="LNX300:LNX304"/>
    <mergeCell ref="LNY300:LNY304"/>
    <mergeCell ref="LNZ300:LNZ304"/>
    <mergeCell ref="LOA300:LOA304"/>
    <mergeCell ref="LOB300:LOB304"/>
    <mergeCell ref="LOC300:LOC304"/>
    <mergeCell ref="LMV300:LMV304"/>
    <mergeCell ref="LMW300:LMW304"/>
    <mergeCell ref="LMX300:LMX304"/>
    <mergeCell ref="LMY300:LMY304"/>
    <mergeCell ref="LMZ300:LMZ304"/>
    <mergeCell ref="LNA300:LNA304"/>
    <mergeCell ref="LNB300:LNB304"/>
    <mergeCell ref="LNC300:LNC304"/>
    <mergeCell ref="LND300:LND304"/>
    <mergeCell ref="LNE300:LNE304"/>
    <mergeCell ref="LNF300:LNF304"/>
    <mergeCell ref="LNG300:LNG304"/>
    <mergeCell ref="LNH300:LNH304"/>
    <mergeCell ref="LNI300:LNI304"/>
    <mergeCell ref="LNJ300:LNJ304"/>
    <mergeCell ref="LNK300:LNK304"/>
    <mergeCell ref="LNL300:LNL304"/>
    <mergeCell ref="LME300:LME304"/>
    <mergeCell ref="LMF300:LMF304"/>
    <mergeCell ref="LMG300:LMG304"/>
    <mergeCell ref="LMH300:LMH304"/>
    <mergeCell ref="LMI300:LMI304"/>
    <mergeCell ref="LMJ300:LMJ304"/>
    <mergeCell ref="LMK300:LMK304"/>
    <mergeCell ref="LML300:LML304"/>
    <mergeCell ref="LMM300:LMM304"/>
    <mergeCell ref="LMN300:LMN304"/>
    <mergeCell ref="LMO300:LMO304"/>
    <mergeCell ref="LMP300:LMP304"/>
    <mergeCell ref="LMQ300:LMQ304"/>
    <mergeCell ref="LMR300:LMR304"/>
    <mergeCell ref="LMS300:LMS304"/>
    <mergeCell ref="LMT300:LMT304"/>
    <mergeCell ref="LMU300:LMU304"/>
    <mergeCell ref="LLN300:LLN304"/>
    <mergeCell ref="LLO300:LLO304"/>
    <mergeCell ref="LLP300:LLP304"/>
    <mergeCell ref="LLQ300:LLQ304"/>
    <mergeCell ref="LLR300:LLR304"/>
    <mergeCell ref="LLS300:LLS304"/>
    <mergeCell ref="LLT300:LLT304"/>
    <mergeCell ref="LLU300:LLU304"/>
    <mergeCell ref="LLV300:LLV304"/>
    <mergeCell ref="LLW300:LLW304"/>
    <mergeCell ref="LLX300:LLX304"/>
    <mergeCell ref="LLY300:LLY304"/>
    <mergeCell ref="LLZ300:LLZ304"/>
    <mergeCell ref="LMA300:LMA304"/>
    <mergeCell ref="LMB300:LMB304"/>
    <mergeCell ref="LMC300:LMC304"/>
    <mergeCell ref="LMD300:LMD304"/>
    <mergeCell ref="LKW300:LKW304"/>
    <mergeCell ref="LKX300:LKX304"/>
    <mergeCell ref="LKY300:LKY304"/>
    <mergeCell ref="LKZ300:LKZ304"/>
    <mergeCell ref="LLA300:LLA304"/>
    <mergeCell ref="LLB300:LLB304"/>
    <mergeCell ref="LLC300:LLC304"/>
    <mergeCell ref="LLD300:LLD304"/>
    <mergeCell ref="LLE300:LLE304"/>
    <mergeCell ref="LLF300:LLF304"/>
    <mergeCell ref="LLG300:LLG304"/>
    <mergeCell ref="LLH300:LLH304"/>
    <mergeCell ref="LLI300:LLI304"/>
    <mergeCell ref="LLJ300:LLJ304"/>
    <mergeCell ref="LLK300:LLK304"/>
    <mergeCell ref="LLL300:LLL304"/>
    <mergeCell ref="LLM300:LLM304"/>
    <mergeCell ref="LKF300:LKF304"/>
    <mergeCell ref="LKG300:LKG304"/>
    <mergeCell ref="LKH300:LKH304"/>
    <mergeCell ref="LKI300:LKI304"/>
    <mergeCell ref="LKJ300:LKJ304"/>
    <mergeCell ref="LKK300:LKK304"/>
    <mergeCell ref="LKL300:LKL304"/>
    <mergeCell ref="LKM300:LKM304"/>
    <mergeCell ref="LKN300:LKN304"/>
    <mergeCell ref="LKO300:LKO304"/>
    <mergeCell ref="LKP300:LKP304"/>
    <mergeCell ref="LKQ300:LKQ304"/>
    <mergeCell ref="LKR300:LKR304"/>
    <mergeCell ref="LKS300:LKS304"/>
    <mergeCell ref="LKT300:LKT304"/>
    <mergeCell ref="LKU300:LKU304"/>
    <mergeCell ref="LKV300:LKV304"/>
    <mergeCell ref="LJO300:LJO304"/>
    <mergeCell ref="LJP300:LJP304"/>
    <mergeCell ref="LJQ300:LJQ304"/>
    <mergeCell ref="LJR300:LJR304"/>
    <mergeCell ref="LJS300:LJS304"/>
    <mergeCell ref="LJT300:LJT304"/>
    <mergeCell ref="LJU300:LJU304"/>
    <mergeCell ref="LJV300:LJV304"/>
    <mergeCell ref="LJW300:LJW304"/>
    <mergeCell ref="LJX300:LJX304"/>
    <mergeCell ref="LJY300:LJY304"/>
    <mergeCell ref="LJZ300:LJZ304"/>
    <mergeCell ref="LKA300:LKA304"/>
    <mergeCell ref="LKB300:LKB304"/>
    <mergeCell ref="LKC300:LKC304"/>
    <mergeCell ref="LKD300:LKD304"/>
    <mergeCell ref="LKE300:LKE304"/>
    <mergeCell ref="LIX300:LIX304"/>
    <mergeCell ref="LIY300:LIY304"/>
    <mergeCell ref="LIZ300:LIZ304"/>
    <mergeCell ref="LJA300:LJA304"/>
    <mergeCell ref="LJB300:LJB304"/>
    <mergeCell ref="LJC300:LJC304"/>
    <mergeCell ref="LJD300:LJD304"/>
    <mergeCell ref="LJE300:LJE304"/>
    <mergeCell ref="LJF300:LJF304"/>
    <mergeCell ref="LJG300:LJG304"/>
    <mergeCell ref="LJH300:LJH304"/>
    <mergeCell ref="LJI300:LJI304"/>
    <mergeCell ref="LJJ300:LJJ304"/>
    <mergeCell ref="LJK300:LJK304"/>
    <mergeCell ref="LJL300:LJL304"/>
    <mergeCell ref="LJM300:LJM304"/>
    <mergeCell ref="LJN300:LJN304"/>
    <mergeCell ref="LIG300:LIG304"/>
    <mergeCell ref="LIH300:LIH304"/>
    <mergeCell ref="LII300:LII304"/>
    <mergeCell ref="LIJ300:LIJ304"/>
    <mergeCell ref="LIK300:LIK304"/>
    <mergeCell ref="LIL300:LIL304"/>
    <mergeCell ref="LIM300:LIM304"/>
    <mergeCell ref="LIN300:LIN304"/>
    <mergeCell ref="LIO300:LIO304"/>
    <mergeCell ref="LIP300:LIP304"/>
    <mergeCell ref="LIQ300:LIQ304"/>
    <mergeCell ref="LIR300:LIR304"/>
    <mergeCell ref="LIS300:LIS304"/>
    <mergeCell ref="LIT300:LIT304"/>
    <mergeCell ref="LIU300:LIU304"/>
    <mergeCell ref="LIV300:LIV304"/>
    <mergeCell ref="LIW300:LIW304"/>
    <mergeCell ref="LHP300:LHP304"/>
    <mergeCell ref="LHQ300:LHQ304"/>
    <mergeCell ref="LHR300:LHR304"/>
    <mergeCell ref="LHS300:LHS304"/>
    <mergeCell ref="LHT300:LHT304"/>
    <mergeCell ref="LHU300:LHU304"/>
    <mergeCell ref="LHV300:LHV304"/>
    <mergeCell ref="LHW300:LHW304"/>
    <mergeCell ref="LHX300:LHX304"/>
    <mergeCell ref="LHY300:LHY304"/>
    <mergeCell ref="LHZ300:LHZ304"/>
    <mergeCell ref="LIA300:LIA304"/>
    <mergeCell ref="LIB300:LIB304"/>
    <mergeCell ref="LIC300:LIC304"/>
    <mergeCell ref="LID300:LID304"/>
    <mergeCell ref="LIE300:LIE304"/>
    <mergeCell ref="LIF300:LIF304"/>
    <mergeCell ref="LGY300:LGY304"/>
    <mergeCell ref="LGZ300:LGZ304"/>
    <mergeCell ref="LHA300:LHA304"/>
    <mergeCell ref="LHB300:LHB304"/>
    <mergeCell ref="LHC300:LHC304"/>
    <mergeCell ref="LHD300:LHD304"/>
    <mergeCell ref="LHE300:LHE304"/>
    <mergeCell ref="LHF300:LHF304"/>
    <mergeCell ref="LHG300:LHG304"/>
    <mergeCell ref="LHH300:LHH304"/>
    <mergeCell ref="LHI300:LHI304"/>
    <mergeCell ref="LHJ300:LHJ304"/>
    <mergeCell ref="LHK300:LHK304"/>
    <mergeCell ref="LHL300:LHL304"/>
    <mergeCell ref="LHM300:LHM304"/>
    <mergeCell ref="LHN300:LHN304"/>
    <mergeCell ref="LHO300:LHO304"/>
    <mergeCell ref="LGH300:LGH304"/>
    <mergeCell ref="LGI300:LGI304"/>
    <mergeCell ref="LGJ300:LGJ304"/>
    <mergeCell ref="LGK300:LGK304"/>
    <mergeCell ref="LGL300:LGL304"/>
    <mergeCell ref="LGM300:LGM304"/>
    <mergeCell ref="LGN300:LGN304"/>
    <mergeCell ref="LGO300:LGO304"/>
    <mergeCell ref="LGP300:LGP304"/>
    <mergeCell ref="LGQ300:LGQ304"/>
    <mergeCell ref="LGR300:LGR304"/>
    <mergeCell ref="LGS300:LGS304"/>
    <mergeCell ref="LGT300:LGT304"/>
    <mergeCell ref="LGU300:LGU304"/>
    <mergeCell ref="LGV300:LGV304"/>
    <mergeCell ref="LGW300:LGW304"/>
    <mergeCell ref="LGX300:LGX304"/>
    <mergeCell ref="LFQ300:LFQ304"/>
    <mergeCell ref="LFR300:LFR304"/>
    <mergeCell ref="LFS300:LFS304"/>
    <mergeCell ref="LFT300:LFT304"/>
    <mergeCell ref="LFU300:LFU304"/>
    <mergeCell ref="LFV300:LFV304"/>
    <mergeCell ref="LFW300:LFW304"/>
    <mergeCell ref="LFX300:LFX304"/>
    <mergeCell ref="LFY300:LFY304"/>
    <mergeCell ref="LFZ300:LFZ304"/>
    <mergeCell ref="LGA300:LGA304"/>
    <mergeCell ref="LGB300:LGB304"/>
    <mergeCell ref="LGC300:LGC304"/>
    <mergeCell ref="LGD300:LGD304"/>
    <mergeCell ref="LGE300:LGE304"/>
    <mergeCell ref="LGF300:LGF304"/>
    <mergeCell ref="LGG300:LGG304"/>
    <mergeCell ref="LEZ300:LEZ304"/>
    <mergeCell ref="LFA300:LFA304"/>
    <mergeCell ref="LFB300:LFB304"/>
    <mergeCell ref="LFC300:LFC304"/>
    <mergeCell ref="LFD300:LFD304"/>
    <mergeCell ref="LFE300:LFE304"/>
    <mergeCell ref="LFF300:LFF304"/>
    <mergeCell ref="LFG300:LFG304"/>
    <mergeCell ref="LFH300:LFH304"/>
    <mergeCell ref="LFI300:LFI304"/>
    <mergeCell ref="LFJ300:LFJ304"/>
    <mergeCell ref="LFK300:LFK304"/>
    <mergeCell ref="LFL300:LFL304"/>
    <mergeCell ref="LFM300:LFM304"/>
    <mergeCell ref="LFN300:LFN304"/>
    <mergeCell ref="LFO300:LFO304"/>
    <mergeCell ref="LFP300:LFP304"/>
    <mergeCell ref="LEI300:LEI304"/>
    <mergeCell ref="LEJ300:LEJ304"/>
    <mergeCell ref="LEK300:LEK304"/>
    <mergeCell ref="LEL300:LEL304"/>
    <mergeCell ref="LEM300:LEM304"/>
    <mergeCell ref="LEN300:LEN304"/>
    <mergeCell ref="LEO300:LEO304"/>
    <mergeCell ref="LEP300:LEP304"/>
    <mergeCell ref="LEQ300:LEQ304"/>
    <mergeCell ref="LER300:LER304"/>
    <mergeCell ref="LES300:LES304"/>
    <mergeCell ref="LET300:LET304"/>
    <mergeCell ref="LEU300:LEU304"/>
    <mergeCell ref="LEV300:LEV304"/>
    <mergeCell ref="LEW300:LEW304"/>
    <mergeCell ref="LEX300:LEX304"/>
    <mergeCell ref="LEY300:LEY304"/>
    <mergeCell ref="LDR300:LDR304"/>
    <mergeCell ref="LDS300:LDS304"/>
    <mergeCell ref="LDT300:LDT304"/>
    <mergeCell ref="LDU300:LDU304"/>
    <mergeCell ref="LDV300:LDV304"/>
    <mergeCell ref="LDW300:LDW304"/>
    <mergeCell ref="LDX300:LDX304"/>
    <mergeCell ref="LDY300:LDY304"/>
    <mergeCell ref="LDZ300:LDZ304"/>
    <mergeCell ref="LEA300:LEA304"/>
    <mergeCell ref="LEB300:LEB304"/>
    <mergeCell ref="LEC300:LEC304"/>
    <mergeCell ref="LED300:LED304"/>
    <mergeCell ref="LEE300:LEE304"/>
    <mergeCell ref="LEF300:LEF304"/>
    <mergeCell ref="LEG300:LEG304"/>
    <mergeCell ref="LEH300:LEH304"/>
    <mergeCell ref="LDA300:LDA304"/>
    <mergeCell ref="LDB300:LDB304"/>
    <mergeCell ref="LDC300:LDC304"/>
    <mergeCell ref="LDD300:LDD304"/>
    <mergeCell ref="LDE300:LDE304"/>
    <mergeCell ref="LDF300:LDF304"/>
    <mergeCell ref="LDG300:LDG304"/>
    <mergeCell ref="LDH300:LDH304"/>
    <mergeCell ref="LDI300:LDI304"/>
    <mergeCell ref="LDJ300:LDJ304"/>
    <mergeCell ref="LDK300:LDK304"/>
    <mergeCell ref="LDL300:LDL304"/>
    <mergeCell ref="LDM300:LDM304"/>
    <mergeCell ref="LDN300:LDN304"/>
    <mergeCell ref="LDO300:LDO304"/>
    <mergeCell ref="LDP300:LDP304"/>
    <mergeCell ref="LDQ300:LDQ304"/>
    <mergeCell ref="LCJ300:LCJ304"/>
    <mergeCell ref="LCK300:LCK304"/>
    <mergeCell ref="LCL300:LCL304"/>
    <mergeCell ref="LCM300:LCM304"/>
    <mergeCell ref="LCN300:LCN304"/>
    <mergeCell ref="LCO300:LCO304"/>
    <mergeCell ref="LCP300:LCP304"/>
    <mergeCell ref="LCQ300:LCQ304"/>
    <mergeCell ref="LCR300:LCR304"/>
    <mergeCell ref="LCS300:LCS304"/>
    <mergeCell ref="LCT300:LCT304"/>
    <mergeCell ref="LCU300:LCU304"/>
    <mergeCell ref="LCV300:LCV304"/>
    <mergeCell ref="LCW300:LCW304"/>
    <mergeCell ref="LCX300:LCX304"/>
    <mergeCell ref="LCY300:LCY304"/>
    <mergeCell ref="LCZ300:LCZ304"/>
    <mergeCell ref="LBS300:LBS304"/>
    <mergeCell ref="LBT300:LBT304"/>
    <mergeCell ref="LBU300:LBU304"/>
    <mergeCell ref="LBV300:LBV304"/>
    <mergeCell ref="LBW300:LBW304"/>
    <mergeCell ref="LBX300:LBX304"/>
    <mergeCell ref="LBY300:LBY304"/>
    <mergeCell ref="LBZ300:LBZ304"/>
    <mergeCell ref="LCA300:LCA304"/>
    <mergeCell ref="LCB300:LCB304"/>
    <mergeCell ref="LCC300:LCC304"/>
    <mergeCell ref="LCD300:LCD304"/>
    <mergeCell ref="LCE300:LCE304"/>
    <mergeCell ref="LCF300:LCF304"/>
    <mergeCell ref="LCG300:LCG304"/>
    <mergeCell ref="LCH300:LCH304"/>
    <mergeCell ref="LCI300:LCI304"/>
    <mergeCell ref="LBB300:LBB304"/>
    <mergeCell ref="LBC300:LBC304"/>
    <mergeCell ref="LBD300:LBD304"/>
    <mergeCell ref="LBE300:LBE304"/>
    <mergeCell ref="LBF300:LBF304"/>
    <mergeCell ref="LBG300:LBG304"/>
    <mergeCell ref="LBH300:LBH304"/>
    <mergeCell ref="LBI300:LBI304"/>
    <mergeCell ref="LBJ300:LBJ304"/>
    <mergeCell ref="LBK300:LBK304"/>
    <mergeCell ref="LBL300:LBL304"/>
    <mergeCell ref="LBM300:LBM304"/>
    <mergeCell ref="LBN300:LBN304"/>
    <mergeCell ref="LBO300:LBO304"/>
    <mergeCell ref="LBP300:LBP304"/>
    <mergeCell ref="LBQ300:LBQ304"/>
    <mergeCell ref="LBR300:LBR304"/>
    <mergeCell ref="LAK300:LAK304"/>
    <mergeCell ref="LAL300:LAL304"/>
    <mergeCell ref="LAM300:LAM304"/>
    <mergeCell ref="LAN300:LAN304"/>
    <mergeCell ref="LAO300:LAO304"/>
    <mergeCell ref="LAP300:LAP304"/>
    <mergeCell ref="LAQ300:LAQ304"/>
    <mergeCell ref="LAR300:LAR304"/>
    <mergeCell ref="LAS300:LAS304"/>
    <mergeCell ref="LAT300:LAT304"/>
    <mergeCell ref="LAU300:LAU304"/>
    <mergeCell ref="LAV300:LAV304"/>
    <mergeCell ref="LAW300:LAW304"/>
    <mergeCell ref="LAX300:LAX304"/>
    <mergeCell ref="LAY300:LAY304"/>
    <mergeCell ref="LAZ300:LAZ304"/>
    <mergeCell ref="LBA300:LBA304"/>
    <mergeCell ref="KZT300:KZT304"/>
    <mergeCell ref="KZU300:KZU304"/>
    <mergeCell ref="KZV300:KZV304"/>
    <mergeCell ref="KZW300:KZW304"/>
    <mergeCell ref="KZX300:KZX304"/>
    <mergeCell ref="KZY300:KZY304"/>
    <mergeCell ref="KZZ300:KZZ304"/>
    <mergeCell ref="LAA300:LAA304"/>
    <mergeCell ref="LAB300:LAB304"/>
    <mergeCell ref="LAC300:LAC304"/>
    <mergeCell ref="LAD300:LAD304"/>
    <mergeCell ref="LAE300:LAE304"/>
    <mergeCell ref="LAF300:LAF304"/>
    <mergeCell ref="LAG300:LAG304"/>
    <mergeCell ref="LAH300:LAH304"/>
    <mergeCell ref="LAI300:LAI304"/>
    <mergeCell ref="LAJ300:LAJ304"/>
    <mergeCell ref="KZC300:KZC304"/>
    <mergeCell ref="KZD300:KZD304"/>
    <mergeCell ref="KZE300:KZE304"/>
    <mergeCell ref="KZF300:KZF304"/>
    <mergeCell ref="KZG300:KZG304"/>
    <mergeCell ref="KZH300:KZH304"/>
    <mergeCell ref="KZI300:KZI304"/>
    <mergeCell ref="KZJ300:KZJ304"/>
    <mergeCell ref="KZK300:KZK304"/>
    <mergeCell ref="KZL300:KZL304"/>
    <mergeCell ref="KZM300:KZM304"/>
    <mergeCell ref="KZN300:KZN304"/>
    <mergeCell ref="KZO300:KZO304"/>
    <mergeCell ref="KZP300:KZP304"/>
    <mergeCell ref="KZQ300:KZQ304"/>
    <mergeCell ref="KZR300:KZR304"/>
    <mergeCell ref="KZS300:KZS304"/>
    <mergeCell ref="KYL300:KYL304"/>
    <mergeCell ref="KYM300:KYM304"/>
    <mergeCell ref="KYN300:KYN304"/>
    <mergeCell ref="KYO300:KYO304"/>
    <mergeCell ref="KYP300:KYP304"/>
    <mergeCell ref="KYQ300:KYQ304"/>
    <mergeCell ref="KYR300:KYR304"/>
    <mergeCell ref="KYS300:KYS304"/>
    <mergeCell ref="KYT300:KYT304"/>
    <mergeCell ref="KYU300:KYU304"/>
    <mergeCell ref="KYV300:KYV304"/>
    <mergeCell ref="KYW300:KYW304"/>
    <mergeCell ref="KYX300:KYX304"/>
    <mergeCell ref="KYY300:KYY304"/>
    <mergeCell ref="KYZ300:KYZ304"/>
    <mergeCell ref="KZA300:KZA304"/>
    <mergeCell ref="KZB300:KZB304"/>
    <mergeCell ref="KXU300:KXU304"/>
    <mergeCell ref="KXV300:KXV304"/>
    <mergeCell ref="KXW300:KXW304"/>
    <mergeCell ref="KXX300:KXX304"/>
    <mergeCell ref="KXY300:KXY304"/>
    <mergeCell ref="KXZ300:KXZ304"/>
    <mergeCell ref="KYA300:KYA304"/>
    <mergeCell ref="KYB300:KYB304"/>
    <mergeCell ref="KYC300:KYC304"/>
    <mergeCell ref="KYD300:KYD304"/>
    <mergeCell ref="KYE300:KYE304"/>
    <mergeCell ref="KYF300:KYF304"/>
    <mergeCell ref="KYG300:KYG304"/>
    <mergeCell ref="KYH300:KYH304"/>
    <mergeCell ref="KYI300:KYI304"/>
    <mergeCell ref="KYJ300:KYJ304"/>
    <mergeCell ref="KYK300:KYK304"/>
    <mergeCell ref="KXD300:KXD304"/>
    <mergeCell ref="KXE300:KXE304"/>
    <mergeCell ref="KXF300:KXF304"/>
    <mergeCell ref="KXG300:KXG304"/>
    <mergeCell ref="KXH300:KXH304"/>
    <mergeCell ref="KXI300:KXI304"/>
    <mergeCell ref="KXJ300:KXJ304"/>
    <mergeCell ref="KXK300:KXK304"/>
    <mergeCell ref="KXL300:KXL304"/>
    <mergeCell ref="KXM300:KXM304"/>
    <mergeCell ref="KXN300:KXN304"/>
    <mergeCell ref="KXO300:KXO304"/>
    <mergeCell ref="KXP300:KXP304"/>
    <mergeCell ref="KXQ300:KXQ304"/>
    <mergeCell ref="KXR300:KXR304"/>
    <mergeCell ref="KXS300:KXS304"/>
    <mergeCell ref="KXT300:KXT304"/>
    <mergeCell ref="KWM300:KWM304"/>
    <mergeCell ref="KWN300:KWN304"/>
    <mergeCell ref="KWO300:KWO304"/>
    <mergeCell ref="KWP300:KWP304"/>
    <mergeCell ref="KWQ300:KWQ304"/>
    <mergeCell ref="KWR300:KWR304"/>
    <mergeCell ref="KWS300:KWS304"/>
    <mergeCell ref="KWT300:KWT304"/>
    <mergeCell ref="KWU300:KWU304"/>
    <mergeCell ref="KWV300:KWV304"/>
    <mergeCell ref="KWW300:KWW304"/>
    <mergeCell ref="KWX300:KWX304"/>
    <mergeCell ref="KWY300:KWY304"/>
    <mergeCell ref="KWZ300:KWZ304"/>
    <mergeCell ref="KXA300:KXA304"/>
    <mergeCell ref="KXB300:KXB304"/>
    <mergeCell ref="KXC300:KXC304"/>
    <mergeCell ref="KVV300:KVV304"/>
    <mergeCell ref="KVW300:KVW304"/>
    <mergeCell ref="KVX300:KVX304"/>
    <mergeCell ref="KVY300:KVY304"/>
    <mergeCell ref="KVZ300:KVZ304"/>
    <mergeCell ref="KWA300:KWA304"/>
    <mergeCell ref="KWB300:KWB304"/>
    <mergeCell ref="KWC300:KWC304"/>
    <mergeCell ref="KWD300:KWD304"/>
    <mergeCell ref="KWE300:KWE304"/>
    <mergeCell ref="KWF300:KWF304"/>
    <mergeCell ref="KWG300:KWG304"/>
    <mergeCell ref="KWH300:KWH304"/>
    <mergeCell ref="KWI300:KWI304"/>
    <mergeCell ref="KWJ300:KWJ304"/>
    <mergeCell ref="KWK300:KWK304"/>
    <mergeCell ref="KWL300:KWL304"/>
    <mergeCell ref="KVE300:KVE304"/>
    <mergeCell ref="KVF300:KVF304"/>
    <mergeCell ref="KVG300:KVG304"/>
    <mergeCell ref="KVH300:KVH304"/>
    <mergeCell ref="KVI300:KVI304"/>
    <mergeCell ref="KVJ300:KVJ304"/>
    <mergeCell ref="KVK300:KVK304"/>
    <mergeCell ref="KVL300:KVL304"/>
    <mergeCell ref="KVM300:KVM304"/>
    <mergeCell ref="KVN300:KVN304"/>
    <mergeCell ref="KVO300:KVO304"/>
    <mergeCell ref="KVP300:KVP304"/>
    <mergeCell ref="KVQ300:KVQ304"/>
    <mergeCell ref="KVR300:KVR304"/>
    <mergeCell ref="KVS300:KVS304"/>
    <mergeCell ref="KVT300:KVT304"/>
    <mergeCell ref="KVU300:KVU304"/>
    <mergeCell ref="KUN300:KUN304"/>
    <mergeCell ref="KUO300:KUO304"/>
    <mergeCell ref="KUP300:KUP304"/>
    <mergeCell ref="KUQ300:KUQ304"/>
    <mergeCell ref="KUR300:KUR304"/>
    <mergeCell ref="KUS300:KUS304"/>
    <mergeCell ref="KUT300:KUT304"/>
    <mergeCell ref="KUU300:KUU304"/>
    <mergeCell ref="KUV300:KUV304"/>
    <mergeCell ref="KUW300:KUW304"/>
    <mergeCell ref="KUX300:KUX304"/>
    <mergeCell ref="KUY300:KUY304"/>
    <mergeCell ref="KUZ300:KUZ304"/>
    <mergeCell ref="KVA300:KVA304"/>
    <mergeCell ref="KVB300:KVB304"/>
    <mergeCell ref="KVC300:KVC304"/>
    <mergeCell ref="KVD300:KVD304"/>
    <mergeCell ref="KTW300:KTW304"/>
    <mergeCell ref="KTX300:KTX304"/>
    <mergeCell ref="KTY300:KTY304"/>
    <mergeCell ref="KTZ300:KTZ304"/>
    <mergeCell ref="KUA300:KUA304"/>
    <mergeCell ref="KUB300:KUB304"/>
    <mergeCell ref="KUC300:KUC304"/>
    <mergeCell ref="KUD300:KUD304"/>
    <mergeCell ref="KUE300:KUE304"/>
    <mergeCell ref="KUF300:KUF304"/>
    <mergeCell ref="KUG300:KUG304"/>
    <mergeCell ref="KUH300:KUH304"/>
    <mergeCell ref="KUI300:KUI304"/>
    <mergeCell ref="KUJ300:KUJ304"/>
    <mergeCell ref="KUK300:KUK304"/>
    <mergeCell ref="KUL300:KUL304"/>
    <mergeCell ref="KUM300:KUM304"/>
    <mergeCell ref="KTF300:KTF304"/>
    <mergeCell ref="KTG300:KTG304"/>
    <mergeCell ref="KTH300:KTH304"/>
    <mergeCell ref="KTI300:KTI304"/>
    <mergeCell ref="KTJ300:KTJ304"/>
    <mergeCell ref="KTK300:KTK304"/>
    <mergeCell ref="KTL300:KTL304"/>
    <mergeCell ref="KTM300:KTM304"/>
    <mergeCell ref="KTN300:KTN304"/>
    <mergeCell ref="KTO300:KTO304"/>
    <mergeCell ref="KTP300:KTP304"/>
    <mergeCell ref="KTQ300:KTQ304"/>
    <mergeCell ref="KTR300:KTR304"/>
    <mergeCell ref="KTS300:KTS304"/>
    <mergeCell ref="KTT300:KTT304"/>
    <mergeCell ref="KTU300:KTU304"/>
    <mergeCell ref="KTV300:KTV304"/>
    <mergeCell ref="KSO300:KSO304"/>
    <mergeCell ref="KSP300:KSP304"/>
    <mergeCell ref="KSQ300:KSQ304"/>
    <mergeCell ref="KSR300:KSR304"/>
    <mergeCell ref="KSS300:KSS304"/>
    <mergeCell ref="KST300:KST304"/>
    <mergeCell ref="KSU300:KSU304"/>
    <mergeCell ref="KSV300:KSV304"/>
    <mergeCell ref="KSW300:KSW304"/>
    <mergeCell ref="KSX300:KSX304"/>
    <mergeCell ref="KSY300:KSY304"/>
    <mergeCell ref="KSZ300:KSZ304"/>
    <mergeCell ref="KTA300:KTA304"/>
    <mergeCell ref="KTB300:KTB304"/>
    <mergeCell ref="KTC300:KTC304"/>
    <mergeCell ref="KTD300:KTD304"/>
    <mergeCell ref="KTE300:KTE304"/>
    <mergeCell ref="KRX300:KRX304"/>
    <mergeCell ref="KRY300:KRY304"/>
    <mergeCell ref="KRZ300:KRZ304"/>
    <mergeCell ref="KSA300:KSA304"/>
    <mergeCell ref="KSB300:KSB304"/>
    <mergeCell ref="KSC300:KSC304"/>
    <mergeCell ref="KSD300:KSD304"/>
    <mergeCell ref="KSE300:KSE304"/>
    <mergeCell ref="KSF300:KSF304"/>
    <mergeCell ref="KSG300:KSG304"/>
    <mergeCell ref="KSH300:KSH304"/>
    <mergeCell ref="KSI300:KSI304"/>
    <mergeCell ref="KSJ300:KSJ304"/>
    <mergeCell ref="KSK300:KSK304"/>
    <mergeCell ref="KSL300:KSL304"/>
    <mergeCell ref="KSM300:KSM304"/>
    <mergeCell ref="KSN300:KSN304"/>
    <mergeCell ref="KRG300:KRG304"/>
    <mergeCell ref="KRH300:KRH304"/>
    <mergeCell ref="KRI300:KRI304"/>
    <mergeCell ref="KRJ300:KRJ304"/>
    <mergeCell ref="KRK300:KRK304"/>
    <mergeCell ref="KRL300:KRL304"/>
    <mergeCell ref="KRM300:KRM304"/>
    <mergeCell ref="KRN300:KRN304"/>
    <mergeCell ref="KRO300:KRO304"/>
    <mergeCell ref="KRP300:KRP304"/>
    <mergeCell ref="KRQ300:KRQ304"/>
    <mergeCell ref="KRR300:KRR304"/>
    <mergeCell ref="KRS300:KRS304"/>
    <mergeCell ref="KRT300:KRT304"/>
    <mergeCell ref="KRU300:KRU304"/>
    <mergeCell ref="KRV300:KRV304"/>
    <mergeCell ref="KRW300:KRW304"/>
    <mergeCell ref="KQP300:KQP304"/>
    <mergeCell ref="KQQ300:KQQ304"/>
    <mergeCell ref="KQR300:KQR304"/>
    <mergeCell ref="KQS300:KQS304"/>
    <mergeCell ref="KQT300:KQT304"/>
    <mergeCell ref="KQU300:KQU304"/>
    <mergeCell ref="KQV300:KQV304"/>
    <mergeCell ref="KQW300:KQW304"/>
    <mergeCell ref="KQX300:KQX304"/>
    <mergeCell ref="KQY300:KQY304"/>
    <mergeCell ref="KQZ300:KQZ304"/>
    <mergeCell ref="KRA300:KRA304"/>
    <mergeCell ref="KRB300:KRB304"/>
    <mergeCell ref="KRC300:KRC304"/>
    <mergeCell ref="KRD300:KRD304"/>
    <mergeCell ref="KRE300:KRE304"/>
    <mergeCell ref="KRF300:KRF304"/>
    <mergeCell ref="KPY300:KPY304"/>
    <mergeCell ref="KPZ300:KPZ304"/>
    <mergeCell ref="KQA300:KQA304"/>
    <mergeCell ref="KQB300:KQB304"/>
    <mergeCell ref="KQC300:KQC304"/>
    <mergeCell ref="KQD300:KQD304"/>
    <mergeCell ref="KQE300:KQE304"/>
    <mergeCell ref="KQF300:KQF304"/>
    <mergeCell ref="KQG300:KQG304"/>
    <mergeCell ref="KQH300:KQH304"/>
    <mergeCell ref="KQI300:KQI304"/>
    <mergeCell ref="KQJ300:KQJ304"/>
    <mergeCell ref="KQK300:KQK304"/>
    <mergeCell ref="KQL300:KQL304"/>
    <mergeCell ref="KQM300:KQM304"/>
    <mergeCell ref="KQN300:KQN304"/>
    <mergeCell ref="KQO300:KQO304"/>
    <mergeCell ref="KPH300:KPH304"/>
    <mergeCell ref="KPI300:KPI304"/>
    <mergeCell ref="KPJ300:KPJ304"/>
    <mergeCell ref="KPK300:KPK304"/>
    <mergeCell ref="KPL300:KPL304"/>
    <mergeCell ref="KPM300:KPM304"/>
    <mergeCell ref="KPN300:KPN304"/>
    <mergeCell ref="KPO300:KPO304"/>
    <mergeCell ref="KPP300:KPP304"/>
    <mergeCell ref="KPQ300:KPQ304"/>
    <mergeCell ref="KPR300:KPR304"/>
    <mergeCell ref="KPS300:KPS304"/>
    <mergeCell ref="KPT300:KPT304"/>
    <mergeCell ref="KPU300:KPU304"/>
    <mergeCell ref="KPV300:KPV304"/>
    <mergeCell ref="KPW300:KPW304"/>
    <mergeCell ref="KPX300:KPX304"/>
    <mergeCell ref="KOQ300:KOQ304"/>
    <mergeCell ref="KOR300:KOR304"/>
    <mergeCell ref="KOS300:KOS304"/>
    <mergeCell ref="KOT300:KOT304"/>
    <mergeCell ref="KOU300:KOU304"/>
    <mergeCell ref="KOV300:KOV304"/>
    <mergeCell ref="KOW300:KOW304"/>
    <mergeCell ref="KOX300:KOX304"/>
    <mergeCell ref="KOY300:KOY304"/>
    <mergeCell ref="KOZ300:KOZ304"/>
    <mergeCell ref="KPA300:KPA304"/>
    <mergeCell ref="KPB300:KPB304"/>
    <mergeCell ref="KPC300:KPC304"/>
    <mergeCell ref="KPD300:KPD304"/>
    <mergeCell ref="KPE300:KPE304"/>
    <mergeCell ref="KPF300:KPF304"/>
    <mergeCell ref="KPG300:KPG304"/>
    <mergeCell ref="KNZ300:KNZ304"/>
    <mergeCell ref="KOA300:KOA304"/>
    <mergeCell ref="KOB300:KOB304"/>
    <mergeCell ref="KOC300:KOC304"/>
    <mergeCell ref="KOD300:KOD304"/>
    <mergeCell ref="KOE300:KOE304"/>
    <mergeCell ref="KOF300:KOF304"/>
    <mergeCell ref="KOG300:KOG304"/>
    <mergeCell ref="KOH300:KOH304"/>
    <mergeCell ref="KOI300:KOI304"/>
    <mergeCell ref="KOJ300:KOJ304"/>
    <mergeCell ref="KOK300:KOK304"/>
    <mergeCell ref="KOL300:KOL304"/>
    <mergeCell ref="KOM300:KOM304"/>
    <mergeCell ref="KON300:KON304"/>
    <mergeCell ref="KOO300:KOO304"/>
    <mergeCell ref="KOP300:KOP304"/>
    <mergeCell ref="KNI300:KNI304"/>
    <mergeCell ref="KNJ300:KNJ304"/>
    <mergeCell ref="KNK300:KNK304"/>
    <mergeCell ref="KNL300:KNL304"/>
    <mergeCell ref="KNM300:KNM304"/>
    <mergeCell ref="KNN300:KNN304"/>
    <mergeCell ref="KNO300:KNO304"/>
    <mergeCell ref="KNP300:KNP304"/>
    <mergeCell ref="KNQ300:KNQ304"/>
    <mergeCell ref="KNR300:KNR304"/>
    <mergeCell ref="KNS300:KNS304"/>
    <mergeCell ref="KNT300:KNT304"/>
    <mergeCell ref="KNU300:KNU304"/>
    <mergeCell ref="KNV300:KNV304"/>
    <mergeCell ref="KNW300:KNW304"/>
    <mergeCell ref="KNX300:KNX304"/>
    <mergeCell ref="KNY300:KNY304"/>
    <mergeCell ref="KMR300:KMR304"/>
    <mergeCell ref="KMS300:KMS304"/>
    <mergeCell ref="KMT300:KMT304"/>
    <mergeCell ref="KMU300:KMU304"/>
    <mergeCell ref="KMV300:KMV304"/>
    <mergeCell ref="KMW300:KMW304"/>
    <mergeCell ref="KMX300:KMX304"/>
    <mergeCell ref="KMY300:KMY304"/>
    <mergeCell ref="KMZ300:KMZ304"/>
    <mergeCell ref="KNA300:KNA304"/>
    <mergeCell ref="KNB300:KNB304"/>
    <mergeCell ref="KNC300:KNC304"/>
    <mergeCell ref="KND300:KND304"/>
    <mergeCell ref="KNE300:KNE304"/>
    <mergeCell ref="KNF300:KNF304"/>
    <mergeCell ref="KNG300:KNG304"/>
    <mergeCell ref="KNH300:KNH304"/>
    <mergeCell ref="KMA300:KMA304"/>
    <mergeCell ref="KMB300:KMB304"/>
    <mergeCell ref="KMC300:KMC304"/>
    <mergeCell ref="KMD300:KMD304"/>
    <mergeCell ref="KME300:KME304"/>
    <mergeCell ref="KMF300:KMF304"/>
    <mergeCell ref="KMG300:KMG304"/>
    <mergeCell ref="KMH300:KMH304"/>
    <mergeCell ref="KMI300:KMI304"/>
    <mergeCell ref="KMJ300:KMJ304"/>
    <mergeCell ref="KMK300:KMK304"/>
    <mergeCell ref="KML300:KML304"/>
    <mergeCell ref="KMM300:KMM304"/>
    <mergeCell ref="KMN300:KMN304"/>
    <mergeCell ref="KMO300:KMO304"/>
    <mergeCell ref="KMP300:KMP304"/>
    <mergeCell ref="KMQ300:KMQ304"/>
    <mergeCell ref="KLJ300:KLJ304"/>
    <mergeCell ref="KLK300:KLK304"/>
    <mergeCell ref="KLL300:KLL304"/>
    <mergeCell ref="KLM300:KLM304"/>
    <mergeCell ref="KLN300:KLN304"/>
    <mergeCell ref="KLO300:KLO304"/>
    <mergeCell ref="KLP300:KLP304"/>
    <mergeCell ref="KLQ300:KLQ304"/>
    <mergeCell ref="KLR300:KLR304"/>
    <mergeCell ref="KLS300:KLS304"/>
    <mergeCell ref="KLT300:KLT304"/>
    <mergeCell ref="KLU300:KLU304"/>
    <mergeCell ref="KLV300:KLV304"/>
    <mergeCell ref="KLW300:KLW304"/>
    <mergeCell ref="KLX300:KLX304"/>
    <mergeCell ref="KLY300:KLY304"/>
    <mergeCell ref="KLZ300:KLZ304"/>
    <mergeCell ref="KKS300:KKS304"/>
    <mergeCell ref="KKT300:KKT304"/>
    <mergeCell ref="KKU300:KKU304"/>
    <mergeCell ref="KKV300:KKV304"/>
    <mergeCell ref="KKW300:KKW304"/>
    <mergeCell ref="KKX300:KKX304"/>
    <mergeCell ref="KKY300:KKY304"/>
    <mergeCell ref="KKZ300:KKZ304"/>
    <mergeCell ref="KLA300:KLA304"/>
    <mergeCell ref="KLB300:KLB304"/>
    <mergeCell ref="KLC300:KLC304"/>
    <mergeCell ref="KLD300:KLD304"/>
    <mergeCell ref="KLE300:KLE304"/>
    <mergeCell ref="KLF300:KLF304"/>
    <mergeCell ref="KLG300:KLG304"/>
    <mergeCell ref="KLH300:KLH304"/>
    <mergeCell ref="KLI300:KLI304"/>
    <mergeCell ref="KKB300:KKB304"/>
    <mergeCell ref="KKC300:KKC304"/>
    <mergeCell ref="KKD300:KKD304"/>
    <mergeCell ref="KKE300:KKE304"/>
    <mergeCell ref="KKF300:KKF304"/>
    <mergeCell ref="KKG300:KKG304"/>
    <mergeCell ref="KKH300:KKH304"/>
    <mergeCell ref="KKI300:KKI304"/>
    <mergeCell ref="KKJ300:KKJ304"/>
    <mergeCell ref="KKK300:KKK304"/>
    <mergeCell ref="KKL300:KKL304"/>
    <mergeCell ref="KKM300:KKM304"/>
    <mergeCell ref="KKN300:KKN304"/>
    <mergeCell ref="KKO300:KKO304"/>
    <mergeCell ref="KKP300:KKP304"/>
    <mergeCell ref="KKQ300:KKQ304"/>
    <mergeCell ref="KKR300:KKR304"/>
    <mergeCell ref="KJK300:KJK304"/>
    <mergeCell ref="KJL300:KJL304"/>
    <mergeCell ref="KJM300:KJM304"/>
    <mergeCell ref="KJN300:KJN304"/>
    <mergeCell ref="KJO300:KJO304"/>
    <mergeCell ref="KJP300:KJP304"/>
    <mergeCell ref="KJQ300:KJQ304"/>
    <mergeCell ref="KJR300:KJR304"/>
    <mergeCell ref="KJS300:KJS304"/>
    <mergeCell ref="KJT300:KJT304"/>
    <mergeCell ref="KJU300:KJU304"/>
    <mergeCell ref="KJV300:KJV304"/>
    <mergeCell ref="KJW300:KJW304"/>
    <mergeCell ref="KJX300:KJX304"/>
    <mergeCell ref="KJY300:KJY304"/>
    <mergeCell ref="KJZ300:KJZ304"/>
    <mergeCell ref="KKA300:KKA304"/>
    <mergeCell ref="KIT300:KIT304"/>
    <mergeCell ref="KIU300:KIU304"/>
    <mergeCell ref="KIV300:KIV304"/>
    <mergeCell ref="KIW300:KIW304"/>
    <mergeCell ref="KIX300:KIX304"/>
    <mergeCell ref="KIY300:KIY304"/>
    <mergeCell ref="KIZ300:KIZ304"/>
    <mergeCell ref="KJA300:KJA304"/>
    <mergeCell ref="KJB300:KJB304"/>
    <mergeCell ref="KJC300:KJC304"/>
    <mergeCell ref="KJD300:KJD304"/>
    <mergeCell ref="KJE300:KJE304"/>
    <mergeCell ref="KJF300:KJF304"/>
    <mergeCell ref="KJG300:KJG304"/>
    <mergeCell ref="KJH300:KJH304"/>
    <mergeCell ref="KJI300:KJI304"/>
    <mergeCell ref="KJJ300:KJJ304"/>
    <mergeCell ref="KIC300:KIC304"/>
    <mergeCell ref="KID300:KID304"/>
    <mergeCell ref="KIE300:KIE304"/>
    <mergeCell ref="KIF300:KIF304"/>
    <mergeCell ref="KIG300:KIG304"/>
    <mergeCell ref="KIH300:KIH304"/>
    <mergeCell ref="KII300:KII304"/>
    <mergeCell ref="KIJ300:KIJ304"/>
    <mergeCell ref="KIK300:KIK304"/>
    <mergeCell ref="KIL300:KIL304"/>
    <mergeCell ref="KIM300:KIM304"/>
    <mergeCell ref="KIN300:KIN304"/>
    <mergeCell ref="KIO300:KIO304"/>
    <mergeCell ref="KIP300:KIP304"/>
    <mergeCell ref="KIQ300:KIQ304"/>
    <mergeCell ref="KIR300:KIR304"/>
    <mergeCell ref="KIS300:KIS304"/>
    <mergeCell ref="KHL300:KHL304"/>
    <mergeCell ref="KHM300:KHM304"/>
    <mergeCell ref="KHN300:KHN304"/>
    <mergeCell ref="KHO300:KHO304"/>
    <mergeCell ref="KHP300:KHP304"/>
    <mergeCell ref="KHQ300:KHQ304"/>
    <mergeCell ref="KHR300:KHR304"/>
    <mergeCell ref="KHS300:KHS304"/>
    <mergeCell ref="KHT300:KHT304"/>
    <mergeCell ref="KHU300:KHU304"/>
    <mergeCell ref="KHV300:KHV304"/>
    <mergeCell ref="KHW300:KHW304"/>
    <mergeCell ref="KHX300:KHX304"/>
    <mergeCell ref="KHY300:KHY304"/>
    <mergeCell ref="KHZ300:KHZ304"/>
    <mergeCell ref="KIA300:KIA304"/>
    <mergeCell ref="KIB300:KIB304"/>
    <mergeCell ref="KGU300:KGU304"/>
    <mergeCell ref="KGV300:KGV304"/>
    <mergeCell ref="KGW300:KGW304"/>
    <mergeCell ref="KGX300:KGX304"/>
    <mergeCell ref="KGY300:KGY304"/>
    <mergeCell ref="KGZ300:KGZ304"/>
    <mergeCell ref="KHA300:KHA304"/>
    <mergeCell ref="KHB300:KHB304"/>
    <mergeCell ref="KHC300:KHC304"/>
    <mergeCell ref="KHD300:KHD304"/>
    <mergeCell ref="KHE300:KHE304"/>
    <mergeCell ref="KHF300:KHF304"/>
    <mergeCell ref="KHG300:KHG304"/>
    <mergeCell ref="KHH300:KHH304"/>
    <mergeCell ref="KHI300:KHI304"/>
    <mergeCell ref="KHJ300:KHJ304"/>
    <mergeCell ref="KHK300:KHK304"/>
    <mergeCell ref="KGD300:KGD304"/>
    <mergeCell ref="KGE300:KGE304"/>
    <mergeCell ref="KGF300:KGF304"/>
    <mergeCell ref="KGG300:KGG304"/>
    <mergeCell ref="KGH300:KGH304"/>
    <mergeCell ref="KGI300:KGI304"/>
    <mergeCell ref="KGJ300:KGJ304"/>
    <mergeCell ref="KGK300:KGK304"/>
    <mergeCell ref="KGL300:KGL304"/>
    <mergeCell ref="KGM300:KGM304"/>
    <mergeCell ref="KGN300:KGN304"/>
    <mergeCell ref="KGO300:KGO304"/>
    <mergeCell ref="KGP300:KGP304"/>
    <mergeCell ref="KGQ300:KGQ304"/>
    <mergeCell ref="KGR300:KGR304"/>
    <mergeCell ref="KGS300:KGS304"/>
    <mergeCell ref="KGT300:KGT304"/>
    <mergeCell ref="KFM300:KFM304"/>
    <mergeCell ref="KFN300:KFN304"/>
    <mergeCell ref="KFO300:KFO304"/>
    <mergeCell ref="KFP300:KFP304"/>
    <mergeCell ref="KFQ300:KFQ304"/>
    <mergeCell ref="KFR300:KFR304"/>
    <mergeCell ref="KFS300:KFS304"/>
    <mergeCell ref="KFT300:KFT304"/>
    <mergeCell ref="KFU300:KFU304"/>
    <mergeCell ref="KFV300:KFV304"/>
    <mergeCell ref="KFW300:KFW304"/>
    <mergeCell ref="KFX300:KFX304"/>
    <mergeCell ref="KFY300:KFY304"/>
    <mergeCell ref="KFZ300:KFZ304"/>
    <mergeCell ref="KGA300:KGA304"/>
    <mergeCell ref="KGB300:KGB304"/>
    <mergeCell ref="KGC300:KGC304"/>
    <mergeCell ref="KEV300:KEV304"/>
    <mergeCell ref="KEW300:KEW304"/>
    <mergeCell ref="KEX300:KEX304"/>
    <mergeCell ref="KEY300:KEY304"/>
    <mergeCell ref="KEZ300:KEZ304"/>
    <mergeCell ref="KFA300:KFA304"/>
    <mergeCell ref="KFB300:KFB304"/>
    <mergeCell ref="KFC300:KFC304"/>
    <mergeCell ref="KFD300:KFD304"/>
    <mergeCell ref="KFE300:KFE304"/>
    <mergeCell ref="KFF300:KFF304"/>
    <mergeCell ref="KFG300:KFG304"/>
    <mergeCell ref="KFH300:KFH304"/>
    <mergeCell ref="KFI300:KFI304"/>
    <mergeCell ref="KFJ300:KFJ304"/>
    <mergeCell ref="KFK300:KFK304"/>
    <mergeCell ref="KFL300:KFL304"/>
    <mergeCell ref="KEE300:KEE304"/>
    <mergeCell ref="KEF300:KEF304"/>
    <mergeCell ref="KEG300:KEG304"/>
    <mergeCell ref="KEH300:KEH304"/>
    <mergeCell ref="KEI300:KEI304"/>
    <mergeCell ref="KEJ300:KEJ304"/>
    <mergeCell ref="KEK300:KEK304"/>
    <mergeCell ref="KEL300:KEL304"/>
    <mergeCell ref="KEM300:KEM304"/>
    <mergeCell ref="KEN300:KEN304"/>
    <mergeCell ref="KEO300:KEO304"/>
    <mergeCell ref="KEP300:KEP304"/>
    <mergeCell ref="KEQ300:KEQ304"/>
    <mergeCell ref="KER300:KER304"/>
    <mergeCell ref="KES300:KES304"/>
    <mergeCell ref="KET300:KET304"/>
    <mergeCell ref="KEU300:KEU304"/>
    <mergeCell ref="KDN300:KDN304"/>
    <mergeCell ref="KDO300:KDO304"/>
    <mergeCell ref="KDP300:KDP304"/>
    <mergeCell ref="KDQ300:KDQ304"/>
    <mergeCell ref="KDR300:KDR304"/>
    <mergeCell ref="KDS300:KDS304"/>
    <mergeCell ref="KDT300:KDT304"/>
    <mergeCell ref="KDU300:KDU304"/>
    <mergeCell ref="KDV300:KDV304"/>
    <mergeCell ref="KDW300:KDW304"/>
    <mergeCell ref="KDX300:KDX304"/>
    <mergeCell ref="KDY300:KDY304"/>
    <mergeCell ref="KDZ300:KDZ304"/>
    <mergeCell ref="KEA300:KEA304"/>
    <mergeCell ref="KEB300:KEB304"/>
    <mergeCell ref="KEC300:KEC304"/>
    <mergeCell ref="KED300:KED304"/>
    <mergeCell ref="KCW300:KCW304"/>
    <mergeCell ref="KCX300:KCX304"/>
    <mergeCell ref="KCY300:KCY304"/>
    <mergeCell ref="KCZ300:KCZ304"/>
    <mergeCell ref="KDA300:KDA304"/>
    <mergeCell ref="KDB300:KDB304"/>
    <mergeCell ref="KDC300:KDC304"/>
    <mergeCell ref="KDD300:KDD304"/>
    <mergeCell ref="KDE300:KDE304"/>
    <mergeCell ref="KDF300:KDF304"/>
    <mergeCell ref="KDG300:KDG304"/>
    <mergeCell ref="KDH300:KDH304"/>
    <mergeCell ref="KDI300:KDI304"/>
    <mergeCell ref="KDJ300:KDJ304"/>
    <mergeCell ref="KDK300:KDK304"/>
    <mergeCell ref="KDL300:KDL304"/>
    <mergeCell ref="KDM300:KDM304"/>
    <mergeCell ref="KCF300:KCF304"/>
    <mergeCell ref="KCG300:KCG304"/>
    <mergeCell ref="KCH300:KCH304"/>
    <mergeCell ref="KCI300:KCI304"/>
    <mergeCell ref="KCJ300:KCJ304"/>
    <mergeCell ref="KCK300:KCK304"/>
    <mergeCell ref="KCL300:KCL304"/>
    <mergeCell ref="KCM300:KCM304"/>
    <mergeCell ref="KCN300:KCN304"/>
    <mergeCell ref="KCO300:KCO304"/>
    <mergeCell ref="KCP300:KCP304"/>
    <mergeCell ref="KCQ300:KCQ304"/>
    <mergeCell ref="KCR300:KCR304"/>
    <mergeCell ref="KCS300:KCS304"/>
    <mergeCell ref="KCT300:KCT304"/>
    <mergeCell ref="KCU300:KCU304"/>
    <mergeCell ref="KCV300:KCV304"/>
    <mergeCell ref="KBO300:KBO304"/>
    <mergeCell ref="KBP300:KBP304"/>
    <mergeCell ref="KBQ300:KBQ304"/>
    <mergeCell ref="KBR300:KBR304"/>
    <mergeCell ref="KBS300:KBS304"/>
    <mergeCell ref="KBT300:KBT304"/>
    <mergeCell ref="KBU300:KBU304"/>
    <mergeCell ref="KBV300:KBV304"/>
    <mergeCell ref="KBW300:KBW304"/>
    <mergeCell ref="KBX300:KBX304"/>
    <mergeCell ref="KBY300:KBY304"/>
    <mergeCell ref="KBZ300:KBZ304"/>
    <mergeCell ref="KCA300:KCA304"/>
    <mergeCell ref="KCB300:KCB304"/>
    <mergeCell ref="KCC300:KCC304"/>
    <mergeCell ref="KCD300:KCD304"/>
    <mergeCell ref="KCE300:KCE304"/>
    <mergeCell ref="KAX300:KAX304"/>
    <mergeCell ref="KAY300:KAY304"/>
    <mergeCell ref="KAZ300:KAZ304"/>
    <mergeCell ref="KBA300:KBA304"/>
    <mergeCell ref="KBB300:KBB304"/>
    <mergeCell ref="KBC300:KBC304"/>
    <mergeCell ref="KBD300:KBD304"/>
    <mergeCell ref="KBE300:KBE304"/>
    <mergeCell ref="KBF300:KBF304"/>
    <mergeCell ref="KBG300:KBG304"/>
    <mergeCell ref="KBH300:KBH304"/>
    <mergeCell ref="KBI300:KBI304"/>
    <mergeCell ref="KBJ300:KBJ304"/>
    <mergeCell ref="KBK300:KBK304"/>
    <mergeCell ref="KBL300:KBL304"/>
    <mergeCell ref="KBM300:KBM304"/>
    <mergeCell ref="KBN300:KBN304"/>
    <mergeCell ref="KAG300:KAG304"/>
    <mergeCell ref="KAH300:KAH304"/>
    <mergeCell ref="KAI300:KAI304"/>
    <mergeCell ref="KAJ300:KAJ304"/>
    <mergeCell ref="KAK300:KAK304"/>
    <mergeCell ref="KAL300:KAL304"/>
    <mergeCell ref="KAM300:KAM304"/>
    <mergeCell ref="KAN300:KAN304"/>
    <mergeCell ref="KAO300:KAO304"/>
    <mergeCell ref="KAP300:KAP304"/>
    <mergeCell ref="KAQ300:KAQ304"/>
    <mergeCell ref="KAR300:KAR304"/>
    <mergeCell ref="KAS300:KAS304"/>
    <mergeCell ref="KAT300:KAT304"/>
    <mergeCell ref="KAU300:KAU304"/>
    <mergeCell ref="KAV300:KAV304"/>
    <mergeCell ref="KAW300:KAW304"/>
    <mergeCell ref="JZP300:JZP304"/>
    <mergeCell ref="JZQ300:JZQ304"/>
    <mergeCell ref="JZR300:JZR304"/>
    <mergeCell ref="JZS300:JZS304"/>
    <mergeCell ref="JZT300:JZT304"/>
    <mergeCell ref="JZU300:JZU304"/>
    <mergeCell ref="JZV300:JZV304"/>
    <mergeCell ref="JZW300:JZW304"/>
    <mergeCell ref="JZX300:JZX304"/>
    <mergeCell ref="JZY300:JZY304"/>
    <mergeCell ref="JZZ300:JZZ304"/>
    <mergeCell ref="KAA300:KAA304"/>
    <mergeCell ref="KAB300:KAB304"/>
    <mergeCell ref="KAC300:KAC304"/>
    <mergeCell ref="KAD300:KAD304"/>
    <mergeCell ref="KAE300:KAE304"/>
    <mergeCell ref="KAF300:KAF304"/>
    <mergeCell ref="JYY300:JYY304"/>
    <mergeCell ref="JYZ300:JYZ304"/>
    <mergeCell ref="JZA300:JZA304"/>
    <mergeCell ref="JZB300:JZB304"/>
    <mergeCell ref="JZC300:JZC304"/>
    <mergeCell ref="JZD300:JZD304"/>
    <mergeCell ref="JZE300:JZE304"/>
    <mergeCell ref="JZF300:JZF304"/>
    <mergeCell ref="JZG300:JZG304"/>
    <mergeCell ref="JZH300:JZH304"/>
    <mergeCell ref="JZI300:JZI304"/>
    <mergeCell ref="JZJ300:JZJ304"/>
    <mergeCell ref="JZK300:JZK304"/>
    <mergeCell ref="JZL300:JZL304"/>
    <mergeCell ref="JZM300:JZM304"/>
    <mergeCell ref="JZN300:JZN304"/>
    <mergeCell ref="JZO300:JZO304"/>
    <mergeCell ref="JYH300:JYH304"/>
    <mergeCell ref="JYI300:JYI304"/>
    <mergeCell ref="JYJ300:JYJ304"/>
    <mergeCell ref="JYK300:JYK304"/>
    <mergeCell ref="JYL300:JYL304"/>
    <mergeCell ref="JYM300:JYM304"/>
    <mergeCell ref="JYN300:JYN304"/>
    <mergeCell ref="JYO300:JYO304"/>
    <mergeCell ref="JYP300:JYP304"/>
    <mergeCell ref="JYQ300:JYQ304"/>
    <mergeCell ref="JYR300:JYR304"/>
    <mergeCell ref="JYS300:JYS304"/>
    <mergeCell ref="JYT300:JYT304"/>
    <mergeCell ref="JYU300:JYU304"/>
    <mergeCell ref="JYV300:JYV304"/>
    <mergeCell ref="JYW300:JYW304"/>
    <mergeCell ref="JYX300:JYX304"/>
    <mergeCell ref="JXQ300:JXQ304"/>
    <mergeCell ref="JXR300:JXR304"/>
    <mergeCell ref="JXS300:JXS304"/>
    <mergeCell ref="JXT300:JXT304"/>
    <mergeCell ref="JXU300:JXU304"/>
    <mergeCell ref="JXV300:JXV304"/>
    <mergeCell ref="JXW300:JXW304"/>
    <mergeCell ref="JXX300:JXX304"/>
    <mergeCell ref="JXY300:JXY304"/>
    <mergeCell ref="JXZ300:JXZ304"/>
    <mergeCell ref="JYA300:JYA304"/>
    <mergeCell ref="JYB300:JYB304"/>
    <mergeCell ref="JYC300:JYC304"/>
    <mergeCell ref="JYD300:JYD304"/>
    <mergeCell ref="JYE300:JYE304"/>
    <mergeCell ref="JYF300:JYF304"/>
    <mergeCell ref="JYG300:JYG304"/>
    <mergeCell ref="JWZ300:JWZ304"/>
    <mergeCell ref="JXA300:JXA304"/>
    <mergeCell ref="JXB300:JXB304"/>
    <mergeCell ref="JXC300:JXC304"/>
    <mergeCell ref="JXD300:JXD304"/>
    <mergeCell ref="JXE300:JXE304"/>
    <mergeCell ref="JXF300:JXF304"/>
    <mergeCell ref="JXG300:JXG304"/>
    <mergeCell ref="JXH300:JXH304"/>
    <mergeCell ref="JXI300:JXI304"/>
    <mergeCell ref="JXJ300:JXJ304"/>
    <mergeCell ref="JXK300:JXK304"/>
    <mergeCell ref="JXL300:JXL304"/>
    <mergeCell ref="JXM300:JXM304"/>
    <mergeCell ref="JXN300:JXN304"/>
    <mergeCell ref="JXO300:JXO304"/>
    <mergeCell ref="JXP300:JXP304"/>
    <mergeCell ref="JWI300:JWI304"/>
    <mergeCell ref="JWJ300:JWJ304"/>
    <mergeCell ref="JWK300:JWK304"/>
    <mergeCell ref="JWL300:JWL304"/>
    <mergeCell ref="JWM300:JWM304"/>
    <mergeCell ref="JWN300:JWN304"/>
    <mergeCell ref="JWO300:JWO304"/>
    <mergeCell ref="JWP300:JWP304"/>
    <mergeCell ref="JWQ300:JWQ304"/>
    <mergeCell ref="JWR300:JWR304"/>
    <mergeCell ref="JWS300:JWS304"/>
    <mergeCell ref="JWT300:JWT304"/>
    <mergeCell ref="JWU300:JWU304"/>
    <mergeCell ref="JWV300:JWV304"/>
    <mergeCell ref="JWW300:JWW304"/>
    <mergeCell ref="JWX300:JWX304"/>
    <mergeCell ref="JWY300:JWY304"/>
    <mergeCell ref="JVR300:JVR304"/>
    <mergeCell ref="JVS300:JVS304"/>
    <mergeCell ref="JVT300:JVT304"/>
    <mergeCell ref="JVU300:JVU304"/>
    <mergeCell ref="JVV300:JVV304"/>
    <mergeCell ref="JVW300:JVW304"/>
    <mergeCell ref="JVX300:JVX304"/>
    <mergeCell ref="JVY300:JVY304"/>
    <mergeCell ref="JVZ300:JVZ304"/>
    <mergeCell ref="JWA300:JWA304"/>
    <mergeCell ref="JWB300:JWB304"/>
    <mergeCell ref="JWC300:JWC304"/>
    <mergeCell ref="JWD300:JWD304"/>
    <mergeCell ref="JWE300:JWE304"/>
    <mergeCell ref="JWF300:JWF304"/>
    <mergeCell ref="JWG300:JWG304"/>
    <mergeCell ref="JWH300:JWH304"/>
    <mergeCell ref="JVA300:JVA304"/>
    <mergeCell ref="JVB300:JVB304"/>
    <mergeCell ref="JVC300:JVC304"/>
    <mergeCell ref="JVD300:JVD304"/>
    <mergeCell ref="JVE300:JVE304"/>
    <mergeCell ref="JVF300:JVF304"/>
    <mergeCell ref="JVG300:JVG304"/>
    <mergeCell ref="JVH300:JVH304"/>
    <mergeCell ref="JVI300:JVI304"/>
    <mergeCell ref="JVJ300:JVJ304"/>
    <mergeCell ref="JVK300:JVK304"/>
    <mergeCell ref="JVL300:JVL304"/>
    <mergeCell ref="JVM300:JVM304"/>
    <mergeCell ref="JVN300:JVN304"/>
    <mergeCell ref="JVO300:JVO304"/>
    <mergeCell ref="JVP300:JVP304"/>
    <mergeCell ref="JVQ300:JVQ304"/>
    <mergeCell ref="JUJ300:JUJ304"/>
    <mergeCell ref="JUK300:JUK304"/>
    <mergeCell ref="JUL300:JUL304"/>
    <mergeCell ref="JUM300:JUM304"/>
    <mergeCell ref="JUN300:JUN304"/>
    <mergeCell ref="JUO300:JUO304"/>
    <mergeCell ref="JUP300:JUP304"/>
    <mergeCell ref="JUQ300:JUQ304"/>
    <mergeCell ref="JUR300:JUR304"/>
    <mergeCell ref="JUS300:JUS304"/>
    <mergeCell ref="JUT300:JUT304"/>
    <mergeCell ref="JUU300:JUU304"/>
    <mergeCell ref="JUV300:JUV304"/>
    <mergeCell ref="JUW300:JUW304"/>
    <mergeCell ref="JUX300:JUX304"/>
    <mergeCell ref="JUY300:JUY304"/>
    <mergeCell ref="JUZ300:JUZ304"/>
    <mergeCell ref="JTS300:JTS304"/>
    <mergeCell ref="JTT300:JTT304"/>
    <mergeCell ref="JTU300:JTU304"/>
    <mergeCell ref="JTV300:JTV304"/>
    <mergeCell ref="JTW300:JTW304"/>
    <mergeCell ref="JTX300:JTX304"/>
    <mergeCell ref="JTY300:JTY304"/>
    <mergeCell ref="JTZ300:JTZ304"/>
    <mergeCell ref="JUA300:JUA304"/>
    <mergeCell ref="JUB300:JUB304"/>
    <mergeCell ref="JUC300:JUC304"/>
    <mergeCell ref="JUD300:JUD304"/>
    <mergeCell ref="JUE300:JUE304"/>
    <mergeCell ref="JUF300:JUF304"/>
    <mergeCell ref="JUG300:JUG304"/>
    <mergeCell ref="JUH300:JUH304"/>
    <mergeCell ref="JUI300:JUI304"/>
    <mergeCell ref="JTB300:JTB304"/>
    <mergeCell ref="JTC300:JTC304"/>
    <mergeCell ref="JTD300:JTD304"/>
    <mergeCell ref="JTE300:JTE304"/>
    <mergeCell ref="JTF300:JTF304"/>
    <mergeCell ref="JTG300:JTG304"/>
    <mergeCell ref="JTH300:JTH304"/>
    <mergeCell ref="JTI300:JTI304"/>
    <mergeCell ref="JTJ300:JTJ304"/>
    <mergeCell ref="JTK300:JTK304"/>
    <mergeCell ref="JTL300:JTL304"/>
    <mergeCell ref="JTM300:JTM304"/>
    <mergeCell ref="JTN300:JTN304"/>
    <mergeCell ref="JTO300:JTO304"/>
    <mergeCell ref="JTP300:JTP304"/>
    <mergeCell ref="JTQ300:JTQ304"/>
    <mergeCell ref="JTR300:JTR304"/>
    <mergeCell ref="JSK300:JSK304"/>
    <mergeCell ref="JSL300:JSL304"/>
    <mergeCell ref="JSM300:JSM304"/>
    <mergeCell ref="JSN300:JSN304"/>
    <mergeCell ref="JSO300:JSO304"/>
    <mergeCell ref="JSP300:JSP304"/>
    <mergeCell ref="JSQ300:JSQ304"/>
    <mergeCell ref="JSR300:JSR304"/>
    <mergeCell ref="JSS300:JSS304"/>
    <mergeCell ref="JST300:JST304"/>
    <mergeCell ref="JSU300:JSU304"/>
    <mergeCell ref="JSV300:JSV304"/>
    <mergeCell ref="JSW300:JSW304"/>
    <mergeCell ref="JSX300:JSX304"/>
    <mergeCell ref="JSY300:JSY304"/>
    <mergeCell ref="JSZ300:JSZ304"/>
    <mergeCell ref="JTA300:JTA304"/>
    <mergeCell ref="JRT300:JRT304"/>
    <mergeCell ref="JRU300:JRU304"/>
    <mergeCell ref="JRV300:JRV304"/>
    <mergeCell ref="JRW300:JRW304"/>
    <mergeCell ref="JRX300:JRX304"/>
    <mergeCell ref="JRY300:JRY304"/>
    <mergeCell ref="JRZ300:JRZ304"/>
    <mergeCell ref="JSA300:JSA304"/>
    <mergeCell ref="JSB300:JSB304"/>
    <mergeCell ref="JSC300:JSC304"/>
    <mergeCell ref="JSD300:JSD304"/>
    <mergeCell ref="JSE300:JSE304"/>
    <mergeCell ref="JSF300:JSF304"/>
    <mergeCell ref="JSG300:JSG304"/>
    <mergeCell ref="JSH300:JSH304"/>
    <mergeCell ref="JSI300:JSI304"/>
    <mergeCell ref="JSJ300:JSJ304"/>
    <mergeCell ref="JRC300:JRC304"/>
    <mergeCell ref="JRD300:JRD304"/>
    <mergeCell ref="JRE300:JRE304"/>
    <mergeCell ref="JRF300:JRF304"/>
    <mergeCell ref="JRG300:JRG304"/>
    <mergeCell ref="JRH300:JRH304"/>
    <mergeCell ref="JRI300:JRI304"/>
    <mergeCell ref="JRJ300:JRJ304"/>
    <mergeCell ref="JRK300:JRK304"/>
    <mergeCell ref="JRL300:JRL304"/>
    <mergeCell ref="JRM300:JRM304"/>
    <mergeCell ref="JRN300:JRN304"/>
    <mergeCell ref="JRO300:JRO304"/>
    <mergeCell ref="JRP300:JRP304"/>
    <mergeCell ref="JRQ300:JRQ304"/>
    <mergeCell ref="JRR300:JRR304"/>
    <mergeCell ref="JRS300:JRS304"/>
    <mergeCell ref="JQL300:JQL304"/>
    <mergeCell ref="JQM300:JQM304"/>
    <mergeCell ref="JQN300:JQN304"/>
    <mergeCell ref="JQO300:JQO304"/>
    <mergeCell ref="JQP300:JQP304"/>
    <mergeCell ref="JQQ300:JQQ304"/>
    <mergeCell ref="JQR300:JQR304"/>
    <mergeCell ref="JQS300:JQS304"/>
    <mergeCell ref="JQT300:JQT304"/>
    <mergeCell ref="JQU300:JQU304"/>
    <mergeCell ref="JQV300:JQV304"/>
    <mergeCell ref="JQW300:JQW304"/>
    <mergeCell ref="JQX300:JQX304"/>
    <mergeCell ref="JQY300:JQY304"/>
    <mergeCell ref="JQZ300:JQZ304"/>
    <mergeCell ref="JRA300:JRA304"/>
    <mergeCell ref="JRB300:JRB304"/>
    <mergeCell ref="JPU300:JPU304"/>
    <mergeCell ref="JPV300:JPV304"/>
    <mergeCell ref="JPW300:JPW304"/>
    <mergeCell ref="JPX300:JPX304"/>
    <mergeCell ref="JPY300:JPY304"/>
    <mergeCell ref="JPZ300:JPZ304"/>
    <mergeCell ref="JQA300:JQA304"/>
    <mergeCell ref="JQB300:JQB304"/>
    <mergeCell ref="JQC300:JQC304"/>
    <mergeCell ref="JQD300:JQD304"/>
    <mergeCell ref="JQE300:JQE304"/>
    <mergeCell ref="JQF300:JQF304"/>
    <mergeCell ref="JQG300:JQG304"/>
    <mergeCell ref="JQH300:JQH304"/>
    <mergeCell ref="JQI300:JQI304"/>
    <mergeCell ref="JQJ300:JQJ304"/>
    <mergeCell ref="JQK300:JQK304"/>
    <mergeCell ref="JPD300:JPD304"/>
    <mergeCell ref="JPE300:JPE304"/>
    <mergeCell ref="JPF300:JPF304"/>
    <mergeCell ref="JPG300:JPG304"/>
    <mergeCell ref="JPH300:JPH304"/>
    <mergeCell ref="JPI300:JPI304"/>
    <mergeCell ref="JPJ300:JPJ304"/>
    <mergeCell ref="JPK300:JPK304"/>
    <mergeCell ref="JPL300:JPL304"/>
    <mergeCell ref="JPM300:JPM304"/>
    <mergeCell ref="JPN300:JPN304"/>
    <mergeCell ref="JPO300:JPO304"/>
    <mergeCell ref="JPP300:JPP304"/>
    <mergeCell ref="JPQ300:JPQ304"/>
    <mergeCell ref="JPR300:JPR304"/>
    <mergeCell ref="JPS300:JPS304"/>
    <mergeCell ref="JPT300:JPT304"/>
    <mergeCell ref="JOM300:JOM304"/>
    <mergeCell ref="JON300:JON304"/>
    <mergeCell ref="JOO300:JOO304"/>
    <mergeCell ref="JOP300:JOP304"/>
    <mergeCell ref="JOQ300:JOQ304"/>
    <mergeCell ref="JOR300:JOR304"/>
    <mergeCell ref="JOS300:JOS304"/>
    <mergeCell ref="JOT300:JOT304"/>
    <mergeCell ref="JOU300:JOU304"/>
    <mergeCell ref="JOV300:JOV304"/>
    <mergeCell ref="JOW300:JOW304"/>
    <mergeCell ref="JOX300:JOX304"/>
    <mergeCell ref="JOY300:JOY304"/>
    <mergeCell ref="JOZ300:JOZ304"/>
    <mergeCell ref="JPA300:JPA304"/>
    <mergeCell ref="JPB300:JPB304"/>
    <mergeCell ref="JPC300:JPC304"/>
    <mergeCell ref="JNV300:JNV304"/>
    <mergeCell ref="JNW300:JNW304"/>
    <mergeCell ref="JNX300:JNX304"/>
    <mergeCell ref="JNY300:JNY304"/>
    <mergeCell ref="JNZ300:JNZ304"/>
    <mergeCell ref="JOA300:JOA304"/>
    <mergeCell ref="JOB300:JOB304"/>
    <mergeCell ref="JOC300:JOC304"/>
    <mergeCell ref="JOD300:JOD304"/>
    <mergeCell ref="JOE300:JOE304"/>
    <mergeCell ref="JOF300:JOF304"/>
    <mergeCell ref="JOG300:JOG304"/>
    <mergeCell ref="JOH300:JOH304"/>
    <mergeCell ref="JOI300:JOI304"/>
    <mergeCell ref="JOJ300:JOJ304"/>
    <mergeCell ref="JOK300:JOK304"/>
    <mergeCell ref="JOL300:JOL304"/>
    <mergeCell ref="JNE300:JNE304"/>
    <mergeCell ref="JNF300:JNF304"/>
    <mergeCell ref="JNG300:JNG304"/>
    <mergeCell ref="JNH300:JNH304"/>
    <mergeCell ref="JNI300:JNI304"/>
    <mergeCell ref="JNJ300:JNJ304"/>
    <mergeCell ref="JNK300:JNK304"/>
    <mergeCell ref="JNL300:JNL304"/>
    <mergeCell ref="JNM300:JNM304"/>
    <mergeCell ref="JNN300:JNN304"/>
    <mergeCell ref="JNO300:JNO304"/>
    <mergeCell ref="JNP300:JNP304"/>
    <mergeCell ref="JNQ300:JNQ304"/>
    <mergeCell ref="JNR300:JNR304"/>
    <mergeCell ref="JNS300:JNS304"/>
    <mergeCell ref="JNT300:JNT304"/>
    <mergeCell ref="JNU300:JNU304"/>
    <mergeCell ref="JMN300:JMN304"/>
    <mergeCell ref="JMO300:JMO304"/>
    <mergeCell ref="JMP300:JMP304"/>
    <mergeCell ref="JMQ300:JMQ304"/>
    <mergeCell ref="JMR300:JMR304"/>
    <mergeCell ref="JMS300:JMS304"/>
    <mergeCell ref="JMT300:JMT304"/>
    <mergeCell ref="JMU300:JMU304"/>
    <mergeCell ref="JMV300:JMV304"/>
    <mergeCell ref="JMW300:JMW304"/>
    <mergeCell ref="JMX300:JMX304"/>
    <mergeCell ref="JMY300:JMY304"/>
    <mergeCell ref="JMZ300:JMZ304"/>
    <mergeCell ref="JNA300:JNA304"/>
    <mergeCell ref="JNB300:JNB304"/>
    <mergeCell ref="JNC300:JNC304"/>
    <mergeCell ref="JND300:JND304"/>
    <mergeCell ref="JLW300:JLW304"/>
    <mergeCell ref="JLX300:JLX304"/>
    <mergeCell ref="JLY300:JLY304"/>
    <mergeCell ref="JLZ300:JLZ304"/>
    <mergeCell ref="JMA300:JMA304"/>
    <mergeCell ref="JMB300:JMB304"/>
    <mergeCell ref="JMC300:JMC304"/>
    <mergeCell ref="JMD300:JMD304"/>
    <mergeCell ref="JME300:JME304"/>
    <mergeCell ref="JMF300:JMF304"/>
    <mergeCell ref="JMG300:JMG304"/>
    <mergeCell ref="JMH300:JMH304"/>
    <mergeCell ref="JMI300:JMI304"/>
    <mergeCell ref="JMJ300:JMJ304"/>
    <mergeCell ref="JMK300:JMK304"/>
    <mergeCell ref="JML300:JML304"/>
    <mergeCell ref="JMM300:JMM304"/>
    <mergeCell ref="JLF300:JLF304"/>
    <mergeCell ref="JLG300:JLG304"/>
    <mergeCell ref="JLH300:JLH304"/>
    <mergeCell ref="JLI300:JLI304"/>
    <mergeCell ref="JLJ300:JLJ304"/>
    <mergeCell ref="JLK300:JLK304"/>
    <mergeCell ref="JLL300:JLL304"/>
    <mergeCell ref="JLM300:JLM304"/>
    <mergeCell ref="JLN300:JLN304"/>
    <mergeCell ref="JLO300:JLO304"/>
    <mergeCell ref="JLP300:JLP304"/>
    <mergeCell ref="JLQ300:JLQ304"/>
    <mergeCell ref="JLR300:JLR304"/>
    <mergeCell ref="JLS300:JLS304"/>
    <mergeCell ref="JLT300:JLT304"/>
    <mergeCell ref="JLU300:JLU304"/>
    <mergeCell ref="JLV300:JLV304"/>
    <mergeCell ref="JKO300:JKO304"/>
    <mergeCell ref="JKP300:JKP304"/>
    <mergeCell ref="JKQ300:JKQ304"/>
    <mergeCell ref="JKR300:JKR304"/>
    <mergeCell ref="JKS300:JKS304"/>
    <mergeCell ref="JKT300:JKT304"/>
    <mergeCell ref="JKU300:JKU304"/>
    <mergeCell ref="JKV300:JKV304"/>
    <mergeCell ref="JKW300:JKW304"/>
    <mergeCell ref="JKX300:JKX304"/>
    <mergeCell ref="JKY300:JKY304"/>
    <mergeCell ref="JKZ300:JKZ304"/>
    <mergeCell ref="JLA300:JLA304"/>
    <mergeCell ref="JLB300:JLB304"/>
    <mergeCell ref="JLC300:JLC304"/>
    <mergeCell ref="JLD300:JLD304"/>
    <mergeCell ref="JLE300:JLE304"/>
    <mergeCell ref="JJX300:JJX304"/>
    <mergeCell ref="JJY300:JJY304"/>
    <mergeCell ref="JJZ300:JJZ304"/>
    <mergeCell ref="JKA300:JKA304"/>
    <mergeCell ref="JKB300:JKB304"/>
    <mergeCell ref="JKC300:JKC304"/>
    <mergeCell ref="JKD300:JKD304"/>
    <mergeCell ref="JKE300:JKE304"/>
    <mergeCell ref="JKF300:JKF304"/>
    <mergeCell ref="JKG300:JKG304"/>
    <mergeCell ref="JKH300:JKH304"/>
    <mergeCell ref="JKI300:JKI304"/>
    <mergeCell ref="JKJ300:JKJ304"/>
    <mergeCell ref="JKK300:JKK304"/>
    <mergeCell ref="JKL300:JKL304"/>
    <mergeCell ref="JKM300:JKM304"/>
    <mergeCell ref="JKN300:JKN304"/>
    <mergeCell ref="JJG300:JJG304"/>
    <mergeCell ref="JJH300:JJH304"/>
    <mergeCell ref="JJI300:JJI304"/>
    <mergeCell ref="JJJ300:JJJ304"/>
    <mergeCell ref="JJK300:JJK304"/>
    <mergeCell ref="JJL300:JJL304"/>
    <mergeCell ref="JJM300:JJM304"/>
    <mergeCell ref="JJN300:JJN304"/>
    <mergeCell ref="JJO300:JJO304"/>
    <mergeCell ref="JJP300:JJP304"/>
    <mergeCell ref="JJQ300:JJQ304"/>
    <mergeCell ref="JJR300:JJR304"/>
    <mergeCell ref="JJS300:JJS304"/>
    <mergeCell ref="JJT300:JJT304"/>
    <mergeCell ref="JJU300:JJU304"/>
    <mergeCell ref="JJV300:JJV304"/>
    <mergeCell ref="JJW300:JJW304"/>
    <mergeCell ref="JIP300:JIP304"/>
    <mergeCell ref="JIQ300:JIQ304"/>
    <mergeCell ref="JIR300:JIR304"/>
    <mergeCell ref="JIS300:JIS304"/>
    <mergeCell ref="JIT300:JIT304"/>
    <mergeCell ref="JIU300:JIU304"/>
    <mergeCell ref="JIV300:JIV304"/>
    <mergeCell ref="JIW300:JIW304"/>
    <mergeCell ref="JIX300:JIX304"/>
    <mergeCell ref="JIY300:JIY304"/>
    <mergeCell ref="JIZ300:JIZ304"/>
    <mergeCell ref="JJA300:JJA304"/>
    <mergeCell ref="JJB300:JJB304"/>
    <mergeCell ref="JJC300:JJC304"/>
    <mergeCell ref="JJD300:JJD304"/>
    <mergeCell ref="JJE300:JJE304"/>
    <mergeCell ref="JJF300:JJF304"/>
    <mergeCell ref="JHY300:JHY304"/>
    <mergeCell ref="JHZ300:JHZ304"/>
    <mergeCell ref="JIA300:JIA304"/>
    <mergeCell ref="JIB300:JIB304"/>
    <mergeCell ref="JIC300:JIC304"/>
    <mergeCell ref="JID300:JID304"/>
    <mergeCell ref="JIE300:JIE304"/>
    <mergeCell ref="JIF300:JIF304"/>
    <mergeCell ref="JIG300:JIG304"/>
    <mergeCell ref="JIH300:JIH304"/>
    <mergeCell ref="JII300:JII304"/>
    <mergeCell ref="JIJ300:JIJ304"/>
    <mergeCell ref="JIK300:JIK304"/>
    <mergeCell ref="JIL300:JIL304"/>
    <mergeCell ref="JIM300:JIM304"/>
    <mergeCell ref="JIN300:JIN304"/>
    <mergeCell ref="JIO300:JIO304"/>
    <mergeCell ref="JHH300:JHH304"/>
    <mergeCell ref="JHI300:JHI304"/>
    <mergeCell ref="JHJ300:JHJ304"/>
    <mergeCell ref="JHK300:JHK304"/>
    <mergeCell ref="JHL300:JHL304"/>
    <mergeCell ref="JHM300:JHM304"/>
    <mergeCell ref="JHN300:JHN304"/>
    <mergeCell ref="JHO300:JHO304"/>
    <mergeCell ref="JHP300:JHP304"/>
    <mergeCell ref="JHQ300:JHQ304"/>
    <mergeCell ref="JHR300:JHR304"/>
    <mergeCell ref="JHS300:JHS304"/>
    <mergeCell ref="JHT300:JHT304"/>
    <mergeCell ref="JHU300:JHU304"/>
    <mergeCell ref="JHV300:JHV304"/>
    <mergeCell ref="JHW300:JHW304"/>
    <mergeCell ref="JHX300:JHX304"/>
    <mergeCell ref="JGQ300:JGQ304"/>
    <mergeCell ref="JGR300:JGR304"/>
    <mergeCell ref="JGS300:JGS304"/>
    <mergeCell ref="JGT300:JGT304"/>
    <mergeCell ref="JGU300:JGU304"/>
    <mergeCell ref="JGV300:JGV304"/>
    <mergeCell ref="JGW300:JGW304"/>
    <mergeCell ref="JGX300:JGX304"/>
    <mergeCell ref="JGY300:JGY304"/>
    <mergeCell ref="JGZ300:JGZ304"/>
    <mergeCell ref="JHA300:JHA304"/>
    <mergeCell ref="JHB300:JHB304"/>
    <mergeCell ref="JHC300:JHC304"/>
    <mergeCell ref="JHD300:JHD304"/>
    <mergeCell ref="JHE300:JHE304"/>
    <mergeCell ref="JHF300:JHF304"/>
    <mergeCell ref="JHG300:JHG304"/>
    <mergeCell ref="JFZ300:JFZ304"/>
    <mergeCell ref="JGA300:JGA304"/>
    <mergeCell ref="JGB300:JGB304"/>
    <mergeCell ref="JGC300:JGC304"/>
    <mergeCell ref="JGD300:JGD304"/>
    <mergeCell ref="JGE300:JGE304"/>
    <mergeCell ref="JGF300:JGF304"/>
    <mergeCell ref="JGG300:JGG304"/>
    <mergeCell ref="JGH300:JGH304"/>
    <mergeCell ref="JGI300:JGI304"/>
    <mergeCell ref="JGJ300:JGJ304"/>
    <mergeCell ref="JGK300:JGK304"/>
    <mergeCell ref="JGL300:JGL304"/>
    <mergeCell ref="JGM300:JGM304"/>
    <mergeCell ref="JGN300:JGN304"/>
    <mergeCell ref="JGO300:JGO304"/>
    <mergeCell ref="JGP300:JGP304"/>
    <mergeCell ref="JFI300:JFI304"/>
    <mergeCell ref="JFJ300:JFJ304"/>
    <mergeCell ref="JFK300:JFK304"/>
    <mergeCell ref="JFL300:JFL304"/>
    <mergeCell ref="JFM300:JFM304"/>
    <mergeCell ref="JFN300:JFN304"/>
    <mergeCell ref="JFO300:JFO304"/>
    <mergeCell ref="JFP300:JFP304"/>
    <mergeCell ref="JFQ300:JFQ304"/>
    <mergeCell ref="JFR300:JFR304"/>
    <mergeCell ref="JFS300:JFS304"/>
    <mergeCell ref="JFT300:JFT304"/>
    <mergeCell ref="JFU300:JFU304"/>
    <mergeCell ref="JFV300:JFV304"/>
    <mergeCell ref="JFW300:JFW304"/>
    <mergeCell ref="JFX300:JFX304"/>
    <mergeCell ref="JFY300:JFY304"/>
    <mergeCell ref="JER300:JER304"/>
    <mergeCell ref="JES300:JES304"/>
    <mergeCell ref="JET300:JET304"/>
    <mergeCell ref="JEU300:JEU304"/>
    <mergeCell ref="JEV300:JEV304"/>
    <mergeCell ref="JEW300:JEW304"/>
    <mergeCell ref="JEX300:JEX304"/>
    <mergeCell ref="JEY300:JEY304"/>
    <mergeCell ref="JEZ300:JEZ304"/>
    <mergeCell ref="JFA300:JFA304"/>
    <mergeCell ref="JFB300:JFB304"/>
    <mergeCell ref="JFC300:JFC304"/>
    <mergeCell ref="JFD300:JFD304"/>
    <mergeCell ref="JFE300:JFE304"/>
    <mergeCell ref="JFF300:JFF304"/>
    <mergeCell ref="JFG300:JFG304"/>
    <mergeCell ref="JFH300:JFH304"/>
    <mergeCell ref="JEA300:JEA304"/>
    <mergeCell ref="JEB300:JEB304"/>
    <mergeCell ref="JEC300:JEC304"/>
    <mergeCell ref="JED300:JED304"/>
    <mergeCell ref="JEE300:JEE304"/>
    <mergeCell ref="JEF300:JEF304"/>
    <mergeCell ref="JEG300:JEG304"/>
    <mergeCell ref="JEH300:JEH304"/>
    <mergeCell ref="JEI300:JEI304"/>
    <mergeCell ref="JEJ300:JEJ304"/>
    <mergeCell ref="JEK300:JEK304"/>
    <mergeCell ref="JEL300:JEL304"/>
    <mergeCell ref="JEM300:JEM304"/>
    <mergeCell ref="JEN300:JEN304"/>
    <mergeCell ref="JEO300:JEO304"/>
    <mergeCell ref="JEP300:JEP304"/>
    <mergeCell ref="JEQ300:JEQ304"/>
    <mergeCell ref="JDJ300:JDJ304"/>
    <mergeCell ref="JDK300:JDK304"/>
    <mergeCell ref="JDL300:JDL304"/>
    <mergeCell ref="JDM300:JDM304"/>
    <mergeCell ref="JDN300:JDN304"/>
    <mergeCell ref="JDO300:JDO304"/>
    <mergeCell ref="JDP300:JDP304"/>
    <mergeCell ref="JDQ300:JDQ304"/>
    <mergeCell ref="JDR300:JDR304"/>
    <mergeCell ref="JDS300:JDS304"/>
    <mergeCell ref="JDT300:JDT304"/>
    <mergeCell ref="JDU300:JDU304"/>
    <mergeCell ref="JDV300:JDV304"/>
    <mergeCell ref="JDW300:JDW304"/>
    <mergeCell ref="JDX300:JDX304"/>
    <mergeCell ref="JDY300:JDY304"/>
    <mergeCell ref="JDZ300:JDZ304"/>
    <mergeCell ref="JCS300:JCS304"/>
    <mergeCell ref="JCT300:JCT304"/>
    <mergeCell ref="JCU300:JCU304"/>
    <mergeCell ref="JCV300:JCV304"/>
    <mergeCell ref="JCW300:JCW304"/>
    <mergeCell ref="JCX300:JCX304"/>
    <mergeCell ref="JCY300:JCY304"/>
    <mergeCell ref="JCZ300:JCZ304"/>
    <mergeCell ref="JDA300:JDA304"/>
    <mergeCell ref="JDB300:JDB304"/>
    <mergeCell ref="JDC300:JDC304"/>
    <mergeCell ref="JDD300:JDD304"/>
    <mergeCell ref="JDE300:JDE304"/>
    <mergeCell ref="JDF300:JDF304"/>
    <mergeCell ref="JDG300:JDG304"/>
    <mergeCell ref="JDH300:JDH304"/>
    <mergeCell ref="JDI300:JDI304"/>
    <mergeCell ref="JCB300:JCB304"/>
    <mergeCell ref="JCC300:JCC304"/>
    <mergeCell ref="JCD300:JCD304"/>
    <mergeCell ref="JCE300:JCE304"/>
    <mergeCell ref="JCF300:JCF304"/>
    <mergeCell ref="JCG300:JCG304"/>
    <mergeCell ref="JCH300:JCH304"/>
    <mergeCell ref="JCI300:JCI304"/>
    <mergeCell ref="JCJ300:JCJ304"/>
    <mergeCell ref="JCK300:JCK304"/>
    <mergeCell ref="JCL300:JCL304"/>
    <mergeCell ref="JCM300:JCM304"/>
    <mergeCell ref="JCN300:JCN304"/>
    <mergeCell ref="JCO300:JCO304"/>
    <mergeCell ref="JCP300:JCP304"/>
    <mergeCell ref="JCQ300:JCQ304"/>
    <mergeCell ref="JCR300:JCR304"/>
    <mergeCell ref="JBK300:JBK304"/>
    <mergeCell ref="JBL300:JBL304"/>
    <mergeCell ref="JBM300:JBM304"/>
    <mergeCell ref="JBN300:JBN304"/>
    <mergeCell ref="JBO300:JBO304"/>
    <mergeCell ref="JBP300:JBP304"/>
    <mergeCell ref="JBQ300:JBQ304"/>
    <mergeCell ref="JBR300:JBR304"/>
    <mergeCell ref="JBS300:JBS304"/>
    <mergeCell ref="JBT300:JBT304"/>
    <mergeCell ref="JBU300:JBU304"/>
    <mergeCell ref="JBV300:JBV304"/>
    <mergeCell ref="JBW300:JBW304"/>
    <mergeCell ref="JBX300:JBX304"/>
    <mergeCell ref="JBY300:JBY304"/>
    <mergeCell ref="JBZ300:JBZ304"/>
    <mergeCell ref="JCA300:JCA304"/>
    <mergeCell ref="JAT300:JAT304"/>
    <mergeCell ref="JAU300:JAU304"/>
    <mergeCell ref="JAV300:JAV304"/>
    <mergeCell ref="JAW300:JAW304"/>
    <mergeCell ref="JAX300:JAX304"/>
    <mergeCell ref="JAY300:JAY304"/>
    <mergeCell ref="JAZ300:JAZ304"/>
    <mergeCell ref="JBA300:JBA304"/>
    <mergeCell ref="JBB300:JBB304"/>
    <mergeCell ref="JBC300:JBC304"/>
    <mergeCell ref="JBD300:JBD304"/>
    <mergeCell ref="JBE300:JBE304"/>
    <mergeCell ref="JBF300:JBF304"/>
    <mergeCell ref="JBG300:JBG304"/>
    <mergeCell ref="JBH300:JBH304"/>
    <mergeCell ref="JBI300:JBI304"/>
    <mergeCell ref="JBJ300:JBJ304"/>
    <mergeCell ref="JAC300:JAC304"/>
    <mergeCell ref="JAD300:JAD304"/>
    <mergeCell ref="JAE300:JAE304"/>
    <mergeCell ref="JAF300:JAF304"/>
    <mergeCell ref="JAG300:JAG304"/>
    <mergeCell ref="JAH300:JAH304"/>
    <mergeCell ref="JAI300:JAI304"/>
    <mergeCell ref="JAJ300:JAJ304"/>
    <mergeCell ref="JAK300:JAK304"/>
    <mergeCell ref="JAL300:JAL304"/>
    <mergeCell ref="JAM300:JAM304"/>
    <mergeCell ref="JAN300:JAN304"/>
    <mergeCell ref="JAO300:JAO304"/>
    <mergeCell ref="JAP300:JAP304"/>
    <mergeCell ref="JAQ300:JAQ304"/>
    <mergeCell ref="JAR300:JAR304"/>
    <mergeCell ref="JAS300:JAS304"/>
    <mergeCell ref="IZL300:IZL304"/>
    <mergeCell ref="IZM300:IZM304"/>
    <mergeCell ref="IZN300:IZN304"/>
    <mergeCell ref="IZO300:IZO304"/>
    <mergeCell ref="IZP300:IZP304"/>
    <mergeCell ref="IZQ300:IZQ304"/>
    <mergeCell ref="IZR300:IZR304"/>
    <mergeCell ref="IZS300:IZS304"/>
    <mergeCell ref="IZT300:IZT304"/>
    <mergeCell ref="IZU300:IZU304"/>
    <mergeCell ref="IZV300:IZV304"/>
    <mergeCell ref="IZW300:IZW304"/>
    <mergeCell ref="IZX300:IZX304"/>
    <mergeCell ref="IZY300:IZY304"/>
    <mergeCell ref="IZZ300:IZZ304"/>
    <mergeCell ref="JAA300:JAA304"/>
    <mergeCell ref="JAB300:JAB304"/>
    <mergeCell ref="IYU300:IYU304"/>
    <mergeCell ref="IYV300:IYV304"/>
    <mergeCell ref="IYW300:IYW304"/>
    <mergeCell ref="IYX300:IYX304"/>
    <mergeCell ref="IYY300:IYY304"/>
    <mergeCell ref="IYZ300:IYZ304"/>
    <mergeCell ref="IZA300:IZA304"/>
    <mergeCell ref="IZB300:IZB304"/>
    <mergeCell ref="IZC300:IZC304"/>
    <mergeCell ref="IZD300:IZD304"/>
    <mergeCell ref="IZE300:IZE304"/>
    <mergeCell ref="IZF300:IZF304"/>
    <mergeCell ref="IZG300:IZG304"/>
    <mergeCell ref="IZH300:IZH304"/>
    <mergeCell ref="IZI300:IZI304"/>
    <mergeCell ref="IZJ300:IZJ304"/>
    <mergeCell ref="IZK300:IZK304"/>
    <mergeCell ref="IYD300:IYD304"/>
    <mergeCell ref="IYE300:IYE304"/>
    <mergeCell ref="IYF300:IYF304"/>
    <mergeCell ref="IYG300:IYG304"/>
    <mergeCell ref="IYH300:IYH304"/>
    <mergeCell ref="IYI300:IYI304"/>
    <mergeCell ref="IYJ300:IYJ304"/>
    <mergeCell ref="IYK300:IYK304"/>
    <mergeCell ref="IYL300:IYL304"/>
    <mergeCell ref="IYM300:IYM304"/>
    <mergeCell ref="IYN300:IYN304"/>
    <mergeCell ref="IYO300:IYO304"/>
    <mergeCell ref="IYP300:IYP304"/>
    <mergeCell ref="IYQ300:IYQ304"/>
    <mergeCell ref="IYR300:IYR304"/>
    <mergeCell ref="IYS300:IYS304"/>
    <mergeCell ref="IYT300:IYT304"/>
    <mergeCell ref="IXM300:IXM304"/>
    <mergeCell ref="IXN300:IXN304"/>
    <mergeCell ref="IXO300:IXO304"/>
    <mergeCell ref="IXP300:IXP304"/>
    <mergeCell ref="IXQ300:IXQ304"/>
    <mergeCell ref="IXR300:IXR304"/>
    <mergeCell ref="IXS300:IXS304"/>
    <mergeCell ref="IXT300:IXT304"/>
    <mergeCell ref="IXU300:IXU304"/>
    <mergeCell ref="IXV300:IXV304"/>
    <mergeCell ref="IXW300:IXW304"/>
    <mergeCell ref="IXX300:IXX304"/>
    <mergeCell ref="IXY300:IXY304"/>
    <mergeCell ref="IXZ300:IXZ304"/>
    <mergeCell ref="IYA300:IYA304"/>
    <mergeCell ref="IYB300:IYB304"/>
    <mergeCell ref="IYC300:IYC304"/>
    <mergeCell ref="IWV300:IWV304"/>
    <mergeCell ref="IWW300:IWW304"/>
    <mergeCell ref="IWX300:IWX304"/>
    <mergeCell ref="IWY300:IWY304"/>
    <mergeCell ref="IWZ300:IWZ304"/>
    <mergeCell ref="IXA300:IXA304"/>
    <mergeCell ref="IXB300:IXB304"/>
    <mergeCell ref="IXC300:IXC304"/>
    <mergeCell ref="IXD300:IXD304"/>
    <mergeCell ref="IXE300:IXE304"/>
    <mergeCell ref="IXF300:IXF304"/>
    <mergeCell ref="IXG300:IXG304"/>
    <mergeCell ref="IXH300:IXH304"/>
    <mergeCell ref="IXI300:IXI304"/>
    <mergeCell ref="IXJ300:IXJ304"/>
    <mergeCell ref="IXK300:IXK304"/>
    <mergeCell ref="IXL300:IXL304"/>
    <mergeCell ref="IWE300:IWE304"/>
    <mergeCell ref="IWF300:IWF304"/>
    <mergeCell ref="IWG300:IWG304"/>
    <mergeCell ref="IWH300:IWH304"/>
    <mergeCell ref="IWI300:IWI304"/>
    <mergeCell ref="IWJ300:IWJ304"/>
    <mergeCell ref="IWK300:IWK304"/>
    <mergeCell ref="IWL300:IWL304"/>
    <mergeCell ref="IWM300:IWM304"/>
    <mergeCell ref="IWN300:IWN304"/>
    <mergeCell ref="IWO300:IWO304"/>
    <mergeCell ref="IWP300:IWP304"/>
    <mergeCell ref="IWQ300:IWQ304"/>
    <mergeCell ref="IWR300:IWR304"/>
    <mergeCell ref="IWS300:IWS304"/>
    <mergeCell ref="IWT300:IWT304"/>
    <mergeCell ref="IWU300:IWU304"/>
    <mergeCell ref="IVN300:IVN304"/>
    <mergeCell ref="IVO300:IVO304"/>
    <mergeCell ref="IVP300:IVP304"/>
    <mergeCell ref="IVQ300:IVQ304"/>
    <mergeCell ref="IVR300:IVR304"/>
    <mergeCell ref="IVS300:IVS304"/>
    <mergeCell ref="IVT300:IVT304"/>
    <mergeCell ref="IVU300:IVU304"/>
    <mergeCell ref="IVV300:IVV304"/>
    <mergeCell ref="IVW300:IVW304"/>
    <mergeCell ref="IVX300:IVX304"/>
    <mergeCell ref="IVY300:IVY304"/>
    <mergeCell ref="IVZ300:IVZ304"/>
    <mergeCell ref="IWA300:IWA304"/>
    <mergeCell ref="IWB300:IWB304"/>
    <mergeCell ref="IWC300:IWC304"/>
    <mergeCell ref="IWD300:IWD304"/>
    <mergeCell ref="IUW300:IUW304"/>
    <mergeCell ref="IUX300:IUX304"/>
    <mergeCell ref="IUY300:IUY304"/>
    <mergeCell ref="IUZ300:IUZ304"/>
    <mergeCell ref="IVA300:IVA304"/>
    <mergeCell ref="IVB300:IVB304"/>
    <mergeCell ref="IVC300:IVC304"/>
    <mergeCell ref="IVD300:IVD304"/>
    <mergeCell ref="IVE300:IVE304"/>
    <mergeCell ref="IVF300:IVF304"/>
    <mergeCell ref="IVG300:IVG304"/>
    <mergeCell ref="IVH300:IVH304"/>
    <mergeCell ref="IVI300:IVI304"/>
    <mergeCell ref="IVJ300:IVJ304"/>
    <mergeCell ref="IVK300:IVK304"/>
    <mergeCell ref="IVL300:IVL304"/>
    <mergeCell ref="IVM300:IVM304"/>
    <mergeCell ref="IUF300:IUF304"/>
    <mergeCell ref="IUG300:IUG304"/>
    <mergeCell ref="IUH300:IUH304"/>
    <mergeCell ref="IUI300:IUI304"/>
    <mergeCell ref="IUJ300:IUJ304"/>
    <mergeCell ref="IUK300:IUK304"/>
    <mergeCell ref="IUL300:IUL304"/>
    <mergeCell ref="IUM300:IUM304"/>
    <mergeCell ref="IUN300:IUN304"/>
    <mergeCell ref="IUO300:IUO304"/>
    <mergeCell ref="IUP300:IUP304"/>
    <mergeCell ref="IUQ300:IUQ304"/>
    <mergeCell ref="IUR300:IUR304"/>
    <mergeCell ref="IUS300:IUS304"/>
    <mergeCell ref="IUT300:IUT304"/>
    <mergeCell ref="IUU300:IUU304"/>
    <mergeCell ref="IUV300:IUV304"/>
    <mergeCell ref="ITO300:ITO304"/>
    <mergeCell ref="ITP300:ITP304"/>
    <mergeCell ref="ITQ300:ITQ304"/>
    <mergeCell ref="ITR300:ITR304"/>
    <mergeCell ref="ITS300:ITS304"/>
    <mergeCell ref="ITT300:ITT304"/>
    <mergeCell ref="ITU300:ITU304"/>
    <mergeCell ref="ITV300:ITV304"/>
    <mergeCell ref="ITW300:ITW304"/>
    <mergeCell ref="ITX300:ITX304"/>
    <mergeCell ref="ITY300:ITY304"/>
    <mergeCell ref="ITZ300:ITZ304"/>
    <mergeCell ref="IUA300:IUA304"/>
    <mergeCell ref="IUB300:IUB304"/>
    <mergeCell ref="IUC300:IUC304"/>
    <mergeCell ref="IUD300:IUD304"/>
    <mergeCell ref="IUE300:IUE304"/>
    <mergeCell ref="ISX300:ISX304"/>
    <mergeCell ref="ISY300:ISY304"/>
    <mergeCell ref="ISZ300:ISZ304"/>
    <mergeCell ref="ITA300:ITA304"/>
    <mergeCell ref="ITB300:ITB304"/>
    <mergeCell ref="ITC300:ITC304"/>
    <mergeCell ref="ITD300:ITD304"/>
    <mergeCell ref="ITE300:ITE304"/>
    <mergeCell ref="ITF300:ITF304"/>
    <mergeCell ref="ITG300:ITG304"/>
    <mergeCell ref="ITH300:ITH304"/>
    <mergeCell ref="ITI300:ITI304"/>
    <mergeCell ref="ITJ300:ITJ304"/>
    <mergeCell ref="ITK300:ITK304"/>
    <mergeCell ref="ITL300:ITL304"/>
    <mergeCell ref="ITM300:ITM304"/>
    <mergeCell ref="ITN300:ITN304"/>
    <mergeCell ref="ISG300:ISG304"/>
    <mergeCell ref="ISH300:ISH304"/>
    <mergeCell ref="ISI300:ISI304"/>
    <mergeCell ref="ISJ300:ISJ304"/>
    <mergeCell ref="ISK300:ISK304"/>
    <mergeCell ref="ISL300:ISL304"/>
    <mergeCell ref="ISM300:ISM304"/>
    <mergeCell ref="ISN300:ISN304"/>
    <mergeCell ref="ISO300:ISO304"/>
    <mergeCell ref="ISP300:ISP304"/>
    <mergeCell ref="ISQ300:ISQ304"/>
    <mergeCell ref="ISR300:ISR304"/>
    <mergeCell ref="ISS300:ISS304"/>
    <mergeCell ref="IST300:IST304"/>
    <mergeCell ref="ISU300:ISU304"/>
    <mergeCell ref="ISV300:ISV304"/>
    <mergeCell ref="ISW300:ISW304"/>
    <mergeCell ref="IRP300:IRP304"/>
    <mergeCell ref="IRQ300:IRQ304"/>
    <mergeCell ref="IRR300:IRR304"/>
    <mergeCell ref="IRS300:IRS304"/>
    <mergeCell ref="IRT300:IRT304"/>
    <mergeCell ref="IRU300:IRU304"/>
    <mergeCell ref="IRV300:IRV304"/>
    <mergeCell ref="IRW300:IRW304"/>
    <mergeCell ref="IRX300:IRX304"/>
    <mergeCell ref="IRY300:IRY304"/>
    <mergeCell ref="IRZ300:IRZ304"/>
    <mergeCell ref="ISA300:ISA304"/>
    <mergeCell ref="ISB300:ISB304"/>
    <mergeCell ref="ISC300:ISC304"/>
    <mergeCell ref="ISD300:ISD304"/>
    <mergeCell ref="ISE300:ISE304"/>
    <mergeCell ref="ISF300:ISF304"/>
    <mergeCell ref="IQY300:IQY304"/>
    <mergeCell ref="IQZ300:IQZ304"/>
    <mergeCell ref="IRA300:IRA304"/>
    <mergeCell ref="IRB300:IRB304"/>
    <mergeCell ref="IRC300:IRC304"/>
    <mergeCell ref="IRD300:IRD304"/>
    <mergeCell ref="IRE300:IRE304"/>
    <mergeCell ref="IRF300:IRF304"/>
    <mergeCell ref="IRG300:IRG304"/>
    <mergeCell ref="IRH300:IRH304"/>
    <mergeCell ref="IRI300:IRI304"/>
    <mergeCell ref="IRJ300:IRJ304"/>
    <mergeCell ref="IRK300:IRK304"/>
    <mergeCell ref="IRL300:IRL304"/>
    <mergeCell ref="IRM300:IRM304"/>
    <mergeCell ref="IRN300:IRN304"/>
    <mergeCell ref="IRO300:IRO304"/>
    <mergeCell ref="IQH300:IQH304"/>
    <mergeCell ref="IQI300:IQI304"/>
    <mergeCell ref="IQJ300:IQJ304"/>
    <mergeCell ref="IQK300:IQK304"/>
    <mergeCell ref="IQL300:IQL304"/>
    <mergeCell ref="IQM300:IQM304"/>
    <mergeCell ref="IQN300:IQN304"/>
    <mergeCell ref="IQO300:IQO304"/>
    <mergeCell ref="IQP300:IQP304"/>
    <mergeCell ref="IQQ300:IQQ304"/>
    <mergeCell ref="IQR300:IQR304"/>
    <mergeCell ref="IQS300:IQS304"/>
    <mergeCell ref="IQT300:IQT304"/>
    <mergeCell ref="IQU300:IQU304"/>
    <mergeCell ref="IQV300:IQV304"/>
    <mergeCell ref="IQW300:IQW304"/>
    <mergeCell ref="IQX300:IQX304"/>
    <mergeCell ref="IPQ300:IPQ304"/>
    <mergeCell ref="IPR300:IPR304"/>
    <mergeCell ref="IPS300:IPS304"/>
    <mergeCell ref="IPT300:IPT304"/>
    <mergeCell ref="IPU300:IPU304"/>
    <mergeCell ref="IPV300:IPV304"/>
    <mergeCell ref="IPW300:IPW304"/>
    <mergeCell ref="IPX300:IPX304"/>
    <mergeCell ref="IPY300:IPY304"/>
    <mergeCell ref="IPZ300:IPZ304"/>
    <mergeCell ref="IQA300:IQA304"/>
    <mergeCell ref="IQB300:IQB304"/>
    <mergeCell ref="IQC300:IQC304"/>
    <mergeCell ref="IQD300:IQD304"/>
    <mergeCell ref="IQE300:IQE304"/>
    <mergeCell ref="IQF300:IQF304"/>
    <mergeCell ref="IQG300:IQG304"/>
    <mergeCell ref="IOZ300:IOZ304"/>
    <mergeCell ref="IPA300:IPA304"/>
    <mergeCell ref="IPB300:IPB304"/>
    <mergeCell ref="IPC300:IPC304"/>
    <mergeCell ref="IPD300:IPD304"/>
    <mergeCell ref="IPE300:IPE304"/>
    <mergeCell ref="IPF300:IPF304"/>
    <mergeCell ref="IPG300:IPG304"/>
    <mergeCell ref="IPH300:IPH304"/>
    <mergeCell ref="IPI300:IPI304"/>
    <mergeCell ref="IPJ300:IPJ304"/>
    <mergeCell ref="IPK300:IPK304"/>
    <mergeCell ref="IPL300:IPL304"/>
    <mergeCell ref="IPM300:IPM304"/>
    <mergeCell ref="IPN300:IPN304"/>
    <mergeCell ref="IPO300:IPO304"/>
    <mergeCell ref="IPP300:IPP304"/>
    <mergeCell ref="IOI300:IOI304"/>
    <mergeCell ref="IOJ300:IOJ304"/>
    <mergeCell ref="IOK300:IOK304"/>
    <mergeCell ref="IOL300:IOL304"/>
    <mergeCell ref="IOM300:IOM304"/>
    <mergeCell ref="ION300:ION304"/>
    <mergeCell ref="IOO300:IOO304"/>
    <mergeCell ref="IOP300:IOP304"/>
    <mergeCell ref="IOQ300:IOQ304"/>
    <mergeCell ref="IOR300:IOR304"/>
    <mergeCell ref="IOS300:IOS304"/>
    <mergeCell ref="IOT300:IOT304"/>
    <mergeCell ref="IOU300:IOU304"/>
    <mergeCell ref="IOV300:IOV304"/>
    <mergeCell ref="IOW300:IOW304"/>
    <mergeCell ref="IOX300:IOX304"/>
    <mergeCell ref="IOY300:IOY304"/>
    <mergeCell ref="INR300:INR304"/>
    <mergeCell ref="INS300:INS304"/>
    <mergeCell ref="INT300:INT304"/>
    <mergeCell ref="INU300:INU304"/>
    <mergeCell ref="INV300:INV304"/>
    <mergeCell ref="INW300:INW304"/>
    <mergeCell ref="INX300:INX304"/>
    <mergeCell ref="INY300:INY304"/>
    <mergeCell ref="INZ300:INZ304"/>
    <mergeCell ref="IOA300:IOA304"/>
    <mergeCell ref="IOB300:IOB304"/>
    <mergeCell ref="IOC300:IOC304"/>
    <mergeCell ref="IOD300:IOD304"/>
    <mergeCell ref="IOE300:IOE304"/>
    <mergeCell ref="IOF300:IOF304"/>
    <mergeCell ref="IOG300:IOG304"/>
    <mergeCell ref="IOH300:IOH304"/>
    <mergeCell ref="INA300:INA304"/>
    <mergeCell ref="INB300:INB304"/>
    <mergeCell ref="INC300:INC304"/>
    <mergeCell ref="IND300:IND304"/>
    <mergeCell ref="INE300:INE304"/>
    <mergeCell ref="INF300:INF304"/>
    <mergeCell ref="ING300:ING304"/>
    <mergeCell ref="INH300:INH304"/>
    <mergeCell ref="INI300:INI304"/>
    <mergeCell ref="INJ300:INJ304"/>
    <mergeCell ref="INK300:INK304"/>
    <mergeCell ref="INL300:INL304"/>
    <mergeCell ref="INM300:INM304"/>
    <mergeCell ref="INN300:INN304"/>
    <mergeCell ref="INO300:INO304"/>
    <mergeCell ref="INP300:INP304"/>
    <mergeCell ref="INQ300:INQ304"/>
    <mergeCell ref="IMJ300:IMJ304"/>
    <mergeCell ref="IMK300:IMK304"/>
    <mergeCell ref="IML300:IML304"/>
    <mergeCell ref="IMM300:IMM304"/>
    <mergeCell ref="IMN300:IMN304"/>
    <mergeCell ref="IMO300:IMO304"/>
    <mergeCell ref="IMP300:IMP304"/>
    <mergeCell ref="IMQ300:IMQ304"/>
    <mergeCell ref="IMR300:IMR304"/>
    <mergeCell ref="IMS300:IMS304"/>
    <mergeCell ref="IMT300:IMT304"/>
    <mergeCell ref="IMU300:IMU304"/>
    <mergeCell ref="IMV300:IMV304"/>
    <mergeCell ref="IMW300:IMW304"/>
    <mergeCell ref="IMX300:IMX304"/>
    <mergeCell ref="IMY300:IMY304"/>
    <mergeCell ref="IMZ300:IMZ304"/>
    <mergeCell ref="ILS300:ILS304"/>
    <mergeCell ref="ILT300:ILT304"/>
    <mergeCell ref="ILU300:ILU304"/>
    <mergeCell ref="ILV300:ILV304"/>
    <mergeCell ref="ILW300:ILW304"/>
    <mergeCell ref="ILX300:ILX304"/>
    <mergeCell ref="ILY300:ILY304"/>
    <mergeCell ref="ILZ300:ILZ304"/>
    <mergeCell ref="IMA300:IMA304"/>
    <mergeCell ref="IMB300:IMB304"/>
    <mergeCell ref="IMC300:IMC304"/>
    <mergeCell ref="IMD300:IMD304"/>
    <mergeCell ref="IME300:IME304"/>
    <mergeCell ref="IMF300:IMF304"/>
    <mergeCell ref="IMG300:IMG304"/>
    <mergeCell ref="IMH300:IMH304"/>
    <mergeCell ref="IMI300:IMI304"/>
    <mergeCell ref="ILB300:ILB304"/>
    <mergeCell ref="ILC300:ILC304"/>
    <mergeCell ref="ILD300:ILD304"/>
    <mergeCell ref="ILE300:ILE304"/>
    <mergeCell ref="ILF300:ILF304"/>
    <mergeCell ref="ILG300:ILG304"/>
    <mergeCell ref="ILH300:ILH304"/>
    <mergeCell ref="ILI300:ILI304"/>
    <mergeCell ref="ILJ300:ILJ304"/>
    <mergeCell ref="ILK300:ILK304"/>
    <mergeCell ref="ILL300:ILL304"/>
    <mergeCell ref="ILM300:ILM304"/>
    <mergeCell ref="ILN300:ILN304"/>
    <mergeCell ref="ILO300:ILO304"/>
    <mergeCell ref="ILP300:ILP304"/>
    <mergeCell ref="ILQ300:ILQ304"/>
    <mergeCell ref="ILR300:ILR304"/>
    <mergeCell ref="IKK300:IKK304"/>
    <mergeCell ref="IKL300:IKL304"/>
    <mergeCell ref="IKM300:IKM304"/>
    <mergeCell ref="IKN300:IKN304"/>
    <mergeCell ref="IKO300:IKO304"/>
    <mergeCell ref="IKP300:IKP304"/>
    <mergeCell ref="IKQ300:IKQ304"/>
    <mergeCell ref="IKR300:IKR304"/>
    <mergeCell ref="IKS300:IKS304"/>
    <mergeCell ref="IKT300:IKT304"/>
    <mergeCell ref="IKU300:IKU304"/>
    <mergeCell ref="IKV300:IKV304"/>
    <mergeCell ref="IKW300:IKW304"/>
    <mergeCell ref="IKX300:IKX304"/>
    <mergeCell ref="IKY300:IKY304"/>
    <mergeCell ref="IKZ300:IKZ304"/>
    <mergeCell ref="ILA300:ILA304"/>
    <mergeCell ref="IJT300:IJT304"/>
    <mergeCell ref="IJU300:IJU304"/>
    <mergeCell ref="IJV300:IJV304"/>
    <mergeCell ref="IJW300:IJW304"/>
    <mergeCell ref="IJX300:IJX304"/>
    <mergeCell ref="IJY300:IJY304"/>
    <mergeCell ref="IJZ300:IJZ304"/>
    <mergeCell ref="IKA300:IKA304"/>
    <mergeCell ref="IKB300:IKB304"/>
    <mergeCell ref="IKC300:IKC304"/>
    <mergeCell ref="IKD300:IKD304"/>
    <mergeCell ref="IKE300:IKE304"/>
    <mergeCell ref="IKF300:IKF304"/>
    <mergeCell ref="IKG300:IKG304"/>
    <mergeCell ref="IKH300:IKH304"/>
    <mergeCell ref="IKI300:IKI304"/>
    <mergeCell ref="IKJ300:IKJ304"/>
    <mergeCell ref="IJC300:IJC304"/>
    <mergeCell ref="IJD300:IJD304"/>
    <mergeCell ref="IJE300:IJE304"/>
    <mergeCell ref="IJF300:IJF304"/>
    <mergeCell ref="IJG300:IJG304"/>
    <mergeCell ref="IJH300:IJH304"/>
    <mergeCell ref="IJI300:IJI304"/>
    <mergeCell ref="IJJ300:IJJ304"/>
    <mergeCell ref="IJK300:IJK304"/>
    <mergeCell ref="IJL300:IJL304"/>
    <mergeCell ref="IJM300:IJM304"/>
    <mergeCell ref="IJN300:IJN304"/>
    <mergeCell ref="IJO300:IJO304"/>
    <mergeCell ref="IJP300:IJP304"/>
    <mergeCell ref="IJQ300:IJQ304"/>
    <mergeCell ref="IJR300:IJR304"/>
    <mergeCell ref="IJS300:IJS304"/>
    <mergeCell ref="IIL300:IIL304"/>
    <mergeCell ref="IIM300:IIM304"/>
    <mergeCell ref="IIN300:IIN304"/>
    <mergeCell ref="IIO300:IIO304"/>
    <mergeCell ref="IIP300:IIP304"/>
    <mergeCell ref="IIQ300:IIQ304"/>
    <mergeCell ref="IIR300:IIR304"/>
    <mergeCell ref="IIS300:IIS304"/>
    <mergeCell ref="IIT300:IIT304"/>
    <mergeCell ref="IIU300:IIU304"/>
    <mergeCell ref="IIV300:IIV304"/>
    <mergeCell ref="IIW300:IIW304"/>
    <mergeCell ref="IIX300:IIX304"/>
    <mergeCell ref="IIY300:IIY304"/>
    <mergeCell ref="IIZ300:IIZ304"/>
    <mergeCell ref="IJA300:IJA304"/>
    <mergeCell ref="IJB300:IJB304"/>
    <mergeCell ref="IHU300:IHU304"/>
    <mergeCell ref="IHV300:IHV304"/>
    <mergeCell ref="IHW300:IHW304"/>
    <mergeCell ref="IHX300:IHX304"/>
    <mergeCell ref="IHY300:IHY304"/>
    <mergeCell ref="IHZ300:IHZ304"/>
    <mergeCell ref="IIA300:IIA304"/>
    <mergeCell ref="IIB300:IIB304"/>
    <mergeCell ref="IIC300:IIC304"/>
    <mergeCell ref="IID300:IID304"/>
    <mergeCell ref="IIE300:IIE304"/>
    <mergeCell ref="IIF300:IIF304"/>
    <mergeCell ref="IIG300:IIG304"/>
    <mergeCell ref="IIH300:IIH304"/>
    <mergeCell ref="III300:III304"/>
    <mergeCell ref="IIJ300:IIJ304"/>
    <mergeCell ref="IIK300:IIK304"/>
    <mergeCell ref="IHD300:IHD304"/>
    <mergeCell ref="IHE300:IHE304"/>
    <mergeCell ref="IHF300:IHF304"/>
    <mergeCell ref="IHG300:IHG304"/>
    <mergeCell ref="IHH300:IHH304"/>
    <mergeCell ref="IHI300:IHI304"/>
    <mergeCell ref="IHJ300:IHJ304"/>
    <mergeCell ref="IHK300:IHK304"/>
    <mergeCell ref="IHL300:IHL304"/>
    <mergeCell ref="IHM300:IHM304"/>
    <mergeCell ref="IHN300:IHN304"/>
    <mergeCell ref="IHO300:IHO304"/>
    <mergeCell ref="IHP300:IHP304"/>
    <mergeCell ref="IHQ300:IHQ304"/>
    <mergeCell ref="IHR300:IHR304"/>
    <mergeCell ref="IHS300:IHS304"/>
    <mergeCell ref="IHT300:IHT304"/>
    <mergeCell ref="IGM300:IGM304"/>
    <mergeCell ref="IGN300:IGN304"/>
    <mergeCell ref="IGO300:IGO304"/>
    <mergeCell ref="IGP300:IGP304"/>
    <mergeCell ref="IGQ300:IGQ304"/>
    <mergeCell ref="IGR300:IGR304"/>
    <mergeCell ref="IGS300:IGS304"/>
    <mergeCell ref="IGT300:IGT304"/>
    <mergeCell ref="IGU300:IGU304"/>
    <mergeCell ref="IGV300:IGV304"/>
    <mergeCell ref="IGW300:IGW304"/>
    <mergeCell ref="IGX300:IGX304"/>
    <mergeCell ref="IGY300:IGY304"/>
    <mergeCell ref="IGZ300:IGZ304"/>
    <mergeCell ref="IHA300:IHA304"/>
    <mergeCell ref="IHB300:IHB304"/>
    <mergeCell ref="IHC300:IHC304"/>
    <mergeCell ref="IFV300:IFV304"/>
    <mergeCell ref="IFW300:IFW304"/>
    <mergeCell ref="IFX300:IFX304"/>
    <mergeCell ref="IFY300:IFY304"/>
    <mergeCell ref="IFZ300:IFZ304"/>
    <mergeCell ref="IGA300:IGA304"/>
    <mergeCell ref="IGB300:IGB304"/>
    <mergeCell ref="IGC300:IGC304"/>
    <mergeCell ref="IGD300:IGD304"/>
    <mergeCell ref="IGE300:IGE304"/>
    <mergeCell ref="IGF300:IGF304"/>
    <mergeCell ref="IGG300:IGG304"/>
    <mergeCell ref="IGH300:IGH304"/>
    <mergeCell ref="IGI300:IGI304"/>
    <mergeCell ref="IGJ300:IGJ304"/>
    <mergeCell ref="IGK300:IGK304"/>
    <mergeCell ref="IGL300:IGL304"/>
    <mergeCell ref="IFE300:IFE304"/>
    <mergeCell ref="IFF300:IFF304"/>
    <mergeCell ref="IFG300:IFG304"/>
    <mergeCell ref="IFH300:IFH304"/>
    <mergeCell ref="IFI300:IFI304"/>
    <mergeCell ref="IFJ300:IFJ304"/>
    <mergeCell ref="IFK300:IFK304"/>
    <mergeCell ref="IFL300:IFL304"/>
    <mergeCell ref="IFM300:IFM304"/>
    <mergeCell ref="IFN300:IFN304"/>
    <mergeCell ref="IFO300:IFO304"/>
    <mergeCell ref="IFP300:IFP304"/>
    <mergeCell ref="IFQ300:IFQ304"/>
    <mergeCell ref="IFR300:IFR304"/>
    <mergeCell ref="IFS300:IFS304"/>
    <mergeCell ref="IFT300:IFT304"/>
    <mergeCell ref="IFU300:IFU304"/>
    <mergeCell ref="IEN300:IEN304"/>
    <mergeCell ref="IEO300:IEO304"/>
    <mergeCell ref="IEP300:IEP304"/>
    <mergeCell ref="IEQ300:IEQ304"/>
    <mergeCell ref="IER300:IER304"/>
    <mergeCell ref="IES300:IES304"/>
    <mergeCell ref="IET300:IET304"/>
    <mergeCell ref="IEU300:IEU304"/>
    <mergeCell ref="IEV300:IEV304"/>
    <mergeCell ref="IEW300:IEW304"/>
    <mergeCell ref="IEX300:IEX304"/>
    <mergeCell ref="IEY300:IEY304"/>
    <mergeCell ref="IEZ300:IEZ304"/>
    <mergeCell ref="IFA300:IFA304"/>
    <mergeCell ref="IFB300:IFB304"/>
    <mergeCell ref="IFC300:IFC304"/>
    <mergeCell ref="IFD300:IFD304"/>
    <mergeCell ref="IDW300:IDW304"/>
    <mergeCell ref="IDX300:IDX304"/>
    <mergeCell ref="IDY300:IDY304"/>
    <mergeCell ref="IDZ300:IDZ304"/>
    <mergeCell ref="IEA300:IEA304"/>
    <mergeCell ref="IEB300:IEB304"/>
    <mergeCell ref="IEC300:IEC304"/>
    <mergeCell ref="IED300:IED304"/>
    <mergeCell ref="IEE300:IEE304"/>
    <mergeCell ref="IEF300:IEF304"/>
    <mergeCell ref="IEG300:IEG304"/>
    <mergeCell ref="IEH300:IEH304"/>
    <mergeCell ref="IEI300:IEI304"/>
    <mergeCell ref="IEJ300:IEJ304"/>
    <mergeCell ref="IEK300:IEK304"/>
    <mergeCell ref="IEL300:IEL304"/>
    <mergeCell ref="IEM300:IEM304"/>
    <mergeCell ref="IDF300:IDF304"/>
    <mergeCell ref="IDG300:IDG304"/>
    <mergeCell ref="IDH300:IDH304"/>
    <mergeCell ref="IDI300:IDI304"/>
    <mergeCell ref="IDJ300:IDJ304"/>
    <mergeCell ref="IDK300:IDK304"/>
    <mergeCell ref="IDL300:IDL304"/>
    <mergeCell ref="IDM300:IDM304"/>
    <mergeCell ref="IDN300:IDN304"/>
    <mergeCell ref="IDO300:IDO304"/>
    <mergeCell ref="IDP300:IDP304"/>
    <mergeCell ref="IDQ300:IDQ304"/>
    <mergeCell ref="IDR300:IDR304"/>
    <mergeCell ref="IDS300:IDS304"/>
    <mergeCell ref="IDT300:IDT304"/>
    <mergeCell ref="IDU300:IDU304"/>
    <mergeCell ref="IDV300:IDV304"/>
    <mergeCell ref="ICO300:ICO304"/>
    <mergeCell ref="ICP300:ICP304"/>
    <mergeCell ref="ICQ300:ICQ304"/>
    <mergeCell ref="ICR300:ICR304"/>
    <mergeCell ref="ICS300:ICS304"/>
    <mergeCell ref="ICT300:ICT304"/>
    <mergeCell ref="ICU300:ICU304"/>
    <mergeCell ref="ICV300:ICV304"/>
    <mergeCell ref="ICW300:ICW304"/>
    <mergeCell ref="ICX300:ICX304"/>
    <mergeCell ref="ICY300:ICY304"/>
    <mergeCell ref="ICZ300:ICZ304"/>
    <mergeCell ref="IDA300:IDA304"/>
    <mergeCell ref="IDB300:IDB304"/>
    <mergeCell ref="IDC300:IDC304"/>
    <mergeCell ref="IDD300:IDD304"/>
    <mergeCell ref="IDE300:IDE304"/>
    <mergeCell ref="IBX300:IBX304"/>
    <mergeCell ref="IBY300:IBY304"/>
    <mergeCell ref="IBZ300:IBZ304"/>
    <mergeCell ref="ICA300:ICA304"/>
    <mergeCell ref="ICB300:ICB304"/>
    <mergeCell ref="ICC300:ICC304"/>
    <mergeCell ref="ICD300:ICD304"/>
    <mergeCell ref="ICE300:ICE304"/>
    <mergeCell ref="ICF300:ICF304"/>
    <mergeCell ref="ICG300:ICG304"/>
    <mergeCell ref="ICH300:ICH304"/>
    <mergeCell ref="ICI300:ICI304"/>
    <mergeCell ref="ICJ300:ICJ304"/>
    <mergeCell ref="ICK300:ICK304"/>
    <mergeCell ref="ICL300:ICL304"/>
    <mergeCell ref="ICM300:ICM304"/>
    <mergeCell ref="ICN300:ICN304"/>
    <mergeCell ref="IBG300:IBG304"/>
    <mergeCell ref="IBH300:IBH304"/>
    <mergeCell ref="IBI300:IBI304"/>
    <mergeCell ref="IBJ300:IBJ304"/>
    <mergeCell ref="IBK300:IBK304"/>
    <mergeCell ref="IBL300:IBL304"/>
    <mergeCell ref="IBM300:IBM304"/>
    <mergeCell ref="IBN300:IBN304"/>
    <mergeCell ref="IBO300:IBO304"/>
    <mergeCell ref="IBP300:IBP304"/>
    <mergeCell ref="IBQ300:IBQ304"/>
    <mergeCell ref="IBR300:IBR304"/>
    <mergeCell ref="IBS300:IBS304"/>
    <mergeCell ref="IBT300:IBT304"/>
    <mergeCell ref="IBU300:IBU304"/>
    <mergeCell ref="IBV300:IBV304"/>
    <mergeCell ref="IBW300:IBW304"/>
    <mergeCell ref="IAP300:IAP304"/>
    <mergeCell ref="IAQ300:IAQ304"/>
    <mergeCell ref="IAR300:IAR304"/>
    <mergeCell ref="IAS300:IAS304"/>
    <mergeCell ref="IAT300:IAT304"/>
    <mergeCell ref="IAU300:IAU304"/>
    <mergeCell ref="IAV300:IAV304"/>
    <mergeCell ref="IAW300:IAW304"/>
    <mergeCell ref="IAX300:IAX304"/>
    <mergeCell ref="IAY300:IAY304"/>
    <mergeCell ref="IAZ300:IAZ304"/>
    <mergeCell ref="IBA300:IBA304"/>
    <mergeCell ref="IBB300:IBB304"/>
    <mergeCell ref="IBC300:IBC304"/>
    <mergeCell ref="IBD300:IBD304"/>
    <mergeCell ref="IBE300:IBE304"/>
    <mergeCell ref="IBF300:IBF304"/>
    <mergeCell ref="HZY300:HZY304"/>
    <mergeCell ref="HZZ300:HZZ304"/>
    <mergeCell ref="IAA300:IAA304"/>
    <mergeCell ref="IAB300:IAB304"/>
    <mergeCell ref="IAC300:IAC304"/>
    <mergeCell ref="IAD300:IAD304"/>
    <mergeCell ref="IAE300:IAE304"/>
    <mergeCell ref="IAF300:IAF304"/>
    <mergeCell ref="IAG300:IAG304"/>
    <mergeCell ref="IAH300:IAH304"/>
    <mergeCell ref="IAI300:IAI304"/>
    <mergeCell ref="IAJ300:IAJ304"/>
    <mergeCell ref="IAK300:IAK304"/>
    <mergeCell ref="IAL300:IAL304"/>
    <mergeCell ref="IAM300:IAM304"/>
    <mergeCell ref="IAN300:IAN304"/>
    <mergeCell ref="IAO300:IAO304"/>
    <mergeCell ref="HZH300:HZH304"/>
    <mergeCell ref="HZI300:HZI304"/>
    <mergeCell ref="HZJ300:HZJ304"/>
    <mergeCell ref="HZK300:HZK304"/>
    <mergeCell ref="HZL300:HZL304"/>
    <mergeCell ref="HZM300:HZM304"/>
    <mergeCell ref="HZN300:HZN304"/>
    <mergeCell ref="HZO300:HZO304"/>
    <mergeCell ref="HZP300:HZP304"/>
    <mergeCell ref="HZQ300:HZQ304"/>
    <mergeCell ref="HZR300:HZR304"/>
    <mergeCell ref="HZS300:HZS304"/>
    <mergeCell ref="HZT300:HZT304"/>
    <mergeCell ref="HZU300:HZU304"/>
    <mergeCell ref="HZV300:HZV304"/>
    <mergeCell ref="HZW300:HZW304"/>
    <mergeCell ref="HZX300:HZX304"/>
    <mergeCell ref="HYQ300:HYQ304"/>
    <mergeCell ref="HYR300:HYR304"/>
    <mergeCell ref="HYS300:HYS304"/>
    <mergeCell ref="HYT300:HYT304"/>
    <mergeCell ref="HYU300:HYU304"/>
    <mergeCell ref="HYV300:HYV304"/>
    <mergeCell ref="HYW300:HYW304"/>
    <mergeCell ref="HYX300:HYX304"/>
    <mergeCell ref="HYY300:HYY304"/>
    <mergeCell ref="HYZ300:HYZ304"/>
    <mergeCell ref="HZA300:HZA304"/>
    <mergeCell ref="HZB300:HZB304"/>
    <mergeCell ref="HZC300:HZC304"/>
    <mergeCell ref="HZD300:HZD304"/>
    <mergeCell ref="HZE300:HZE304"/>
    <mergeCell ref="HZF300:HZF304"/>
    <mergeCell ref="HZG300:HZG304"/>
    <mergeCell ref="HXZ300:HXZ304"/>
    <mergeCell ref="HYA300:HYA304"/>
    <mergeCell ref="HYB300:HYB304"/>
    <mergeCell ref="HYC300:HYC304"/>
    <mergeCell ref="HYD300:HYD304"/>
    <mergeCell ref="HYE300:HYE304"/>
    <mergeCell ref="HYF300:HYF304"/>
    <mergeCell ref="HYG300:HYG304"/>
    <mergeCell ref="HYH300:HYH304"/>
    <mergeCell ref="HYI300:HYI304"/>
    <mergeCell ref="HYJ300:HYJ304"/>
    <mergeCell ref="HYK300:HYK304"/>
    <mergeCell ref="HYL300:HYL304"/>
    <mergeCell ref="HYM300:HYM304"/>
    <mergeCell ref="HYN300:HYN304"/>
    <mergeCell ref="HYO300:HYO304"/>
    <mergeCell ref="HYP300:HYP304"/>
    <mergeCell ref="HXI300:HXI304"/>
    <mergeCell ref="HXJ300:HXJ304"/>
    <mergeCell ref="HXK300:HXK304"/>
    <mergeCell ref="HXL300:HXL304"/>
    <mergeCell ref="HXM300:HXM304"/>
    <mergeCell ref="HXN300:HXN304"/>
    <mergeCell ref="HXO300:HXO304"/>
    <mergeCell ref="HXP300:HXP304"/>
    <mergeCell ref="HXQ300:HXQ304"/>
    <mergeCell ref="HXR300:HXR304"/>
    <mergeCell ref="HXS300:HXS304"/>
    <mergeCell ref="HXT300:HXT304"/>
    <mergeCell ref="HXU300:HXU304"/>
    <mergeCell ref="HXV300:HXV304"/>
    <mergeCell ref="HXW300:HXW304"/>
    <mergeCell ref="HXX300:HXX304"/>
    <mergeCell ref="HXY300:HXY304"/>
    <mergeCell ref="HWR300:HWR304"/>
    <mergeCell ref="HWS300:HWS304"/>
    <mergeCell ref="HWT300:HWT304"/>
    <mergeCell ref="HWU300:HWU304"/>
    <mergeCell ref="HWV300:HWV304"/>
    <mergeCell ref="HWW300:HWW304"/>
    <mergeCell ref="HWX300:HWX304"/>
    <mergeCell ref="HWY300:HWY304"/>
    <mergeCell ref="HWZ300:HWZ304"/>
    <mergeCell ref="HXA300:HXA304"/>
    <mergeCell ref="HXB300:HXB304"/>
    <mergeCell ref="HXC300:HXC304"/>
    <mergeCell ref="HXD300:HXD304"/>
    <mergeCell ref="HXE300:HXE304"/>
    <mergeCell ref="HXF300:HXF304"/>
    <mergeCell ref="HXG300:HXG304"/>
    <mergeCell ref="HXH300:HXH304"/>
    <mergeCell ref="HWA300:HWA304"/>
    <mergeCell ref="HWB300:HWB304"/>
    <mergeCell ref="HWC300:HWC304"/>
    <mergeCell ref="HWD300:HWD304"/>
    <mergeCell ref="HWE300:HWE304"/>
    <mergeCell ref="HWF300:HWF304"/>
    <mergeCell ref="HWG300:HWG304"/>
    <mergeCell ref="HWH300:HWH304"/>
    <mergeCell ref="HWI300:HWI304"/>
    <mergeCell ref="HWJ300:HWJ304"/>
    <mergeCell ref="HWK300:HWK304"/>
    <mergeCell ref="HWL300:HWL304"/>
    <mergeCell ref="HWM300:HWM304"/>
    <mergeCell ref="HWN300:HWN304"/>
    <mergeCell ref="HWO300:HWO304"/>
    <mergeCell ref="HWP300:HWP304"/>
    <mergeCell ref="HWQ300:HWQ304"/>
    <mergeCell ref="HVJ300:HVJ304"/>
    <mergeCell ref="HVK300:HVK304"/>
    <mergeCell ref="HVL300:HVL304"/>
    <mergeCell ref="HVM300:HVM304"/>
    <mergeCell ref="HVN300:HVN304"/>
    <mergeCell ref="HVO300:HVO304"/>
    <mergeCell ref="HVP300:HVP304"/>
    <mergeCell ref="HVQ300:HVQ304"/>
    <mergeCell ref="HVR300:HVR304"/>
    <mergeCell ref="HVS300:HVS304"/>
    <mergeCell ref="HVT300:HVT304"/>
    <mergeCell ref="HVU300:HVU304"/>
    <mergeCell ref="HVV300:HVV304"/>
    <mergeCell ref="HVW300:HVW304"/>
    <mergeCell ref="HVX300:HVX304"/>
    <mergeCell ref="HVY300:HVY304"/>
    <mergeCell ref="HVZ300:HVZ304"/>
    <mergeCell ref="HUS300:HUS304"/>
    <mergeCell ref="HUT300:HUT304"/>
    <mergeCell ref="HUU300:HUU304"/>
    <mergeCell ref="HUV300:HUV304"/>
    <mergeCell ref="HUW300:HUW304"/>
    <mergeCell ref="HUX300:HUX304"/>
    <mergeCell ref="HUY300:HUY304"/>
    <mergeCell ref="HUZ300:HUZ304"/>
    <mergeCell ref="HVA300:HVA304"/>
    <mergeCell ref="HVB300:HVB304"/>
    <mergeCell ref="HVC300:HVC304"/>
    <mergeCell ref="HVD300:HVD304"/>
    <mergeCell ref="HVE300:HVE304"/>
    <mergeCell ref="HVF300:HVF304"/>
    <mergeCell ref="HVG300:HVG304"/>
    <mergeCell ref="HVH300:HVH304"/>
    <mergeCell ref="HVI300:HVI304"/>
    <mergeCell ref="HUB300:HUB304"/>
    <mergeCell ref="HUC300:HUC304"/>
    <mergeCell ref="HUD300:HUD304"/>
    <mergeCell ref="HUE300:HUE304"/>
    <mergeCell ref="HUF300:HUF304"/>
    <mergeCell ref="HUG300:HUG304"/>
    <mergeCell ref="HUH300:HUH304"/>
    <mergeCell ref="HUI300:HUI304"/>
    <mergeCell ref="HUJ300:HUJ304"/>
    <mergeCell ref="HUK300:HUK304"/>
    <mergeCell ref="HUL300:HUL304"/>
    <mergeCell ref="HUM300:HUM304"/>
    <mergeCell ref="HUN300:HUN304"/>
    <mergeCell ref="HUO300:HUO304"/>
    <mergeCell ref="HUP300:HUP304"/>
    <mergeCell ref="HUQ300:HUQ304"/>
    <mergeCell ref="HUR300:HUR304"/>
    <mergeCell ref="HTK300:HTK304"/>
    <mergeCell ref="HTL300:HTL304"/>
    <mergeCell ref="HTM300:HTM304"/>
    <mergeCell ref="HTN300:HTN304"/>
    <mergeCell ref="HTO300:HTO304"/>
    <mergeCell ref="HTP300:HTP304"/>
    <mergeCell ref="HTQ300:HTQ304"/>
    <mergeCell ref="HTR300:HTR304"/>
    <mergeCell ref="HTS300:HTS304"/>
    <mergeCell ref="HTT300:HTT304"/>
    <mergeCell ref="HTU300:HTU304"/>
    <mergeCell ref="HTV300:HTV304"/>
    <mergeCell ref="HTW300:HTW304"/>
    <mergeCell ref="HTX300:HTX304"/>
    <mergeCell ref="HTY300:HTY304"/>
    <mergeCell ref="HTZ300:HTZ304"/>
    <mergeCell ref="HUA300:HUA304"/>
    <mergeCell ref="HST300:HST304"/>
    <mergeCell ref="HSU300:HSU304"/>
    <mergeCell ref="HSV300:HSV304"/>
    <mergeCell ref="HSW300:HSW304"/>
    <mergeCell ref="HSX300:HSX304"/>
    <mergeCell ref="HSY300:HSY304"/>
    <mergeCell ref="HSZ300:HSZ304"/>
    <mergeCell ref="HTA300:HTA304"/>
    <mergeCell ref="HTB300:HTB304"/>
    <mergeCell ref="HTC300:HTC304"/>
    <mergeCell ref="HTD300:HTD304"/>
    <mergeCell ref="HTE300:HTE304"/>
    <mergeCell ref="HTF300:HTF304"/>
    <mergeCell ref="HTG300:HTG304"/>
    <mergeCell ref="HTH300:HTH304"/>
    <mergeCell ref="HTI300:HTI304"/>
    <mergeCell ref="HTJ300:HTJ304"/>
    <mergeCell ref="HSC300:HSC304"/>
    <mergeCell ref="HSD300:HSD304"/>
    <mergeCell ref="HSE300:HSE304"/>
    <mergeCell ref="HSF300:HSF304"/>
    <mergeCell ref="HSG300:HSG304"/>
    <mergeCell ref="HSH300:HSH304"/>
    <mergeCell ref="HSI300:HSI304"/>
    <mergeCell ref="HSJ300:HSJ304"/>
    <mergeCell ref="HSK300:HSK304"/>
    <mergeCell ref="HSL300:HSL304"/>
    <mergeCell ref="HSM300:HSM304"/>
    <mergeCell ref="HSN300:HSN304"/>
    <mergeCell ref="HSO300:HSO304"/>
    <mergeCell ref="HSP300:HSP304"/>
    <mergeCell ref="HSQ300:HSQ304"/>
    <mergeCell ref="HSR300:HSR304"/>
    <mergeCell ref="HSS300:HSS304"/>
    <mergeCell ref="HRL300:HRL304"/>
    <mergeCell ref="HRM300:HRM304"/>
    <mergeCell ref="HRN300:HRN304"/>
    <mergeCell ref="HRO300:HRO304"/>
    <mergeCell ref="HRP300:HRP304"/>
    <mergeCell ref="HRQ300:HRQ304"/>
    <mergeCell ref="HRR300:HRR304"/>
    <mergeCell ref="HRS300:HRS304"/>
    <mergeCell ref="HRT300:HRT304"/>
    <mergeCell ref="HRU300:HRU304"/>
    <mergeCell ref="HRV300:HRV304"/>
    <mergeCell ref="HRW300:HRW304"/>
    <mergeCell ref="HRX300:HRX304"/>
    <mergeCell ref="HRY300:HRY304"/>
    <mergeCell ref="HRZ300:HRZ304"/>
    <mergeCell ref="HSA300:HSA304"/>
    <mergeCell ref="HSB300:HSB304"/>
    <mergeCell ref="HQU300:HQU304"/>
    <mergeCell ref="HQV300:HQV304"/>
    <mergeCell ref="HQW300:HQW304"/>
    <mergeCell ref="HQX300:HQX304"/>
    <mergeCell ref="HQY300:HQY304"/>
    <mergeCell ref="HQZ300:HQZ304"/>
    <mergeCell ref="HRA300:HRA304"/>
    <mergeCell ref="HRB300:HRB304"/>
    <mergeCell ref="HRC300:HRC304"/>
    <mergeCell ref="HRD300:HRD304"/>
    <mergeCell ref="HRE300:HRE304"/>
    <mergeCell ref="HRF300:HRF304"/>
    <mergeCell ref="HRG300:HRG304"/>
    <mergeCell ref="HRH300:HRH304"/>
    <mergeCell ref="HRI300:HRI304"/>
    <mergeCell ref="HRJ300:HRJ304"/>
    <mergeCell ref="HRK300:HRK304"/>
    <mergeCell ref="HQD300:HQD304"/>
    <mergeCell ref="HQE300:HQE304"/>
    <mergeCell ref="HQF300:HQF304"/>
    <mergeCell ref="HQG300:HQG304"/>
    <mergeCell ref="HQH300:HQH304"/>
    <mergeCell ref="HQI300:HQI304"/>
    <mergeCell ref="HQJ300:HQJ304"/>
    <mergeCell ref="HQK300:HQK304"/>
    <mergeCell ref="HQL300:HQL304"/>
    <mergeCell ref="HQM300:HQM304"/>
    <mergeCell ref="HQN300:HQN304"/>
    <mergeCell ref="HQO300:HQO304"/>
    <mergeCell ref="HQP300:HQP304"/>
    <mergeCell ref="HQQ300:HQQ304"/>
    <mergeCell ref="HQR300:HQR304"/>
    <mergeCell ref="HQS300:HQS304"/>
    <mergeCell ref="HQT300:HQT304"/>
    <mergeCell ref="HPM300:HPM304"/>
    <mergeCell ref="HPN300:HPN304"/>
    <mergeCell ref="HPO300:HPO304"/>
    <mergeCell ref="HPP300:HPP304"/>
    <mergeCell ref="HPQ300:HPQ304"/>
    <mergeCell ref="HPR300:HPR304"/>
    <mergeCell ref="HPS300:HPS304"/>
    <mergeCell ref="HPT300:HPT304"/>
    <mergeCell ref="HPU300:HPU304"/>
    <mergeCell ref="HPV300:HPV304"/>
    <mergeCell ref="HPW300:HPW304"/>
    <mergeCell ref="HPX300:HPX304"/>
    <mergeCell ref="HPY300:HPY304"/>
    <mergeCell ref="HPZ300:HPZ304"/>
    <mergeCell ref="HQA300:HQA304"/>
    <mergeCell ref="HQB300:HQB304"/>
    <mergeCell ref="HQC300:HQC304"/>
    <mergeCell ref="HOV300:HOV304"/>
    <mergeCell ref="HOW300:HOW304"/>
    <mergeCell ref="HOX300:HOX304"/>
    <mergeCell ref="HOY300:HOY304"/>
    <mergeCell ref="HOZ300:HOZ304"/>
    <mergeCell ref="HPA300:HPA304"/>
    <mergeCell ref="HPB300:HPB304"/>
    <mergeCell ref="HPC300:HPC304"/>
    <mergeCell ref="HPD300:HPD304"/>
    <mergeCell ref="HPE300:HPE304"/>
    <mergeCell ref="HPF300:HPF304"/>
    <mergeCell ref="HPG300:HPG304"/>
    <mergeCell ref="HPH300:HPH304"/>
    <mergeCell ref="HPI300:HPI304"/>
    <mergeCell ref="HPJ300:HPJ304"/>
    <mergeCell ref="HPK300:HPK304"/>
    <mergeCell ref="HPL300:HPL304"/>
    <mergeCell ref="HOE300:HOE304"/>
    <mergeCell ref="HOF300:HOF304"/>
    <mergeCell ref="HOG300:HOG304"/>
    <mergeCell ref="HOH300:HOH304"/>
    <mergeCell ref="HOI300:HOI304"/>
    <mergeCell ref="HOJ300:HOJ304"/>
    <mergeCell ref="HOK300:HOK304"/>
    <mergeCell ref="HOL300:HOL304"/>
    <mergeCell ref="HOM300:HOM304"/>
    <mergeCell ref="HON300:HON304"/>
    <mergeCell ref="HOO300:HOO304"/>
    <mergeCell ref="HOP300:HOP304"/>
    <mergeCell ref="HOQ300:HOQ304"/>
    <mergeCell ref="HOR300:HOR304"/>
    <mergeCell ref="HOS300:HOS304"/>
    <mergeCell ref="HOT300:HOT304"/>
    <mergeCell ref="HOU300:HOU304"/>
    <mergeCell ref="HNN300:HNN304"/>
    <mergeCell ref="HNO300:HNO304"/>
    <mergeCell ref="HNP300:HNP304"/>
    <mergeCell ref="HNQ300:HNQ304"/>
    <mergeCell ref="HNR300:HNR304"/>
    <mergeCell ref="HNS300:HNS304"/>
    <mergeCell ref="HNT300:HNT304"/>
    <mergeCell ref="HNU300:HNU304"/>
    <mergeCell ref="HNV300:HNV304"/>
    <mergeCell ref="HNW300:HNW304"/>
    <mergeCell ref="HNX300:HNX304"/>
    <mergeCell ref="HNY300:HNY304"/>
    <mergeCell ref="HNZ300:HNZ304"/>
    <mergeCell ref="HOA300:HOA304"/>
    <mergeCell ref="HOB300:HOB304"/>
    <mergeCell ref="HOC300:HOC304"/>
    <mergeCell ref="HOD300:HOD304"/>
    <mergeCell ref="HMW300:HMW304"/>
    <mergeCell ref="HMX300:HMX304"/>
    <mergeCell ref="HMY300:HMY304"/>
    <mergeCell ref="HMZ300:HMZ304"/>
    <mergeCell ref="HNA300:HNA304"/>
    <mergeCell ref="HNB300:HNB304"/>
    <mergeCell ref="HNC300:HNC304"/>
    <mergeCell ref="HND300:HND304"/>
    <mergeCell ref="HNE300:HNE304"/>
    <mergeCell ref="HNF300:HNF304"/>
    <mergeCell ref="HNG300:HNG304"/>
    <mergeCell ref="HNH300:HNH304"/>
    <mergeCell ref="HNI300:HNI304"/>
    <mergeCell ref="HNJ300:HNJ304"/>
    <mergeCell ref="HNK300:HNK304"/>
    <mergeCell ref="HNL300:HNL304"/>
    <mergeCell ref="HNM300:HNM304"/>
    <mergeCell ref="HMF300:HMF304"/>
    <mergeCell ref="HMG300:HMG304"/>
    <mergeCell ref="HMH300:HMH304"/>
    <mergeCell ref="HMI300:HMI304"/>
    <mergeCell ref="HMJ300:HMJ304"/>
    <mergeCell ref="HMK300:HMK304"/>
    <mergeCell ref="HML300:HML304"/>
    <mergeCell ref="HMM300:HMM304"/>
    <mergeCell ref="HMN300:HMN304"/>
    <mergeCell ref="HMO300:HMO304"/>
    <mergeCell ref="HMP300:HMP304"/>
    <mergeCell ref="HMQ300:HMQ304"/>
    <mergeCell ref="HMR300:HMR304"/>
    <mergeCell ref="HMS300:HMS304"/>
    <mergeCell ref="HMT300:HMT304"/>
    <mergeCell ref="HMU300:HMU304"/>
    <mergeCell ref="HMV300:HMV304"/>
    <mergeCell ref="HLO300:HLO304"/>
    <mergeCell ref="HLP300:HLP304"/>
    <mergeCell ref="HLQ300:HLQ304"/>
    <mergeCell ref="HLR300:HLR304"/>
    <mergeCell ref="HLS300:HLS304"/>
    <mergeCell ref="HLT300:HLT304"/>
    <mergeCell ref="HLU300:HLU304"/>
    <mergeCell ref="HLV300:HLV304"/>
    <mergeCell ref="HLW300:HLW304"/>
    <mergeCell ref="HLX300:HLX304"/>
    <mergeCell ref="HLY300:HLY304"/>
    <mergeCell ref="HLZ300:HLZ304"/>
    <mergeCell ref="HMA300:HMA304"/>
    <mergeCell ref="HMB300:HMB304"/>
    <mergeCell ref="HMC300:HMC304"/>
    <mergeCell ref="HMD300:HMD304"/>
    <mergeCell ref="HME300:HME304"/>
    <mergeCell ref="HKX300:HKX304"/>
    <mergeCell ref="HKY300:HKY304"/>
    <mergeCell ref="HKZ300:HKZ304"/>
    <mergeCell ref="HLA300:HLA304"/>
    <mergeCell ref="HLB300:HLB304"/>
    <mergeCell ref="HLC300:HLC304"/>
    <mergeCell ref="HLD300:HLD304"/>
    <mergeCell ref="HLE300:HLE304"/>
    <mergeCell ref="HLF300:HLF304"/>
    <mergeCell ref="HLG300:HLG304"/>
    <mergeCell ref="HLH300:HLH304"/>
    <mergeCell ref="HLI300:HLI304"/>
    <mergeCell ref="HLJ300:HLJ304"/>
    <mergeCell ref="HLK300:HLK304"/>
    <mergeCell ref="HLL300:HLL304"/>
    <mergeCell ref="HLM300:HLM304"/>
    <mergeCell ref="HLN300:HLN304"/>
    <mergeCell ref="HKG300:HKG304"/>
    <mergeCell ref="HKH300:HKH304"/>
    <mergeCell ref="HKI300:HKI304"/>
    <mergeCell ref="HKJ300:HKJ304"/>
    <mergeCell ref="HKK300:HKK304"/>
    <mergeCell ref="HKL300:HKL304"/>
    <mergeCell ref="HKM300:HKM304"/>
    <mergeCell ref="HKN300:HKN304"/>
    <mergeCell ref="HKO300:HKO304"/>
    <mergeCell ref="HKP300:HKP304"/>
    <mergeCell ref="HKQ300:HKQ304"/>
    <mergeCell ref="HKR300:HKR304"/>
    <mergeCell ref="HKS300:HKS304"/>
    <mergeCell ref="HKT300:HKT304"/>
    <mergeCell ref="HKU300:HKU304"/>
    <mergeCell ref="HKV300:HKV304"/>
    <mergeCell ref="HKW300:HKW304"/>
    <mergeCell ref="HJP300:HJP304"/>
    <mergeCell ref="HJQ300:HJQ304"/>
    <mergeCell ref="HJR300:HJR304"/>
    <mergeCell ref="HJS300:HJS304"/>
    <mergeCell ref="HJT300:HJT304"/>
    <mergeCell ref="HJU300:HJU304"/>
    <mergeCell ref="HJV300:HJV304"/>
    <mergeCell ref="HJW300:HJW304"/>
    <mergeCell ref="HJX300:HJX304"/>
    <mergeCell ref="HJY300:HJY304"/>
    <mergeCell ref="HJZ300:HJZ304"/>
    <mergeCell ref="HKA300:HKA304"/>
    <mergeCell ref="HKB300:HKB304"/>
    <mergeCell ref="HKC300:HKC304"/>
    <mergeCell ref="HKD300:HKD304"/>
    <mergeCell ref="HKE300:HKE304"/>
    <mergeCell ref="HKF300:HKF304"/>
    <mergeCell ref="HIY300:HIY304"/>
    <mergeCell ref="HIZ300:HIZ304"/>
    <mergeCell ref="HJA300:HJA304"/>
    <mergeCell ref="HJB300:HJB304"/>
    <mergeCell ref="HJC300:HJC304"/>
    <mergeCell ref="HJD300:HJD304"/>
    <mergeCell ref="HJE300:HJE304"/>
    <mergeCell ref="HJF300:HJF304"/>
    <mergeCell ref="HJG300:HJG304"/>
    <mergeCell ref="HJH300:HJH304"/>
    <mergeCell ref="HJI300:HJI304"/>
    <mergeCell ref="HJJ300:HJJ304"/>
    <mergeCell ref="HJK300:HJK304"/>
    <mergeCell ref="HJL300:HJL304"/>
    <mergeCell ref="HJM300:HJM304"/>
    <mergeCell ref="HJN300:HJN304"/>
    <mergeCell ref="HJO300:HJO304"/>
    <mergeCell ref="HIH300:HIH304"/>
    <mergeCell ref="HII300:HII304"/>
    <mergeCell ref="HIJ300:HIJ304"/>
    <mergeCell ref="HIK300:HIK304"/>
    <mergeCell ref="HIL300:HIL304"/>
    <mergeCell ref="HIM300:HIM304"/>
    <mergeCell ref="HIN300:HIN304"/>
    <mergeCell ref="HIO300:HIO304"/>
    <mergeCell ref="HIP300:HIP304"/>
    <mergeCell ref="HIQ300:HIQ304"/>
    <mergeCell ref="HIR300:HIR304"/>
    <mergeCell ref="HIS300:HIS304"/>
    <mergeCell ref="HIT300:HIT304"/>
    <mergeCell ref="HIU300:HIU304"/>
    <mergeCell ref="HIV300:HIV304"/>
    <mergeCell ref="HIW300:HIW304"/>
    <mergeCell ref="HIX300:HIX304"/>
    <mergeCell ref="HHQ300:HHQ304"/>
    <mergeCell ref="HHR300:HHR304"/>
    <mergeCell ref="HHS300:HHS304"/>
    <mergeCell ref="HHT300:HHT304"/>
    <mergeCell ref="HHU300:HHU304"/>
    <mergeCell ref="HHV300:HHV304"/>
    <mergeCell ref="HHW300:HHW304"/>
    <mergeCell ref="HHX300:HHX304"/>
    <mergeCell ref="HHY300:HHY304"/>
    <mergeCell ref="HHZ300:HHZ304"/>
    <mergeCell ref="HIA300:HIA304"/>
    <mergeCell ref="HIB300:HIB304"/>
    <mergeCell ref="HIC300:HIC304"/>
    <mergeCell ref="HID300:HID304"/>
    <mergeCell ref="HIE300:HIE304"/>
    <mergeCell ref="HIF300:HIF304"/>
    <mergeCell ref="HIG300:HIG304"/>
    <mergeCell ref="HGZ300:HGZ304"/>
    <mergeCell ref="HHA300:HHA304"/>
    <mergeCell ref="HHB300:HHB304"/>
    <mergeCell ref="HHC300:HHC304"/>
    <mergeCell ref="HHD300:HHD304"/>
    <mergeCell ref="HHE300:HHE304"/>
    <mergeCell ref="HHF300:HHF304"/>
    <mergeCell ref="HHG300:HHG304"/>
    <mergeCell ref="HHH300:HHH304"/>
    <mergeCell ref="HHI300:HHI304"/>
    <mergeCell ref="HHJ300:HHJ304"/>
    <mergeCell ref="HHK300:HHK304"/>
    <mergeCell ref="HHL300:HHL304"/>
    <mergeCell ref="HHM300:HHM304"/>
    <mergeCell ref="HHN300:HHN304"/>
    <mergeCell ref="HHO300:HHO304"/>
    <mergeCell ref="HHP300:HHP304"/>
    <mergeCell ref="HGI300:HGI304"/>
    <mergeCell ref="HGJ300:HGJ304"/>
    <mergeCell ref="HGK300:HGK304"/>
    <mergeCell ref="HGL300:HGL304"/>
    <mergeCell ref="HGM300:HGM304"/>
    <mergeCell ref="HGN300:HGN304"/>
    <mergeCell ref="HGO300:HGO304"/>
    <mergeCell ref="HGP300:HGP304"/>
    <mergeCell ref="HGQ300:HGQ304"/>
    <mergeCell ref="HGR300:HGR304"/>
    <mergeCell ref="HGS300:HGS304"/>
    <mergeCell ref="HGT300:HGT304"/>
    <mergeCell ref="HGU300:HGU304"/>
    <mergeCell ref="HGV300:HGV304"/>
    <mergeCell ref="HGW300:HGW304"/>
    <mergeCell ref="HGX300:HGX304"/>
    <mergeCell ref="HGY300:HGY304"/>
    <mergeCell ref="HFR300:HFR304"/>
    <mergeCell ref="HFS300:HFS304"/>
    <mergeCell ref="HFT300:HFT304"/>
    <mergeCell ref="HFU300:HFU304"/>
    <mergeCell ref="HFV300:HFV304"/>
    <mergeCell ref="HFW300:HFW304"/>
    <mergeCell ref="HFX300:HFX304"/>
    <mergeCell ref="HFY300:HFY304"/>
    <mergeCell ref="HFZ300:HFZ304"/>
    <mergeCell ref="HGA300:HGA304"/>
    <mergeCell ref="HGB300:HGB304"/>
    <mergeCell ref="HGC300:HGC304"/>
    <mergeCell ref="HGD300:HGD304"/>
    <mergeCell ref="HGE300:HGE304"/>
    <mergeCell ref="HGF300:HGF304"/>
    <mergeCell ref="HGG300:HGG304"/>
    <mergeCell ref="HGH300:HGH304"/>
    <mergeCell ref="HFA300:HFA304"/>
    <mergeCell ref="HFB300:HFB304"/>
    <mergeCell ref="HFC300:HFC304"/>
    <mergeCell ref="HFD300:HFD304"/>
    <mergeCell ref="HFE300:HFE304"/>
    <mergeCell ref="HFF300:HFF304"/>
    <mergeCell ref="HFG300:HFG304"/>
    <mergeCell ref="HFH300:HFH304"/>
    <mergeCell ref="HFI300:HFI304"/>
    <mergeCell ref="HFJ300:HFJ304"/>
    <mergeCell ref="HFK300:HFK304"/>
    <mergeCell ref="HFL300:HFL304"/>
    <mergeCell ref="HFM300:HFM304"/>
    <mergeCell ref="HFN300:HFN304"/>
    <mergeCell ref="HFO300:HFO304"/>
    <mergeCell ref="HFP300:HFP304"/>
    <mergeCell ref="HFQ300:HFQ304"/>
    <mergeCell ref="HEJ300:HEJ304"/>
    <mergeCell ref="HEK300:HEK304"/>
    <mergeCell ref="HEL300:HEL304"/>
    <mergeCell ref="HEM300:HEM304"/>
    <mergeCell ref="HEN300:HEN304"/>
    <mergeCell ref="HEO300:HEO304"/>
    <mergeCell ref="HEP300:HEP304"/>
    <mergeCell ref="HEQ300:HEQ304"/>
    <mergeCell ref="HER300:HER304"/>
    <mergeCell ref="HES300:HES304"/>
    <mergeCell ref="HET300:HET304"/>
    <mergeCell ref="HEU300:HEU304"/>
    <mergeCell ref="HEV300:HEV304"/>
    <mergeCell ref="HEW300:HEW304"/>
    <mergeCell ref="HEX300:HEX304"/>
    <mergeCell ref="HEY300:HEY304"/>
    <mergeCell ref="HEZ300:HEZ304"/>
    <mergeCell ref="HDS300:HDS304"/>
    <mergeCell ref="HDT300:HDT304"/>
    <mergeCell ref="HDU300:HDU304"/>
    <mergeCell ref="HDV300:HDV304"/>
    <mergeCell ref="HDW300:HDW304"/>
    <mergeCell ref="HDX300:HDX304"/>
    <mergeCell ref="HDY300:HDY304"/>
    <mergeCell ref="HDZ300:HDZ304"/>
    <mergeCell ref="HEA300:HEA304"/>
    <mergeCell ref="HEB300:HEB304"/>
    <mergeCell ref="HEC300:HEC304"/>
    <mergeCell ref="HED300:HED304"/>
    <mergeCell ref="HEE300:HEE304"/>
    <mergeCell ref="HEF300:HEF304"/>
    <mergeCell ref="HEG300:HEG304"/>
    <mergeCell ref="HEH300:HEH304"/>
    <mergeCell ref="HEI300:HEI304"/>
    <mergeCell ref="HDB300:HDB304"/>
    <mergeCell ref="HDC300:HDC304"/>
    <mergeCell ref="HDD300:HDD304"/>
    <mergeCell ref="HDE300:HDE304"/>
    <mergeCell ref="HDF300:HDF304"/>
    <mergeCell ref="HDG300:HDG304"/>
    <mergeCell ref="HDH300:HDH304"/>
    <mergeCell ref="HDI300:HDI304"/>
    <mergeCell ref="HDJ300:HDJ304"/>
    <mergeCell ref="HDK300:HDK304"/>
    <mergeCell ref="HDL300:HDL304"/>
    <mergeCell ref="HDM300:HDM304"/>
    <mergeCell ref="HDN300:HDN304"/>
    <mergeCell ref="HDO300:HDO304"/>
    <mergeCell ref="HDP300:HDP304"/>
    <mergeCell ref="HDQ300:HDQ304"/>
    <mergeCell ref="HDR300:HDR304"/>
    <mergeCell ref="HCK300:HCK304"/>
    <mergeCell ref="HCL300:HCL304"/>
    <mergeCell ref="HCM300:HCM304"/>
    <mergeCell ref="HCN300:HCN304"/>
    <mergeCell ref="HCO300:HCO304"/>
    <mergeCell ref="HCP300:HCP304"/>
    <mergeCell ref="HCQ300:HCQ304"/>
    <mergeCell ref="HCR300:HCR304"/>
    <mergeCell ref="HCS300:HCS304"/>
    <mergeCell ref="HCT300:HCT304"/>
    <mergeCell ref="HCU300:HCU304"/>
    <mergeCell ref="HCV300:HCV304"/>
    <mergeCell ref="HCW300:HCW304"/>
    <mergeCell ref="HCX300:HCX304"/>
    <mergeCell ref="HCY300:HCY304"/>
    <mergeCell ref="HCZ300:HCZ304"/>
    <mergeCell ref="HDA300:HDA304"/>
    <mergeCell ref="HBT300:HBT304"/>
    <mergeCell ref="HBU300:HBU304"/>
    <mergeCell ref="HBV300:HBV304"/>
    <mergeCell ref="HBW300:HBW304"/>
    <mergeCell ref="HBX300:HBX304"/>
    <mergeCell ref="HBY300:HBY304"/>
    <mergeCell ref="HBZ300:HBZ304"/>
    <mergeCell ref="HCA300:HCA304"/>
    <mergeCell ref="HCB300:HCB304"/>
    <mergeCell ref="HCC300:HCC304"/>
    <mergeCell ref="HCD300:HCD304"/>
    <mergeCell ref="HCE300:HCE304"/>
    <mergeCell ref="HCF300:HCF304"/>
    <mergeCell ref="HCG300:HCG304"/>
    <mergeCell ref="HCH300:HCH304"/>
    <mergeCell ref="HCI300:HCI304"/>
    <mergeCell ref="HCJ300:HCJ304"/>
    <mergeCell ref="HBC300:HBC304"/>
    <mergeCell ref="HBD300:HBD304"/>
    <mergeCell ref="HBE300:HBE304"/>
    <mergeCell ref="HBF300:HBF304"/>
    <mergeCell ref="HBG300:HBG304"/>
    <mergeCell ref="HBH300:HBH304"/>
    <mergeCell ref="HBI300:HBI304"/>
    <mergeCell ref="HBJ300:HBJ304"/>
    <mergeCell ref="HBK300:HBK304"/>
    <mergeCell ref="HBL300:HBL304"/>
    <mergeCell ref="HBM300:HBM304"/>
    <mergeCell ref="HBN300:HBN304"/>
    <mergeCell ref="HBO300:HBO304"/>
    <mergeCell ref="HBP300:HBP304"/>
    <mergeCell ref="HBQ300:HBQ304"/>
    <mergeCell ref="HBR300:HBR304"/>
    <mergeCell ref="HBS300:HBS304"/>
    <mergeCell ref="HAL300:HAL304"/>
    <mergeCell ref="HAM300:HAM304"/>
    <mergeCell ref="HAN300:HAN304"/>
    <mergeCell ref="HAO300:HAO304"/>
    <mergeCell ref="HAP300:HAP304"/>
    <mergeCell ref="HAQ300:HAQ304"/>
    <mergeCell ref="HAR300:HAR304"/>
    <mergeCell ref="HAS300:HAS304"/>
    <mergeCell ref="HAT300:HAT304"/>
    <mergeCell ref="HAU300:HAU304"/>
    <mergeCell ref="HAV300:HAV304"/>
    <mergeCell ref="HAW300:HAW304"/>
    <mergeCell ref="HAX300:HAX304"/>
    <mergeCell ref="HAY300:HAY304"/>
    <mergeCell ref="HAZ300:HAZ304"/>
    <mergeCell ref="HBA300:HBA304"/>
    <mergeCell ref="HBB300:HBB304"/>
    <mergeCell ref="GZU300:GZU304"/>
    <mergeCell ref="GZV300:GZV304"/>
    <mergeCell ref="GZW300:GZW304"/>
    <mergeCell ref="GZX300:GZX304"/>
    <mergeCell ref="GZY300:GZY304"/>
    <mergeCell ref="GZZ300:GZZ304"/>
    <mergeCell ref="HAA300:HAA304"/>
    <mergeCell ref="HAB300:HAB304"/>
    <mergeCell ref="HAC300:HAC304"/>
    <mergeCell ref="HAD300:HAD304"/>
    <mergeCell ref="HAE300:HAE304"/>
    <mergeCell ref="HAF300:HAF304"/>
    <mergeCell ref="HAG300:HAG304"/>
    <mergeCell ref="HAH300:HAH304"/>
    <mergeCell ref="HAI300:HAI304"/>
    <mergeCell ref="HAJ300:HAJ304"/>
    <mergeCell ref="HAK300:HAK304"/>
    <mergeCell ref="GZD300:GZD304"/>
    <mergeCell ref="GZE300:GZE304"/>
    <mergeCell ref="GZF300:GZF304"/>
    <mergeCell ref="GZG300:GZG304"/>
    <mergeCell ref="GZH300:GZH304"/>
    <mergeCell ref="GZI300:GZI304"/>
    <mergeCell ref="GZJ300:GZJ304"/>
    <mergeCell ref="GZK300:GZK304"/>
    <mergeCell ref="GZL300:GZL304"/>
    <mergeCell ref="GZM300:GZM304"/>
    <mergeCell ref="GZN300:GZN304"/>
    <mergeCell ref="GZO300:GZO304"/>
    <mergeCell ref="GZP300:GZP304"/>
    <mergeCell ref="GZQ300:GZQ304"/>
    <mergeCell ref="GZR300:GZR304"/>
    <mergeCell ref="GZS300:GZS304"/>
    <mergeCell ref="GZT300:GZT304"/>
    <mergeCell ref="GYM300:GYM304"/>
    <mergeCell ref="GYN300:GYN304"/>
    <mergeCell ref="GYO300:GYO304"/>
    <mergeCell ref="GYP300:GYP304"/>
    <mergeCell ref="GYQ300:GYQ304"/>
    <mergeCell ref="GYR300:GYR304"/>
    <mergeCell ref="GYS300:GYS304"/>
    <mergeCell ref="GYT300:GYT304"/>
    <mergeCell ref="GYU300:GYU304"/>
    <mergeCell ref="GYV300:GYV304"/>
    <mergeCell ref="GYW300:GYW304"/>
    <mergeCell ref="GYX300:GYX304"/>
    <mergeCell ref="GYY300:GYY304"/>
    <mergeCell ref="GYZ300:GYZ304"/>
    <mergeCell ref="GZA300:GZA304"/>
    <mergeCell ref="GZB300:GZB304"/>
    <mergeCell ref="GZC300:GZC304"/>
    <mergeCell ref="GXV300:GXV304"/>
    <mergeCell ref="GXW300:GXW304"/>
    <mergeCell ref="GXX300:GXX304"/>
    <mergeCell ref="GXY300:GXY304"/>
    <mergeCell ref="GXZ300:GXZ304"/>
    <mergeCell ref="GYA300:GYA304"/>
    <mergeCell ref="GYB300:GYB304"/>
    <mergeCell ref="GYC300:GYC304"/>
    <mergeCell ref="GYD300:GYD304"/>
    <mergeCell ref="GYE300:GYE304"/>
    <mergeCell ref="GYF300:GYF304"/>
    <mergeCell ref="GYG300:GYG304"/>
    <mergeCell ref="GYH300:GYH304"/>
    <mergeCell ref="GYI300:GYI304"/>
    <mergeCell ref="GYJ300:GYJ304"/>
    <mergeCell ref="GYK300:GYK304"/>
    <mergeCell ref="GYL300:GYL304"/>
    <mergeCell ref="GXE300:GXE304"/>
    <mergeCell ref="GXF300:GXF304"/>
    <mergeCell ref="GXG300:GXG304"/>
    <mergeCell ref="GXH300:GXH304"/>
    <mergeCell ref="GXI300:GXI304"/>
    <mergeCell ref="GXJ300:GXJ304"/>
    <mergeCell ref="GXK300:GXK304"/>
    <mergeCell ref="GXL300:GXL304"/>
    <mergeCell ref="GXM300:GXM304"/>
    <mergeCell ref="GXN300:GXN304"/>
    <mergeCell ref="GXO300:GXO304"/>
    <mergeCell ref="GXP300:GXP304"/>
    <mergeCell ref="GXQ300:GXQ304"/>
    <mergeCell ref="GXR300:GXR304"/>
    <mergeCell ref="GXS300:GXS304"/>
    <mergeCell ref="GXT300:GXT304"/>
    <mergeCell ref="GXU300:GXU304"/>
    <mergeCell ref="GWN300:GWN304"/>
    <mergeCell ref="GWO300:GWO304"/>
    <mergeCell ref="GWP300:GWP304"/>
    <mergeCell ref="GWQ300:GWQ304"/>
    <mergeCell ref="GWR300:GWR304"/>
    <mergeCell ref="GWS300:GWS304"/>
    <mergeCell ref="GWT300:GWT304"/>
    <mergeCell ref="GWU300:GWU304"/>
    <mergeCell ref="GWV300:GWV304"/>
    <mergeCell ref="GWW300:GWW304"/>
    <mergeCell ref="GWX300:GWX304"/>
    <mergeCell ref="GWY300:GWY304"/>
    <mergeCell ref="GWZ300:GWZ304"/>
    <mergeCell ref="GXA300:GXA304"/>
    <mergeCell ref="GXB300:GXB304"/>
    <mergeCell ref="GXC300:GXC304"/>
    <mergeCell ref="GXD300:GXD304"/>
    <mergeCell ref="GVW300:GVW304"/>
    <mergeCell ref="GVX300:GVX304"/>
    <mergeCell ref="GVY300:GVY304"/>
    <mergeCell ref="GVZ300:GVZ304"/>
    <mergeCell ref="GWA300:GWA304"/>
    <mergeCell ref="GWB300:GWB304"/>
    <mergeCell ref="GWC300:GWC304"/>
    <mergeCell ref="GWD300:GWD304"/>
    <mergeCell ref="GWE300:GWE304"/>
    <mergeCell ref="GWF300:GWF304"/>
    <mergeCell ref="GWG300:GWG304"/>
    <mergeCell ref="GWH300:GWH304"/>
    <mergeCell ref="GWI300:GWI304"/>
    <mergeCell ref="GWJ300:GWJ304"/>
    <mergeCell ref="GWK300:GWK304"/>
    <mergeCell ref="GWL300:GWL304"/>
    <mergeCell ref="GWM300:GWM304"/>
    <mergeCell ref="GVF300:GVF304"/>
    <mergeCell ref="GVG300:GVG304"/>
    <mergeCell ref="GVH300:GVH304"/>
    <mergeCell ref="GVI300:GVI304"/>
    <mergeCell ref="GVJ300:GVJ304"/>
    <mergeCell ref="GVK300:GVK304"/>
    <mergeCell ref="GVL300:GVL304"/>
    <mergeCell ref="GVM300:GVM304"/>
    <mergeCell ref="GVN300:GVN304"/>
    <mergeCell ref="GVO300:GVO304"/>
    <mergeCell ref="GVP300:GVP304"/>
    <mergeCell ref="GVQ300:GVQ304"/>
    <mergeCell ref="GVR300:GVR304"/>
    <mergeCell ref="GVS300:GVS304"/>
    <mergeCell ref="GVT300:GVT304"/>
    <mergeCell ref="GVU300:GVU304"/>
    <mergeCell ref="GVV300:GVV304"/>
    <mergeCell ref="GUO300:GUO304"/>
    <mergeCell ref="GUP300:GUP304"/>
    <mergeCell ref="GUQ300:GUQ304"/>
    <mergeCell ref="GUR300:GUR304"/>
    <mergeCell ref="GUS300:GUS304"/>
    <mergeCell ref="GUT300:GUT304"/>
    <mergeCell ref="GUU300:GUU304"/>
    <mergeCell ref="GUV300:GUV304"/>
    <mergeCell ref="GUW300:GUW304"/>
    <mergeCell ref="GUX300:GUX304"/>
    <mergeCell ref="GUY300:GUY304"/>
    <mergeCell ref="GUZ300:GUZ304"/>
    <mergeCell ref="GVA300:GVA304"/>
    <mergeCell ref="GVB300:GVB304"/>
    <mergeCell ref="GVC300:GVC304"/>
    <mergeCell ref="GVD300:GVD304"/>
    <mergeCell ref="GVE300:GVE304"/>
    <mergeCell ref="GTX300:GTX304"/>
    <mergeCell ref="GTY300:GTY304"/>
    <mergeCell ref="GTZ300:GTZ304"/>
    <mergeCell ref="GUA300:GUA304"/>
    <mergeCell ref="GUB300:GUB304"/>
    <mergeCell ref="GUC300:GUC304"/>
    <mergeCell ref="GUD300:GUD304"/>
    <mergeCell ref="GUE300:GUE304"/>
    <mergeCell ref="GUF300:GUF304"/>
    <mergeCell ref="GUG300:GUG304"/>
    <mergeCell ref="GUH300:GUH304"/>
    <mergeCell ref="GUI300:GUI304"/>
    <mergeCell ref="GUJ300:GUJ304"/>
    <mergeCell ref="GUK300:GUK304"/>
    <mergeCell ref="GUL300:GUL304"/>
    <mergeCell ref="GUM300:GUM304"/>
    <mergeCell ref="GUN300:GUN304"/>
    <mergeCell ref="GTG300:GTG304"/>
    <mergeCell ref="GTH300:GTH304"/>
    <mergeCell ref="GTI300:GTI304"/>
    <mergeCell ref="GTJ300:GTJ304"/>
    <mergeCell ref="GTK300:GTK304"/>
    <mergeCell ref="GTL300:GTL304"/>
    <mergeCell ref="GTM300:GTM304"/>
    <mergeCell ref="GTN300:GTN304"/>
    <mergeCell ref="GTO300:GTO304"/>
    <mergeCell ref="GTP300:GTP304"/>
    <mergeCell ref="GTQ300:GTQ304"/>
    <mergeCell ref="GTR300:GTR304"/>
    <mergeCell ref="GTS300:GTS304"/>
    <mergeCell ref="GTT300:GTT304"/>
    <mergeCell ref="GTU300:GTU304"/>
    <mergeCell ref="GTV300:GTV304"/>
    <mergeCell ref="GTW300:GTW304"/>
    <mergeCell ref="GSP300:GSP304"/>
    <mergeCell ref="GSQ300:GSQ304"/>
    <mergeCell ref="GSR300:GSR304"/>
    <mergeCell ref="GSS300:GSS304"/>
    <mergeCell ref="GST300:GST304"/>
    <mergeCell ref="GSU300:GSU304"/>
    <mergeCell ref="GSV300:GSV304"/>
    <mergeCell ref="GSW300:GSW304"/>
    <mergeCell ref="GSX300:GSX304"/>
    <mergeCell ref="GSY300:GSY304"/>
    <mergeCell ref="GSZ300:GSZ304"/>
    <mergeCell ref="GTA300:GTA304"/>
    <mergeCell ref="GTB300:GTB304"/>
    <mergeCell ref="GTC300:GTC304"/>
    <mergeCell ref="GTD300:GTD304"/>
    <mergeCell ref="GTE300:GTE304"/>
    <mergeCell ref="GTF300:GTF304"/>
    <mergeCell ref="GRY300:GRY304"/>
    <mergeCell ref="GRZ300:GRZ304"/>
    <mergeCell ref="GSA300:GSA304"/>
    <mergeCell ref="GSB300:GSB304"/>
    <mergeCell ref="GSC300:GSC304"/>
    <mergeCell ref="GSD300:GSD304"/>
    <mergeCell ref="GSE300:GSE304"/>
    <mergeCell ref="GSF300:GSF304"/>
    <mergeCell ref="GSG300:GSG304"/>
    <mergeCell ref="GSH300:GSH304"/>
    <mergeCell ref="GSI300:GSI304"/>
    <mergeCell ref="GSJ300:GSJ304"/>
    <mergeCell ref="GSK300:GSK304"/>
    <mergeCell ref="GSL300:GSL304"/>
    <mergeCell ref="GSM300:GSM304"/>
    <mergeCell ref="GSN300:GSN304"/>
    <mergeCell ref="GSO300:GSO304"/>
    <mergeCell ref="GRH300:GRH304"/>
    <mergeCell ref="GRI300:GRI304"/>
    <mergeCell ref="GRJ300:GRJ304"/>
    <mergeCell ref="GRK300:GRK304"/>
    <mergeCell ref="GRL300:GRL304"/>
    <mergeCell ref="GRM300:GRM304"/>
    <mergeCell ref="GRN300:GRN304"/>
    <mergeCell ref="GRO300:GRO304"/>
    <mergeCell ref="GRP300:GRP304"/>
    <mergeCell ref="GRQ300:GRQ304"/>
    <mergeCell ref="GRR300:GRR304"/>
    <mergeCell ref="GRS300:GRS304"/>
    <mergeCell ref="GRT300:GRT304"/>
    <mergeCell ref="GRU300:GRU304"/>
    <mergeCell ref="GRV300:GRV304"/>
    <mergeCell ref="GRW300:GRW304"/>
    <mergeCell ref="GRX300:GRX304"/>
    <mergeCell ref="GQQ300:GQQ304"/>
    <mergeCell ref="GQR300:GQR304"/>
    <mergeCell ref="GQS300:GQS304"/>
    <mergeCell ref="GQT300:GQT304"/>
    <mergeCell ref="GQU300:GQU304"/>
    <mergeCell ref="GQV300:GQV304"/>
    <mergeCell ref="GQW300:GQW304"/>
    <mergeCell ref="GQX300:GQX304"/>
    <mergeCell ref="GQY300:GQY304"/>
    <mergeCell ref="GQZ300:GQZ304"/>
    <mergeCell ref="GRA300:GRA304"/>
    <mergeCell ref="GRB300:GRB304"/>
    <mergeCell ref="GRC300:GRC304"/>
    <mergeCell ref="GRD300:GRD304"/>
    <mergeCell ref="GRE300:GRE304"/>
    <mergeCell ref="GRF300:GRF304"/>
    <mergeCell ref="GRG300:GRG304"/>
    <mergeCell ref="GPZ300:GPZ304"/>
    <mergeCell ref="GQA300:GQA304"/>
    <mergeCell ref="GQB300:GQB304"/>
    <mergeCell ref="GQC300:GQC304"/>
    <mergeCell ref="GQD300:GQD304"/>
    <mergeCell ref="GQE300:GQE304"/>
    <mergeCell ref="GQF300:GQF304"/>
    <mergeCell ref="GQG300:GQG304"/>
    <mergeCell ref="GQH300:GQH304"/>
    <mergeCell ref="GQI300:GQI304"/>
    <mergeCell ref="GQJ300:GQJ304"/>
    <mergeCell ref="GQK300:GQK304"/>
    <mergeCell ref="GQL300:GQL304"/>
    <mergeCell ref="GQM300:GQM304"/>
    <mergeCell ref="GQN300:GQN304"/>
    <mergeCell ref="GQO300:GQO304"/>
    <mergeCell ref="GQP300:GQP304"/>
    <mergeCell ref="GPI300:GPI304"/>
    <mergeCell ref="GPJ300:GPJ304"/>
    <mergeCell ref="GPK300:GPK304"/>
    <mergeCell ref="GPL300:GPL304"/>
    <mergeCell ref="GPM300:GPM304"/>
    <mergeCell ref="GPN300:GPN304"/>
    <mergeCell ref="GPO300:GPO304"/>
    <mergeCell ref="GPP300:GPP304"/>
    <mergeCell ref="GPQ300:GPQ304"/>
    <mergeCell ref="GPR300:GPR304"/>
    <mergeCell ref="GPS300:GPS304"/>
    <mergeCell ref="GPT300:GPT304"/>
    <mergeCell ref="GPU300:GPU304"/>
    <mergeCell ref="GPV300:GPV304"/>
    <mergeCell ref="GPW300:GPW304"/>
    <mergeCell ref="GPX300:GPX304"/>
    <mergeCell ref="GPY300:GPY304"/>
    <mergeCell ref="GOR300:GOR304"/>
    <mergeCell ref="GOS300:GOS304"/>
    <mergeCell ref="GOT300:GOT304"/>
    <mergeCell ref="GOU300:GOU304"/>
    <mergeCell ref="GOV300:GOV304"/>
    <mergeCell ref="GOW300:GOW304"/>
    <mergeCell ref="GOX300:GOX304"/>
    <mergeCell ref="GOY300:GOY304"/>
    <mergeCell ref="GOZ300:GOZ304"/>
    <mergeCell ref="GPA300:GPA304"/>
    <mergeCell ref="GPB300:GPB304"/>
    <mergeCell ref="GPC300:GPC304"/>
    <mergeCell ref="GPD300:GPD304"/>
    <mergeCell ref="GPE300:GPE304"/>
    <mergeCell ref="GPF300:GPF304"/>
    <mergeCell ref="GPG300:GPG304"/>
    <mergeCell ref="GPH300:GPH304"/>
    <mergeCell ref="GOA300:GOA304"/>
    <mergeCell ref="GOB300:GOB304"/>
    <mergeCell ref="GOC300:GOC304"/>
    <mergeCell ref="GOD300:GOD304"/>
    <mergeCell ref="GOE300:GOE304"/>
    <mergeCell ref="GOF300:GOF304"/>
    <mergeCell ref="GOG300:GOG304"/>
    <mergeCell ref="GOH300:GOH304"/>
    <mergeCell ref="GOI300:GOI304"/>
    <mergeCell ref="GOJ300:GOJ304"/>
    <mergeCell ref="GOK300:GOK304"/>
    <mergeCell ref="GOL300:GOL304"/>
    <mergeCell ref="GOM300:GOM304"/>
    <mergeCell ref="GON300:GON304"/>
    <mergeCell ref="GOO300:GOO304"/>
    <mergeCell ref="GOP300:GOP304"/>
    <mergeCell ref="GOQ300:GOQ304"/>
    <mergeCell ref="GNJ300:GNJ304"/>
    <mergeCell ref="GNK300:GNK304"/>
    <mergeCell ref="GNL300:GNL304"/>
    <mergeCell ref="GNM300:GNM304"/>
    <mergeCell ref="GNN300:GNN304"/>
    <mergeCell ref="GNO300:GNO304"/>
    <mergeCell ref="GNP300:GNP304"/>
    <mergeCell ref="GNQ300:GNQ304"/>
    <mergeCell ref="GNR300:GNR304"/>
    <mergeCell ref="GNS300:GNS304"/>
    <mergeCell ref="GNT300:GNT304"/>
    <mergeCell ref="GNU300:GNU304"/>
    <mergeCell ref="GNV300:GNV304"/>
    <mergeCell ref="GNW300:GNW304"/>
    <mergeCell ref="GNX300:GNX304"/>
    <mergeCell ref="GNY300:GNY304"/>
    <mergeCell ref="GNZ300:GNZ304"/>
    <mergeCell ref="GMS300:GMS304"/>
    <mergeCell ref="GMT300:GMT304"/>
    <mergeCell ref="GMU300:GMU304"/>
    <mergeCell ref="GMV300:GMV304"/>
    <mergeCell ref="GMW300:GMW304"/>
    <mergeCell ref="GMX300:GMX304"/>
    <mergeCell ref="GMY300:GMY304"/>
    <mergeCell ref="GMZ300:GMZ304"/>
    <mergeCell ref="GNA300:GNA304"/>
    <mergeCell ref="GNB300:GNB304"/>
    <mergeCell ref="GNC300:GNC304"/>
    <mergeCell ref="GND300:GND304"/>
    <mergeCell ref="GNE300:GNE304"/>
    <mergeCell ref="GNF300:GNF304"/>
    <mergeCell ref="GNG300:GNG304"/>
    <mergeCell ref="GNH300:GNH304"/>
    <mergeCell ref="GNI300:GNI304"/>
    <mergeCell ref="GMB300:GMB304"/>
    <mergeCell ref="GMC300:GMC304"/>
    <mergeCell ref="GMD300:GMD304"/>
    <mergeCell ref="GME300:GME304"/>
    <mergeCell ref="GMF300:GMF304"/>
    <mergeCell ref="GMG300:GMG304"/>
    <mergeCell ref="GMH300:GMH304"/>
    <mergeCell ref="GMI300:GMI304"/>
    <mergeCell ref="GMJ300:GMJ304"/>
    <mergeCell ref="GMK300:GMK304"/>
    <mergeCell ref="GML300:GML304"/>
    <mergeCell ref="GMM300:GMM304"/>
    <mergeCell ref="GMN300:GMN304"/>
    <mergeCell ref="GMO300:GMO304"/>
    <mergeCell ref="GMP300:GMP304"/>
    <mergeCell ref="GMQ300:GMQ304"/>
    <mergeCell ref="GMR300:GMR304"/>
    <mergeCell ref="GLK300:GLK304"/>
    <mergeCell ref="GLL300:GLL304"/>
    <mergeCell ref="GLM300:GLM304"/>
    <mergeCell ref="GLN300:GLN304"/>
    <mergeCell ref="GLO300:GLO304"/>
    <mergeCell ref="GLP300:GLP304"/>
    <mergeCell ref="GLQ300:GLQ304"/>
    <mergeCell ref="GLR300:GLR304"/>
    <mergeCell ref="GLS300:GLS304"/>
    <mergeCell ref="GLT300:GLT304"/>
    <mergeCell ref="GLU300:GLU304"/>
    <mergeCell ref="GLV300:GLV304"/>
    <mergeCell ref="GLW300:GLW304"/>
    <mergeCell ref="GLX300:GLX304"/>
    <mergeCell ref="GLY300:GLY304"/>
    <mergeCell ref="GLZ300:GLZ304"/>
    <mergeCell ref="GMA300:GMA304"/>
    <mergeCell ref="GKT300:GKT304"/>
    <mergeCell ref="GKU300:GKU304"/>
    <mergeCell ref="GKV300:GKV304"/>
    <mergeCell ref="GKW300:GKW304"/>
    <mergeCell ref="GKX300:GKX304"/>
    <mergeCell ref="GKY300:GKY304"/>
    <mergeCell ref="GKZ300:GKZ304"/>
    <mergeCell ref="GLA300:GLA304"/>
    <mergeCell ref="GLB300:GLB304"/>
    <mergeCell ref="GLC300:GLC304"/>
    <mergeCell ref="GLD300:GLD304"/>
    <mergeCell ref="GLE300:GLE304"/>
    <mergeCell ref="GLF300:GLF304"/>
    <mergeCell ref="GLG300:GLG304"/>
    <mergeCell ref="GLH300:GLH304"/>
    <mergeCell ref="GLI300:GLI304"/>
    <mergeCell ref="GLJ300:GLJ304"/>
    <mergeCell ref="GKC300:GKC304"/>
    <mergeCell ref="GKD300:GKD304"/>
    <mergeCell ref="GKE300:GKE304"/>
    <mergeCell ref="GKF300:GKF304"/>
    <mergeCell ref="GKG300:GKG304"/>
    <mergeCell ref="GKH300:GKH304"/>
    <mergeCell ref="GKI300:GKI304"/>
    <mergeCell ref="GKJ300:GKJ304"/>
    <mergeCell ref="GKK300:GKK304"/>
    <mergeCell ref="GKL300:GKL304"/>
    <mergeCell ref="GKM300:GKM304"/>
    <mergeCell ref="GKN300:GKN304"/>
    <mergeCell ref="GKO300:GKO304"/>
    <mergeCell ref="GKP300:GKP304"/>
    <mergeCell ref="GKQ300:GKQ304"/>
    <mergeCell ref="GKR300:GKR304"/>
    <mergeCell ref="GKS300:GKS304"/>
    <mergeCell ref="GJL300:GJL304"/>
    <mergeCell ref="GJM300:GJM304"/>
    <mergeCell ref="GJN300:GJN304"/>
    <mergeCell ref="GJO300:GJO304"/>
    <mergeCell ref="GJP300:GJP304"/>
    <mergeCell ref="GJQ300:GJQ304"/>
    <mergeCell ref="GJR300:GJR304"/>
    <mergeCell ref="GJS300:GJS304"/>
    <mergeCell ref="GJT300:GJT304"/>
    <mergeCell ref="GJU300:GJU304"/>
    <mergeCell ref="GJV300:GJV304"/>
    <mergeCell ref="GJW300:GJW304"/>
    <mergeCell ref="GJX300:GJX304"/>
    <mergeCell ref="GJY300:GJY304"/>
    <mergeCell ref="GJZ300:GJZ304"/>
    <mergeCell ref="GKA300:GKA304"/>
    <mergeCell ref="GKB300:GKB304"/>
    <mergeCell ref="GIU300:GIU304"/>
    <mergeCell ref="GIV300:GIV304"/>
    <mergeCell ref="GIW300:GIW304"/>
    <mergeCell ref="GIX300:GIX304"/>
    <mergeCell ref="GIY300:GIY304"/>
    <mergeCell ref="GIZ300:GIZ304"/>
    <mergeCell ref="GJA300:GJA304"/>
    <mergeCell ref="GJB300:GJB304"/>
    <mergeCell ref="GJC300:GJC304"/>
    <mergeCell ref="GJD300:GJD304"/>
    <mergeCell ref="GJE300:GJE304"/>
    <mergeCell ref="GJF300:GJF304"/>
    <mergeCell ref="GJG300:GJG304"/>
    <mergeCell ref="GJH300:GJH304"/>
    <mergeCell ref="GJI300:GJI304"/>
    <mergeCell ref="GJJ300:GJJ304"/>
    <mergeCell ref="GJK300:GJK304"/>
    <mergeCell ref="GID300:GID304"/>
    <mergeCell ref="GIE300:GIE304"/>
    <mergeCell ref="GIF300:GIF304"/>
    <mergeCell ref="GIG300:GIG304"/>
    <mergeCell ref="GIH300:GIH304"/>
    <mergeCell ref="GII300:GII304"/>
    <mergeCell ref="GIJ300:GIJ304"/>
    <mergeCell ref="GIK300:GIK304"/>
    <mergeCell ref="GIL300:GIL304"/>
    <mergeCell ref="GIM300:GIM304"/>
    <mergeCell ref="GIN300:GIN304"/>
    <mergeCell ref="GIO300:GIO304"/>
    <mergeCell ref="GIP300:GIP304"/>
    <mergeCell ref="GIQ300:GIQ304"/>
    <mergeCell ref="GIR300:GIR304"/>
    <mergeCell ref="GIS300:GIS304"/>
    <mergeCell ref="GIT300:GIT304"/>
    <mergeCell ref="GHM300:GHM304"/>
    <mergeCell ref="GHN300:GHN304"/>
    <mergeCell ref="GHO300:GHO304"/>
    <mergeCell ref="GHP300:GHP304"/>
    <mergeCell ref="GHQ300:GHQ304"/>
    <mergeCell ref="GHR300:GHR304"/>
    <mergeCell ref="GHS300:GHS304"/>
    <mergeCell ref="GHT300:GHT304"/>
    <mergeCell ref="GHU300:GHU304"/>
    <mergeCell ref="GHV300:GHV304"/>
    <mergeCell ref="GHW300:GHW304"/>
    <mergeCell ref="GHX300:GHX304"/>
    <mergeCell ref="GHY300:GHY304"/>
    <mergeCell ref="GHZ300:GHZ304"/>
    <mergeCell ref="GIA300:GIA304"/>
    <mergeCell ref="GIB300:GIB304"/>
    <mergeCell ref="GIC300:GIC304"/>
    <mergeCell ref="GGV300:GGV304"/>
    <mergeCell ref="GGW300:GGW304"/>
    <mergeCell ref="GGX300:GGX304"/>
    <mergeCell ref="GGY300:GGY304"/>
    <mergeCell ref="GGZ300:GGZ304"/>
    <mergeCell ref="GHA300:GHA304"/>
    <mergeCell ref="GHB300:GHB304"/>
    <mergeCell ref="GHC300:GHC304"/>
    <mergeCell ref="GHD300:GHD304"/>
    <mergeCell ref="GHE300:GHE304"/>
    <mergeCell ref="GHF300:GHF304"/>
    <mergeCell ref="GHG300:GHG304"/>
    <mergeCell ref="GHH300:GHH304"/>
    <mergeCell ref="GHI300:GHI304"/>
    <mergeCell ref="GHJ300:GHJ304"/>
    <mergeCell ref="GHK300:GHK304"/>
    <mergeCell ref="GHL300:GHL304"/>
    <mergeCell ref="GGE300:GGE304"/>
    <mergeCell ref="GGF300:GGF304"/>
    <mergeCell ref="GGG300:GGG304"/>
    <mergeCell ref="GGH300:GGH304"/>
    <mergeCell ref="GGI300:GGI304"/>
    <mergeCell ref="GGJ300:GGJ304"/>
    <mergeCell ref="GGK300:GGK304"/>
    <mergeCell ref="GGL300:GGL304"/>
    <mergeCell ref="GGM300:GGM304"/>
    <mergeCell ref="GGN300:GGN304"/>
    <mergeCell ref="GGO300:GGO304"/>
    <mergeCell ref="GGP300:GGP304"/>
    <mergeCell ref="GGQ300:GGQ304"/>
    <mergeCell ref="GGR300:GGR304"/>
    <mergeCell ref="GGS300:GGS304"/>
    <mergeCell ref="GGT300:GGT304"/>
    <mergeCell ref="GGU300:GGU304"/>
    <mergeCell ref="GFN300:GFN304"/>
    <mergeCell ref="GFO300:GFO304"/>
    <mergeCell ref="GFP300:GFP304"/>
    <mergeCell ref="GFQ300:GFQ304"/>
    <mergeCell ref="GFR300:GFR304"/>
    <mergeCell ref="GFS300:GFS304"/>
    <mergeCell ref="GFT300:GFT304"/>
    <mergeCell ref="GFU300:GFU304"/>
    <mergeCell ref="GFV300:GFV304"/>
    <mergeCell ref="GFW300:GFW304"/>
    <mergeCell ref="GFX300:GFX304"/>
    <mergeCell ref="GFY300:GFY304"/>
    <mergeCell ref="GFZ300:GFZ304"/>
    <mergeCell ref="GGA300:GGA304"/>
    <mergeCell ref="GGB300:GGB304"/>
    <mergeCell ref="GGC300:GGC304"/>
    <mergeCell ref="GGD300:GGD304"/>
    <mergeCell ref="GEW300:GEW304"/>
    <mergeCell ref="GEX300:GEX304"/>
    <mergeCell ref="GEY300:GEY304"/>
    <mergeCell ref="GEZ300:GEZ304"/>
    <mergeCell ref="GFA300:GFA304"/>
    <mergeCell ref="GFB300:GFB304"/>
    <mergeCell ref="GFC300:GFC304"/>
    <mergeCell ref="GFD300:GFD304"/>
    <mergeCell ref="GFE300:GFE304"/>
    <mergeCell ref="GFF300:GFF304"/>
    <mergeCell ref="GFG300:GFG304"/>
    <mergeCell ref="GFH300:GFH304"/>
    <mergeCell ref="GFI300:GFI304"/>
    <mergeCell ref="GFJ300:GFJ304"/>
    <mergeCell ref="GFK300:GFK304"/>
    <mergeCell ref="GFL300:GFL304"/>
    <mergeCell ref="GFM300:GFM304"/>
    <mergeCell ref="GEF300:GEF304"/>
    <mergeCell ref="GEG300:GEG304"/>
    <mergeCell ref="GEH300:GEH304"/>
    <mergeCell ref="GEI300:GEI304"/>
    <mergeCell ref="GEJ300:GEJ304"/>
    <mergeCell ref="GEK300:GEK304"/>
    <mergeCell ref="GEL300:GEL304"/>
    <mergeCell ref="GEM300:GEM304"/>
    <mergeCell ref="GEN300:GEN304"/>
    <mergeCell ref="GEO300:GEO304"/>
    <mergeCell ref="GEP300:GEP304"/>
    <mergeCell ref="GEQ300:GEQ304"/>
    <mergeCell ref="GER300:GER304"/>
    <mergeCell ref="GES300:GES304"/>
    <mergeCell ref="GET300:GET304"/>
    <mergeCell ref="GEU300:GEU304"/>
    <mergeCell ref="GEV300:GEV304"/>
    <mergeCell ref="GDO300:GDO304"/>
    <mergeCell ref="GDP300:GDP304"/>
    <mergeCell ref="GDQ300:GDQ304"/>
    <mergeCell ref="GDR300:GDR304"/>
    <mergeCell ref="GDS300:GDS304"/>
    <mergeCell ref="GDT300:GDT304"/>
    <mergeCell ref="GDU300:GDU304"/>
    <mergeCell ref="GDV300:GDV304"/>
    <mergeCell ref="GDW300:GDW304"/>
    <mergeCell ref="GDX300:GDX304"/>
    <mergeCell ref="GDY300:GDY304"/>
    <mergeCell ref="GDZ300:GDZ304"/>
    <mergeCell ref="GEA300:GEA304"/>
    <mergeCell ref="GEB300:GEB304"/>
    <mergeCell ref="GEC300:GEC304"/>
    <mergeCell ref="GED300:GED304"/>
    <mergeCell ref="GEE300:GEE304"/>
    <mergeCell ref="GCX300:GCX304"/>
    <mergeCell ref="GCY300:GCY304"/>
    <mergeCell ref="GCZ300:GCZ304"/>
    <mergeCell ref="GDA300:GDA304"/>
    <mergeCell ref="GDB300:GDB304"/>
    <mergeCell ref="GDC300:GDC304"/>
    <mergeCell ref="GDD300:GDD304"/>
    <mergeCell ref="GDE300:GDE304"/>
    <mergeCell ref="GDF300:GDF304"/>
    <mergeCell ref="GDG300:GDG304"/>
    <mergeCell ref="GDH300:GDH304"/>
    <mergeCell ref="GDI300:GDI304"/>
    <mergeCell ref="GDJ300:GDJ304"/>
    <mergeCell ref="GDK300:GDK304"/>
    <mergeCell ref="GDL300:GDL304"/>
    <mergeCell ref="GDM300:GDM304"/>
    <mergeCell ref="GDN300:GDN304"/>
    <mergeCell ref="GCG300:GCG304"/>
    <mergeCell ref="GCH300:GCH304"/>
    <mergeCell ref="GCI300:GCI304"/>
    <mergeCell ref="GCJ300:GCJ304"/>
    <mergeCell ref="GCK300:GCK304"/>
    <mergeCell ref="GCL300:GCL304"/>
    <mergeCell ref="GCM300:GCM304"/>
    <mergeCell ref="GCN300:GCN304"/>
    <mergeCell ref="GCO300:GCO304"/>
    <mergeCell ref="GCP300:GCP304"/>
    <mergeCell ref="GCQ300:GCQ304"/>
    <mergeCell ref="GCR300:GCR304"/>
    <mergeCell ref="GCS300:GCS304"/>
    <mergeCell ref="GCT300:GCT304"/>
    <mergeCell ref="GCU300:GCU304"/>
    <mergeCell ref="GCV300:GCV304"/>
    <mergeCell ref="GCW300:GCW304"/>
    <mergeCell ref="GBP300:GBP304"/>
    <mergeCell ref="GBQ300:GBQ304"/>
    <mergeCell ref="GBR300:GBR304"/>
    <mergeCell ref="GBS300:GBS304"/>
    <mergeCell ref="GBT300:GBT304"/>
    <mergeCell ref="GBU300:GBU304"/>
    <mergeCell ref="GBV300:GBV304"/>
    <mergeCell ref="GBW300:GBW304"/>
    <mergeCell ref="GBX300:GBX304"/>
    <mergeCell ref="GBY300:GBY304"/>
    <mergeCell ref="GBZ300:GBZ304"/>
    <mergeCell ref="GCA300:GCA304"/>
    <mergeCell ref="GCB300:GCB304"/>
    <mergeCell ref="GCC300:GCC304"/>
    <mergeCell ref="GCD300:GCD304"/>
    <mergeCell ref="GCE300:GCE304"/>
    <mergeCell ref="GCF300:GCF304"/>
    <mergeCell ref="GAY300:GAY304"/>
    <mergeCell ref="GAZ300:GAZ304"/>
    <mergeCell ref="GBA300:GBA304"/>
    <mergeCell ref="GBB300:GBB304"/>
    <mergeCell ref="GBC300:GBC304"/>
    <mergeCell ref="GBD300:GBD304"/>
    <mergeCell ref="GBE300:GBE304"/>
    <mergeCell ref="GBF300:GBF304"/>
    <mergeCell ref="GBG300:GBG304"/>
    <mergeCell ref="GBH300:GBH304"/>
    <mergeCell ref="GBI300:GBI304"/>
    <mergeCell ref="GBJ300:GBJ304"/>
    <mergeCell ref="GBK300:GBK304"/>
    <mergeCell ref="GBL300:GBL304"/>
    <mergeCell ref="GBM300:GBM304"/>
    <mergeCell ref="GBN300:GBN304"/>
    <mergeCell ref="GBO300:GBO304"/>
    <mergeCell ref="GAH300:GAH304"/>
    <mergeCell ref="GAI300:GAI304"/>
    <mergeCell ref="GAJ300:GAJ304"/>
    <mergeCell ref="GAK300:GAK304"/>
    <mergeCell ref="GAL300:GAL304"/>
    <mergeCell ref="GAM300:GAM304"/>
    <mergeCell ref="GAN300:GAN304"/>
    <mergeCell ref="GAO300:GAO304"/>
    <mergeCell ref="GAP300:GAP304"/>
    <mergeCell ref="GAQ300:GAQ304"/>
    <mergeCell ref="GAR300:GAR304"/>
    <mergeCell ref="GAS300:GAS304"/>
    <mergeCell ref="GAT300:GAT304"/>
    <mergeCell ref="GAU300:GAU304"/>
    <mergeCell ref="GAV300:GAV304"/>
    <mergeCell ref="GAW300:GAW304"/>
    <mergeCell ref="GAX300:GAX304"/>
    <mergeCell ref="FZQ300:FZQ304"/>
    <mergeCell ref="FZR300:FZR304"/>
    <mergeCell ref="FZS300:FZS304"/>
    <mergeCell ref="FZT300:FZT304"/>
    <mergeCell ref="FZU300:FZU304"/>
    <mergeCell ref="FZV300:FZV304"/>
    <mergeCell ref="FZW300:FZW304"/>
    <mergeCell ref="FZX300:FZX304"/>
    <mergeCell ref="FZY300:FZY304"/>
    <mergeCell ref="FZZ300:FZZ304"/>
    <mergeCell ref="GAA300:GAA304"/>
    <mergeCell ref="GAB300:GAB304"/>
    <mergeCell ref="GAC300:GAC304"/>
    <mergeCell ref="GAD300:GAD304"/>
    <mergeCell ref="GAE300:GAE304"/>
    <mergeCell ref="GAF300:GAF304"/>
    <mergeCell ref="GAG300:GAG304"/>
    <mergeCell ref="FYZ300:FYZ304"/>
    <mergeCell ref="FZA300:FZA304"/>
    <mergeCell ref="FZB300:FZB304"/>
    <mergeCell ref="FZC300:FZC304"/>
    <mergeCell ref="FZD300:FZD304"/>
    <mergeCell ref="FZE300:FZE304"/>
    <mergeCell ref="FZF300:FZF304"/>
    <mergeCell ref="FZG300:FZG304"/>
    <mergeCell ref="FZH300:FZH304"/>
    <mergeCell ref="FZI300:FZI304"/>
    <mergeCell ref="FZJ300:FZJ304"/>
    <mergeCell ref="FZK300:FZK304"/>
    <mergeCell ref="FZL300:FZL304"/>
    <mergeCell ref="FZM300:FZM304"/>
    <mergeCell ref="FZN300:FZN304"/>
    <mergeCell ref="FZO300:FZO304"/>
    <mergeCell ref="FZP300:FZP304"/>
    <mergeCell ref="FYI300:FYI304"/>
    <mergeCell ref="FYJ300:FYJ304"/>
    <mergeCell ref="FYK300:FYK304"/>
    <mergeCell ref="FYL300:FYL304"/>
    <mergeCell ref="FYM300:FYM304"/>
    <mergeCell ref="FYN300:FYN304"/>
    <mergeCell ref="FYO300:FYO304"/>
    <mergeCell ref="FYP300:FYP304"/>
    <mergeCell ref="FYQ300:FYQ304"/>
    <mergeCell ref="FYR300:FYR304"/>
    <mergeCell ref="FYS300:FYS304"/>
    <mergeCell ref="FYT300:FYT304"/>
    <mergeCell ref="FYU300:FYU304"/>
    <mergeCell ref="FYV300:FYV304"/>
    <mergeCell ref="FYW300:FYW304"/>
    <mergeCell ref="FYX300:FYX304"/>
    <mergeCell ref="FYY300:FYY304"/>
    <mergeCell ref="FXR300:FXR304"/>
    <mergeCell ref="FXS300:FXS304"/>
    <mergeCell ref="FXT300:FXT304"/>
    <mergeCell ref="FXU300:FXU304"/>
    <mergeCell ref="FXV300:FXV304"/>
    <mergeCell ref="FXW300:FXW304"/>
    <mergeCell ref="FXX300:FXX304"/>
    <mergeCell ref="FXY300:FXY304"/>
    <mergeCell ref="FXZ300:FXZ304"/>
    <mergeCell ref="FYA300:FYA304"/>
    <mergeCell ref="FYB300:FYB304"/>
    <mergeCell ref="FYC300:FYC304"/>
    <mergeCell ref="FYD300:FYD304"/>
    <mergeCell ref="FYE300:FYE304"/>
    <mergeCell ref="FYF300:FYF304"/>
    <mergeCell ref="FYG300:FYG304"/>
    <mergeCell ref="FYH300:FYH304"/>
    <mergeCell ref="FXA300:FXA304"/>
    <mergeCell ref="FXB300:FXB304"/>
    <mergeCell ref="FXC300:FXC304"/>
    <mergeCell ref="FXD300:FXD304"/>
    <mergeCell ref="FXE300:FXE304"/>
    <mergeCell ref="FXF300:FXF304"/>
    <mergeCell ref="FXG300:FXG304"/>
    <mergeCell ref="FXH300:FXH304"/>
    <mergeCell ref="FXI300:FXI304"/>
    <mergeCell ref="FXJ300:FXJ304"/>
    <mergeCell ref="FXK300:FXK304"/>
    <mergeCell ref="FXL300:FXL304"/>
    <mergeCell ref="FXM300:FXM304"/>
    <mergeCell ref="FXN300:FXN304"/>
    <mergeCell ref="FXO300:FXO304"/>
    <mergeCell ref="FXP300:FXP304"/>
    <mergeCell ref="FXQ300:FXQ304"/>
    <mergeCell ref="FWJ300:FWJ304"/>
    <mergeCell ref="FWK300:FWK304"/>
    <mergeCell ref="FWL300:FWL304"/>
    <mergeCell ref="FWM300:FWM304"/>
    <mergeCell ref="FWN300:FWN304"/>
    <mergeCell ref="FWO300:FWO304"/>
    <mergeCell ref="FWP300:FWP304"/>
    <mergeCell ref="FWQ300:FWQ304"/>
    <mergeCell ref="FWR300:FWR304"/>
    <mergeCell ref="FWS300:FWS304"/>
    <mergeCell ref="FWT300:FWT304"/>
    <mergeCell ref="FWU300:FWU304"/>
    <mergeCell ref="FWV300:FWV304"/>
    <mergeCell ref="FWW300:FWW304"/>
    <mergeCell ref="FWX300:FWX304"/>
    <mergeCell ref="FWY300:FWY304"/>
    <mergeCell ref="FWZ300:FWZ304"/>
    <mergeCell ref="FVS300:FVS304"/>
    <mergeCell ref="FVT300:FVT304"/>
    <mergeCell ref="FVU300:FVU304"/>
    <mergeCell ref="FVV300:FVV304"/>
    <mergeCell ref="FVW300:FVW304"/>
    <mergeCell ref="FVX300:FVX304"/>
    <mergeCell ref="FVY300:FVY304"/>
    <mergeCell ref="FVZ300:FVZ304"/>
    <mergeCell ref="FWA300:FWA304"/>
    <mergeCell ref="FWB300:FWB304"/>
    <mergeCell ref="FWC300:FWC304"/>
    <mergeCell ref="FWD300:FWD304"/>
    <mergeCell ref="FWE300:FWE304"/>
    <mergeCell ref="FWF300:FWF304"/>
    <mergeCell ref="FWG300:FWG304"/>
    <mergeCell ref="FWH300:FWH304"/>
    <mergeCell ref="FWI300:FWI304"/>
    <mergeCell ref="FVB300:FVB304"/>
    <mergeCell ref="FVC300:FVC304"/>
    <mergeCell ref="FVD300:FVD304"/>
    <mergeCell ref="FVE300:FVE304"/>
    <mergeCell ref="FVF300:FVF304"/>
    <mergeCell ref="FVG300:FVG304"/>
    <mergeCell ref="FVH300:FVH304"/>
    <mergeCell ref="FVI300:FVI304"/>
    <mergeCell ref="FVJ300:FVJ304"/>
    <mergeCell ref="FVK300:FVK304"/>
    <mergeCell ref="FVL300:FVL304"/>
    <mergeCell ref="FVM300:FVM304"/>
    <mergeCell ref="FVN300:FVN304"/>
    <mergeCell ref="FVO300:FVO304"/>
    <mergeCell ref="FVP300:FVP304"/>
    <mergeCell ref="FVQ300:FVQ304"/>
    <mergeCell ref="FVR300:FVR304"/>
    <mergeCell ref="FUK300:FUK304"/>
    <mergeCell ref="FUL300:FUL304"/>
    <mergeCell ref="FUM300:FUM304"/>
    <mergeCell ref="FUN300:FUN304"/>
    <mergeCell ref="FUO300:FUO304"/>
    <mergeCell ref="FUP300:FUP304"/>
    <mergeCell ref="FUQ300:FUQ304"/>
    <mergeCell ref="FUR300:FUR304"/>
    <mergeCell ref="FUS300:FUS304"/>
    <mergeCell ref="FUT300:FUT304"/>
    <mergeCell ref="FUU300:FUU304"/>
    <mergeCell ref="FUV300:FUV304"/>
    <mergeCell ref="FUW300:FUW304"/>
    <mergeCell ref="FUX300:FUX304"/>
    <mergeCell ref="FUY300:FUY304"/>
    <mergeCell ref="FUZ300:FUZ304"/>
    <mergeCell ref="FVA300:FVA304"/>
    <mergeCell ref="FTT300:FTT304"/>
    <mergeCell ref="FTU300:FTU304"/>
    <mergeCell ref="FTV300:FTV304"/>
    <mergeCell ref="FTW300:FTW304"/>
    <mergeCell ref="FTX300:FTX304"/>
    <mergeCell ref="FTY300:FTY304"/>
    <mergeCell ref="FTZ300:FTZ304"/>
    <mergeCell ref="FUA300:FUA304"/>
    <mergeCell ref="FUB300:FUB304"/>
    <mergeCell ref="FUC300:FUC304"/>
    <mergeCell ref="FUD300:FUD304"/>
    <mergeCell ref="FUE300:FUE304"/>
    <mergeCell ref="FUF300:FUF304"/>
    <mergeCell ref="FUG300:FUG304"/>
    <mergeCell ref="FUH300:FUH304"/>
    <mergeCell ref="FUI300:FUI304"/>
    <mergeCell ref="FUJ300:FUJ304"/>
    <mergeCell ref="FTC300:FTC304"/>
    <mergeCell ref="FTD300:FTD304"/>
    <mergeCell ref="FTE300:FTE304"/>
    <mergeCell ref="FTF300:FTF304"/>
    <mergeCell ref="FTG300:FTG304"/>
    <mergeCell ref="FTH300:FTH304"/>
    <mergeCell ref="FTI300:FTI304"/>
    <mergeCell ref="FTJ300:FTJ304"/>
    <mergeCell ref="FTK300:FTK304"/>
    <mergeCell ref="FTL300:FTL304"/>
    <mergeCell ref="FTM300:FTM304"/>
    <mergeCell ref="FTN300:FTN304"/>
    <mergeCell ref="FTO300:FTO304"/>
    <mergeCell ref="FTP300:FTP304"/>
    <mergeCell ref="FTQ300:FTQ304"/>
    <mergeCell ref="FTR300:FTR304"/>
    <mergeCell ref="FTS300:FTS304"/>
    <mergeCell ref="FSL300:FSL304"/>
    <mergeCell ref="FSM300:FSM304"/>
    <mergeCell ref="FSN300:FSN304"/>
    <mergeCell ref="FSO300:FSO304"/>
    <mergeCell ref="FSP300:FSP304"/>
    <mergeCell ref="FSQ300:FSQ304"/>
    <mergeCell ref="FSR300:FSR304"/>
    <mergeCell ref="FSS300:FSS304"/>
    <mergeCell ref="FST300:FST304"/>
    <mergeCell ref="FSU300:FSU304"/>
    <mergeCell ref="FSV300:FSV304"/>
    <mergeCell ref="FSW300:FSW304"/>
    <mergeCell ref="FSX300:FSX304"/>
    <mergeCell ref="FSY300:FSY304"/>
    <mergeCell ref="FSZ300:FSZ304"/>
    <mergeCell ref="FTA300:FTA304"/>
    <mergeCell ref="FTB300:FTB304"/>
    <mergeCell ref="FRU300:FRU304"/>
    <mergeCell ref="FRV300:FRV304"/>
    <mergeCell ref="FRW300:FRW304"/>
    <mergeCell ref="FRX300:FRX304"/>
    <mergeCell ref="FRY300:FRY304"/>
    <mergeCell ref="FRZ300:FRZ304"/>
    <mergeCell ref="FSA300:FSA304"/>
    <mergeCell ref="FSB300:FSB304"/>
    <mergeCell ref="FSC300:FSC304"/>
    <mergeCell ref="FSD300:FSD304"/>
    <mergeCell ref="FSE300:FSE304"/>
    <mergeCell ref="FSF300:FSF304"/>
    <mergeCell ref="FSG300:FSG304"/>
    <mergeCell ref="FSH300:FSH304"/>
    <mergeCell ref="FSI300:FSI304"/>
    <mergeCell ref="FSJ300:FSJ304"/>
    <mergeCell ref="FSK300:FSK304"/>
    <mergeCell ref="FRD300:FRD304"/>
    <mergeCell ref="FRE300:FRE304"/>
    <mergeCell ref="FRF300:FRF304"/>
    <mergeCell ref="FRG300:FRG304"/>
    <mergeCell ref="FRH300:FRH304"/>
    <mergeCell ref="FRI300:FRI304"/>
    <mergeCell ref="FRJ300:FRJ304"/>
    <mergeCell ref="FRK300:FRK304"/>
    <mergeCell ref="FRL300:FRL304"/>
    <mergeCell ref="FRM300:FRM304"/>
    <mergeCell ref="FRN300:FRN304"/>
    <mergeCell ref="FRO300:FRO304"/>
    <mergeCell ref="FRP300:FRP304"/>
    <mergeCell ref="FRQ300:FRQ304"/>
    <mergeCell ref="FRR300:FRR304"/>
    <mergeCell ref="FRS300:FRS304"/>
    <mergeCell ref="FRT300:FRT304"/>
    <mergeCell ref="FQM300:FQM304"/>
    <mergeCell ref="FQN300:FQN304"/>
    <mergeCell ref="FQO300:FQO304"/>
    <mergeCell ref="FQP300:FQP304"/>
    <mergeCell ref="FQQ300:FQQ304"/>
    <mergeCell ref="FQR300:FQR304"/>
    <mergeCell ref="FQS300:FQS304"/>
    <mergeCell ref="FQT300:FQT304"/>
    <mergeCell ref="FQU300:FQU304"/>
    <mergeCell ref="FQV300:FQV304"/>
    <mergeCell ref="FQW300:FQW304"/>
    <mergeCell ref="FQX300:FQX304"/>
    <mergeCell ref="FQY300:FQY304"/>
    <mergeCell ref="FQZ300:FQZ304"/>
    <mergeCell ref="FRA300:FRA304"/>
    <mergeCell ref="FRB300:FRB304"/>
    <mergeCell ref="FRC300:FRC304"/>
    <mergeCell ref="FPV300:FPV304"/>
    <mergeCell ref="FPW300:FPW304"/>
    <mergeCell ref="FPX300:FPX304"/>
    <mergeCell ref="FPY300:FPY304"/>
    <mergeCell ref="FPZ300:FPZ304"/>
    <mergeCell ref="FQA300:FQA304"/>
    <mergeCell ref="FQB300:FQB304"/>
    <mergeCell ref="FQC300:FQC304"/>
    <mergeCell ref="FQD300:FQD304"/>
    <mergeCell ref="FQE300:FQE304"/>
    <mergeCell ref="FQF300:FQF304"/>
    <mergeCell ref="FQG300:FQG304"/>
    <mergeCell ref="FQH300:FQH304"/>
    <mergeCell ref="FQI300:FQI304"/>
    <mergeCell ref="FQJ300:FQJ304"/>
    <mergeCell ref="FQK300:FQK304"/>
    <mergeCell ref="FQL300:FQL304"/>
    <mergeCell ref="FPE300:FPE304"/>
    <mergeCell ref="FPF300:FPF304"/>
    <mergeCell ref="FPG300:FPG304"/>
    <mergeCell ref="FPH300:FPH304"/>
    <mergeCell ref="FPI300:FPI304"/>
    <mergeCell ref="FPJ300:FPJ304"/>
    <mergeCell ref="FPK300:FPK304"/>
    <mergeCell ref="FPL300:FPL304"/>
    <mergeCell ref="FPM300:FPM304"/>
    <mergeCell ref="FPN300:FPN304"/>
    <mergeCell ref="FPO300:FPO304"/>
    <mergeCell ref="FPP300:FPP304"/>
    <mergeCell ref="FPQ300:FPQ304"/>
    <mergeCell ref="FPR300:FPR304"/>
    <mergeCell ref="FPS300:FPS304"/>
    <mergeCell ref="FPT300:FPT304"/>
    <mergeCell ref="FPU300:FPU304"/>
    <mergeCell ref="FON300:FON304"/>
    <mergeCell ref="FOO300:FOO304"/>
    <mergeCell ref="FOP300:FOP304"/>
    <mergeCell ref="FOQ300:FOQ304"/>
    <mergeCell ref="FOR300:FOR304"/>
    <mergeCell ref="FOS300:FOS304"/>
    <mergeCell ref="FOT300:FOT304"/>
    <mergeCell ref="FOU300:FOU304"/>
    <mergeCell ref="FOV300:FOV304"/>
    <mergeCell ref="FOW300:FOW304"/>
    <mergeCell ref="FOX300:FOX304"/>
    <mergeCell ref="FOY300:FOY304"/>
    <mergeCell ref="FOZ300:FOZ304"/>
    <mergeCell ref="FPA300:FPA304"/>
    <mergeCell ref="FPB300:FPB304"/>
    <mergeCell ref="FPC300:FPC304"/>
    <mergeCell ref="FPD300:FPD304"/>
    <mergeCell ref="FNW300:FNW304"/>
    <mergeCell ref="FNX300:FNX304"/>
    <mergeCell ref="FNY300:FNY304"/>
    <mergeCell ref="FNZ300:FNZ304"/>
    <mergeCell ref="FOA300:FOA304"/>
    <mergeCell ref="FOB300:FOB304"/>
    <mergeCell ref="FOC300:FOC304"/>
    <mergeCell ref="FOD300:FOD304"/>
    <mergeCell ref="FOE300:FOE304"/>
    <mergeCell ref="FOF300:FOF304"/>
    <mergeCell ref="FOG300:FOG304"/>
    <mergeCell ref="FOH300:FOH304"/>
    <mergeCell ref="FOI300:FOI304"/>
    <mergeCell ref="FOJ300:FOJ304"/>
    <mergeCell ref="FOK300:FOK304"/>
    <mergeCell ref="FOL300:FOL304"/>
    <mergeCell ref="FOM300:FOM304"/>
    <mergeCell ref="FNF300:FNF304"/>
    <mergeCell ref="FNG300:FNG304"/>
    <mergeCell ref="FNH300:FNH304"/>
    <mergeCell ref="FNI300:FNI304"/>
    <mergeCell ref="FNJ300:FNJ304"/>
    <mergeCell ref="FNK300:FNK304"/>
    <mergeCell ref="FNL300:FNL304"/>
    <mergeCell ref="FNM300:FNM304"/>
    <mergeCell ref="FNN300:FNN304"/>
    <mergeCell ref="FNO300:FNO304"/>
    <mergeCell ref="FNP300:FNP304"/>
    <mergeCell ref="FNQ300:FNQ304"/>
    <mergeCell ref="FNR300:FNR304"/>
    <mergeCell ref="FNS300:FNS304"/>
    <mergeCell ref="FNT300:FNT304"/>
    <mergeCell ref="FNU300:FNU304"/>
    <mergeCell ref="FNV300:FNV304"/>
    <mergeCell ref="FMO300:FMO304"/>
    <mergeCell ref="FMP300:FMP304"/>
    <mergeCell ref="FMQ300:FMQ304"/>
    <mergeCell ref="FMR300:FMR304"/>
    <mergeCell ref="FMS300:FMS304"/>
    <mergeCell ref="FMT300:FMT304"/>
    <mergeCell ref="FMU300:FMU304"/>
    <mergeCell ref="FMV300:FMV304"/>
    <mergeCell ref="FMW300:FMW304"/>
    <mergeCell ref="FMX300:FMX304"/>
    <mergeCell ref="FMY300:FMY304"/>
    <mergeCell ref="FMZ300:FMZ304"/>
    <mergeCell ref="FNA300:FNA304"/>
    <mergeCell ref="FNB300:FNB304"/>
    <mergeCell ref="FNC300:FNC304"/>
    <mergeCell ref="FND300:FND304"/>
    <mergeCell ref="FNE300:FNE304"/>
    <mergeCell ref="FLX300:FLX304"/>
    <mergeCell ref="FLY300:FLY304"/>
    <mergeCell ref="FLZ300:FLZ304"/>
    <mergeCell ref="FMA300:FMA304"/>
    <mergeCell ref="FMB300:FMB304"/>
    <mergeCell ref="FMC300:FMC304"/>
    <mergeCell ref="FMD300:FMD304"/>
    <mergeCell ref="FME300:FME304"/>
    <mergeCell ref="FMF300:FMF304"/>
    <mergeCell ref="FMG300:FMG304"/>
    <mergeCell ref="FMH300:FMH304"/>
    <mergeCell ref="FMI300:FMI304"/>
    <mergeCell ref="FMJ300:FMJ304"/>
    <mergeCell ref="FMK300:FMK304"/>
    <mergeCell ref="FML300:FML304"/>
    <mergeCell ref="FMM300:FMM304"/>
    <mergeCell ref="FMN300:FMN304"/>
    <mergeCell ref="FLG300:FLG304"/>
    <mergeCell ref="FLH300:FLH304"/>
    <mergeCell ref="FLI300:FLI304"/>
    <mergeCell ref="FLJ300:FLJ304"/>
    <mergeCell ref="FLK300:FLK304"/>
    <mergeCell ref="FLL300:FLL304"/>
    <mergeCell ref="FLM300:FLM304"/>
    <mergeCell ref="FLN300:FLN304"/>
    <mergeCell ref="FLO300:FLO304"/>
    <mergeCell ref="FLP300:FLP304"/>
    <mergeCell ref="FLQ300:FLQ304"/>
    <mergeCell ref="FLR300:FLR304"/>
    <mergeCell ref="FLS300:FLS304"/>
    <mergeCell ref="FLT300:FLT304"/>
    <mergeCell ref="FLU300:FLU304"/>
    <mergeCell ref="FLV300:FLV304"/>
    <mergeCell ref="FLW300:FLW304"/>
    <mergeCell ref="FKP300:FKP304"/>
    <mergeCell ref="FKQ300:FKQ304"/>
    <mergeCell ref="FKR300:FKR304"/>
    <mergeCell ref="FKS300:FKS304"/>
    <mergeCell ref="FKT300:FKT304"/>
    <mergeCell ref="FKU300:FKU304"/>
    <mergeCell ref="FKV300:FKV304"/>
    <mergeCell ref="FKW300:FKW304"/>
    <mergeCell ref="FKX300:FKX304"/>
    <mergeCell ref="FKY300:FKY304"/>
    <mergeCell ref="FKZ300:FKZ304"/>
    <mergeCell ref="FLA300:FLA304"/>
    <mergeCell ref="FLB300:FLB304"/>
    <mergeCell ref="FLC300:FLC304"/>
    <mergeCell ref="FLD300:FLD304"/>
    <mergeCell ref="FLE300:FLE304"/>
    <mergeCell ref="FLF300:FLF304"/>
    <mergeCell ref="FJY300:FJY304"/>
    <mergeCell ref="FJZ300:FJZ304"/>
    <mergeCell ref="FKA300:FKA304"/>
    <mergeCell ref="FKB300:FKB304"/>
    <mergeCell ref="FKC300:FKC304"/>
    <mergeCell ref="FKD300:FKD304"/>
    <mergeCell ref="FKE300:FKE304"/>
    <mergeCell ref="FKF300:FKF304"/>
    <mergeCell ref="FKG300:FKG304"/>
    <mergeCell ref="FKH300:FKH304"/>
    <mergeCell ref="FKI300:FKI304"/>
    <mergeCell ref="FKJ300:FKJ304"/>
    <mergeCell ref="FKK300:FKK304"/>
    <mergeCell ref="FKL300:FKL304"/>
    <mergeCell ref="FKM300:FKM304"/>
    <mergeCell ref="FKN300:FKN304"/>
    <mergeCell ref="FKO300:FKO304"/>
    <mergeCell ref="FJH300:FJH304"/>
    <mergeCell ref="FJI300:FJI304"/>
    <mergeCell ref="FJJ300:FJJ304"/>
    <mergeCell ref="FJK300:FJK304"/>
    <mergeCell ref="FJL300:FJL304"/>
    <mergeCell ref="FJM300:FJM304"/>
    <mergeCell ref="FJN300:FJN304"/>
    <mergeCell ref="FJO300:FJO304"/>
    <mergeCell ref="FJP300:FJP304"/>
    <mergeCell ref="FJQ300:FJQ304"/>
    <mergeCell ref="FJR300:FJR304"/>
    <mergeCell ref="FJS300:FJS304"/>
    <mergeCell ref="FJT300:FJT304"/>
    <mergeCell ref="FJU300:FJU304"/>
    <mergeCell ref="FJV300:FJV304"/>
    <mergeCell ref="FJW300:FJW304"/>
    <mergeCell ref="FJX300:FJX304"/>
    <mergeCell ref="FIQ300:FIQ304"/>
    <mergeCell ref="FIR300:FIR304"/>
    <mergeCell ref="FIS300:FIS304"/>
    <mergeCell ref="FIT300:FIT304"/>
    <mergeCell ref="FIU300:FIU304"/>
    <mergeCell ref="FIV300:FIV304"/>
    <mergeCell ref="FIW300:FIW304"/>
    <mergeCell ref="FIX300:FIX304"/>
    <mergeCell ref="FIY300:FIY304"/>
    <mergeCell ref="FIZ300:FIZ304"/>
    <mergeCell ref="FJA300:FJA304"/>
    <mergeCell ref="FJB300:FJB304"/>
    <mergeCell ref="FJC300:FJC304"/>
    <mergeCell ref="FJD300:FJD304"/>
    <mergeCell ref="FJE300:FJE304"/>
    <mergeCell ref="FJF300:FJF304"/>
    <mergeCell ref="FJG300:FJG304"/>
    <mergeCell ref="FHZ300:FHZ304"/>
    <mergeCell ref="FIA300:FIA304"/>
    <mergeCell ref="FIB300:FIB304"/>
    <mergeCell ref="FIC300:FIC304"/>
    <mergeCell ref="FID300:FID304"/>
    <mergeCell ref="FIE300:FIE304"/>
    <mergeCell ref="FIF300:FIF304"/>
    <mergeCell ref="FIG300:FIG304"/>
    <mergeCell ref="FIH300:FIH304"/>
    <mergeCell ref="FII300:FII304"/>
    <mergeCell ref="FIJ300:FIJ304"/>
    <mergeCell ref="FIK300:FIK304"/>
    <mergeCell ref="FIL300:FIL304"/>
    <mergeCell ref="FIM300:FIM304"/>
    <mergeCell ref="FIN300:FIN304"/>
    <mergeCell ref="FIO300:FIO304"/>
    <mergeCell ref="FIP300:FIP304"/>
    <mergeCell ref="FHI300:FHI304"/>
    <mergeCell ref="FHJ300:FHJ304"/>
    <mergeCell ref="FHK300:FHK304"/>
    <mergeCell ref="FHL300:FHL304"/>
    <mergeCell ref="FHM300:FHM304"/>
    <mergeCell ref="FHN300:FHN304"/>
    <mergeCell ref="FHO300:FHO304"/>
    <mergeCell ref="FHP300:FHP304"/>
    <mergeCell ref="FHQ300:FHQ304"/>
    <mergeCell ref="FHR300:FHR304"/>
    <mergeCell ref="FHS300:FHS304"/>
    <mergeCell ref="FHT300:FHT304"/>
    <mergeCell ref="FHU300:FHU304"/>
    <mergeCell ref="FHV300:FHV304"/>
    <mergeCell ref="FHW300:FHW304"/>
    <mergeCell ref="FHX300:FHX304"/>
    <mergeCell ref="FHY300:FHY304"/>
    <mergeCell ref="FGR300:FGR304"/>
    <mergeCell ref="FGS300:FGS304"/>
    <mergeCell ref="FGT300:FGT304"/>
    <mergeCell ref="FGU300:FGU304"/>
    <mergeCell ref="FGV300:FGV304"/>
    <mergeCell ref="FGW300:FGW304"/>
    <mergeCell ref="FGX300:FGX304"/>
    <mergeCell ref="FGY300:FGY304"/>
    <mergeCell ref="FGZ300:FGZ304"/>
    <mergeCell ref="FHA300:FHA304"/>
    <mergeCell ref="FHB300:FHB304"/>
    <mergeCell ref="FHC300:FHC304"/>
    <mergeCell ref="FHD300:FHD304"/>
    <mergeCell ref="FHE300:FHE304"/>
    <mergeCell ref="FHF300:FHF304"/>
    <mergeCell ref="FHG300:FHG304"/>
    <mergeCell ref="FHH300:FHH304"/>
    <mergeCell ref="FGA300:FGA304"/>
    <mergeCell ref="FGB300:FGB304"/>
    <mergeCell ref="FGC300:FGC304"/>
    <mergeCell ref="FGD300:FGD304"/>
    <mergeCell ref="FGE300:FGE304"/>
    <mergeCell ref="FGF300:FGF304"/>
    <mergeCell ref="FGG300:FGG304"/>
    <mergeCell ref="FGH300:FGH304"/>
    <mergeCell ref="FGI300:FGI304"/>
    <mergeCell ref="FGJ300:FGJ304"/>
    <mergeCell ref="FGK300:FGK304"/>
    <mergeCell ref="FGL300:FGL304"/>
    <mergeCell ref="FGM300:FGM304"/>
    <mergeCell ref="FGN300:FGN304"/>
    <mergeCell ref="FGO300:FGO304"/>
    <mergeCell ref="FGP300:FGP304"/>
    <mergeCell ref="FGQ300:FGQ304"/>
    <mergeCell ref="FFJ300:FFJ304"/>
    <mergeCell ref="FFK300:FFK304"/>
    <mergeCell ref="FFL300:FFL304"/>
    <mergeCell ref="FFM300:FFM304"/>
    <mergeCell ref="FFN300:FFN304"/>
    <mergeCell ref="FFO300:FFO304"/>
    <mergeCell ref="FFP300:FFP304"/>
    <mergeCell ref="FFQ300:FFQ304"/>
    <mergeCell ref="FFR300:FFR304"/>
    <mergeCell ref="FFS300:FFS304"/>
    <mergeCell ref="FFT300:FFT304"/>
    <mergeCell ref="FFU300:FFU304"/>
    <mergeCell ref="FFV300:FFV304"/>
    <mergeCell ref="FFW300:FFW304"/>
    <mergeCell ref="FFX300:FFX304"/>
    <mergeCell ref="FFY300:FFY304"/>
    <mergeCell ref="FFZ300:FFZ304"/>
    <mergeCell ref="FES300:FES304"/>
    <mergeCell ref="FET300:FET304"/>
    <mergeCell ref="FEU300:FEU304"/>
    <mergeCell ref="FEV300:FEV304"/>
    <mergeCell ref="FEW300:FEW304"/>
    <mergeCell ref="FEX300:FEX304"/>
    <mergeCell ref="FEY300:FEY304"/>
    <mergeCell ref="FEZ300:FEZ304"/>
    <mergeCell ref="FFA300:FFA304"/>
    <mergeCell ref="FFB300:FFB304"/>
    <mergeCell ref="FFC300:FFC304"/>
    <mergeCell ref="FFD300:FFD304"/>
    <mergeCell ref="FFE300:FFE304"/>
    <mergeCell ref="FFF300:FFF304"/>
    <mergeCell ref="FFG300:FFG304"/>
    <mergeCell ref="FFH300:FFH304"/>
    <mergeCell ref="FFI300:FFI304"/>
    <mergeCell ref="FEB300:FEB304"/>
    <mergeCell ref="FEC300:FEC304"/>
    <mergeCell ref="FED300:FED304"/>
    <mergeCell ref="FEE300:FEE304"/>
    <mergeCell ref="FEF300:FEF304"/>
    <mergeCell ref="FEG300:FEG304"/>
    <mergeCell ref="FEH300:FEH304"/>
    <mergeCell ref="FEI300:FEI304"/>
    <mergeCell ref="FEJ300:FEJ304"/>
    <mergeCell ref="FEK300:FEK304"/>
    <mergeCell ref="FEL300:FEL304"/>
    <mergeCell ref="FEM300:FEM304"/>
    <mergeCell ref="FEN300:FEN304"/>
    <mergeCell ref="FEO300:FEO304"/>
    <mergeCell ref="FEP300:FEP304"/>
    <mergeCell ref="FEQ300:FEQ304"/>
    <mergeCell ref="FER300:FER304"/>
    <mergeCell ref="FDK300:FDK304"/>
    <mergeCell ref="FDL300:FDL304"/>
    <mergeCell ref="FDM300:FDM304"/>
    <mergeCell ref="FDN300:FDN304"/>
    <mergeCell ref="FDO300:FDO304"/>
    <mergeCell ref="FDP300:FDP304"/>
    <mergeCell ref="FDQ300:FDQ304"/>
    <mergeCell ref="FDR300:FDR304"/>
    <mergeCell ref="FDS300:FDS304"/>
    <mergeCell ref="FDT300:FDT304"/>
    <mergeCell ref="FDU300:FDU304"/>
    <mergeCell ref="FDV300:FDV304"/>
    <mergeCell ref="FDW300:FDW304"/>
    <mergeCell ref="FDX300:FDX304"/>
    <mergeCell ref="FDY300:FDY304"/>
    <mergeCell ref="FDZ300:FDZ304"/>
    <mergeCell ref="FEA300:FEA304"/>
    <mergeCell ref="FCT300:FCT304"/>
    <mergeCell ref="FCU300:FCU304"/>
    <mergeCell ref="FCV300:FCV304"/>
    <mergeCell ref="FCW300:FCW304"/>
    <mergeCell ref="FCX300:FCX304"/>
    <mergeCell ref="FCY300:FCY304"/>
    <mergeCell ref="FCZ300:FCZ304"/>
    <mergeCell ref="FDA300:FDA304"/>
    <mergeCell ref="FDB300:FDB304"/>
    <mergeCell ref="FDC300:FDC304"/>
    <mergeCell ref="FDD300:FDD304"/>
    <mergeCell ref="FDE300:FDE304"/>
    <mergeCell ref="FDF300:FDF304"/>
    <mergeCell ref="FDG300:FDG304"/>
    <mergeCell ref="FDH300:FDH304"/>
    <mergeCell ref="FDI300:FDI304"/>
    <mergeCell ref="FDJ300:FDJ304"/>
    <mergeCell ref="FCC300:FCC304"/>
    <mergeCell ref="FCD300:FCD304"/>
    <mergeCell ref="FCE300:FCE304"/>
    <mergeCell ref="FCF300:FCF304"/>
    <mergeCell ref="FCG300:FCG304"/>
    <mergeCell ref="FCH300:FCH304"/>
    <mergeCell ref="FCI300:FCI304"/>
    <mergeCell ref="FCJ300:FCJ304"/>
    <mergeCell ref="FCK300:FCK304"/>
    <mergeCell ref="FCL300:FCL304"/>
    <mergeCell ref="FCM300:FCM304"/>
    <mergeCell ref="FCN300:FCN304"/>
    <mergeCell ref="FCO300:FCO304"/>
    <mergeCell ref="FCP300:FCP304"/>
    <mergeCell ref="FCQ300:FCQ304"/>
    <mergeCell ref="FCR300:FCR304"/>
    <mergeCell ref="FCS300:FCS304"/>
    <mergeCell ref="FBL300:FBL304"/>
    <mergeCell ref="FBM300:FBM304"/>
    <mergeCell ref="FBN300:FBN304"/>
    <mergeCell ref="FBO300:FBO304"/>
    <mergeCell ref="FBP300:FBP304"/>
    <mergeCell ref="FBQ300:FBQ304"/>
    <mergeCell ref="FBR300:FBR304"/>
    <mergeCell ref="FBS300:FBS304"/>
    <mergeCell ref="FBT300:FBT304"/>
    <mergeCell ref="FBU300:FBU304"/>
    <mergeCell ref="FBV300:FBV304"/>
    <mergeCell ref="FBW300:FBW304"/>
    <mergeCell ref="FBX300:FBX304"/>
    <mergeCell ref="FBY300:FBY304"/>
    <mergeCell ref="FBZ300:FBZ304"/>
    <mergeCell ref="FCA300:FCA304"/>
    <mergeCell ref="FCB300:FCB304"/>
    <mergeCell ref="FAU300:FAU304"/>
    <mergeCell ref="FAV300:FAV304"/>
    <mergeCell ref="FAW300:FAW304"/>
    <mergeCell ref="FAX300:FAX304"/>
    <mergeCell ref="FAY300:FAY304"/>
    <mergeCell ref="FAZ300:FAZ304"/>
    <mergeCell ref="FBA300:FBA304"/>
    <mergeCell ref="FBB300:FBB304"/>
    <mergeCell ref="FBC300:FBC304"/>
    <mergeCell ref="FBD300:FBD304"/>
    <mergeCell ref="FBE300:FBE304"/>
    <mergeCell ref="FBF300:FBF304"/>
    <mergeCell ref="FBG300:FBG304"/>
    <mergeCell ref="FBH300:FBH304"/>
    <mergeCell ref="FBI300:FBI304"/>
    <mergeCell ref="FBJ300:FBJ304"/>
    <mergeCell ref="FBK300:FBK304"/>
    <mergeCell ref="FAD300:FAD304"/>
    <mergeCell ref="FAE300:FAE304"/>
    <mergeCell ref="FAF300:FAF304"/>
    <mergeCell ref="FAG300:FAG304"/>
    <mergeCell ref="FAH300:FAH304"/>
    <mergeCell ref="FAI300:FAI304"/>
    <mergeCell ref="FAJ300:FAJ304"/>
    <mergeCell ref="FAK300:FAK304"/>
    <mergeCell ref="FAL300:FAL304"/>
    <mergeCell ref="FAM300:FAM304"/>
    <mergeCell ref="FAN300:FAN304"/>
    <mergeCell ref="FAO300:FAO304"/>
    <mergeCell ref="FAP300:FAP304"/>
    <mergeCell ref="FAQ300:FAQ304"/>
    <mergeCell ref="FAR300:FAR304"/>
    <mergeCell ref="FAS300:FAS304"/>
    <mergeCell ref="FAT300:FAT304"/>
    <mergeCell ref="EZM300:EZM304"/>
    <mergeCell ref="EZN300:EZN304"/>
    <mergeCell ref="EZO300:EZO304"/>
    <mergeCell ref="EZP300:EZP304"/>
    <mergeCell ref="EZQ300:EZQ304"/>
    <mergeCell ref="EZR300:EZR304"/>
    <mergeCell ref="EZS300:EZS304"/>
    <mergeCell ref="EZT300:EZT304"/>
    <mergeCell ref="EZU300:EZU304"/>
    <mergeCell ref="EZV300:EZV304"/>
    <mergeCell ref="EZW300:EZW304"/>
    <mergeCell ref="EZX300:EZX304"/>
    <mergeCell ref="EZY300:EZY304"/>
    <mergeCell ref="EZZ300:EZZ304"/>
    <mergeCell ref="FAA300:FAA304"/>
    <mergeCell ref="FAB300:FAB304"/>
    <mergeCell ref="FAC300:FAC304"/>
    <mergeCell ref="EYV300:EYV304"/>
    <mergeCell ref="EYW300:EYW304"/>
    <mergeCell ref="EYX300:EYX304"/>
    <mergeCell ref="EYY300:EYY304"/>
    <mergeCell ref="EYZ300:EYZ304"/>
    <mergeCell ref="EZA300:EZA304"/>
    <mergeCell ref="EZB300:EZB304"/>
    <mergeCell ref="EZC300:EZC304"/>
    <mergeCell ref="EZD300:EZD304"/>
    <mergeCell ref="EZE300:EZE304"/>
    <mergeCell ref="EZF300:EZF304"/>
    <mergeCell ref="EZG300:EZG304"/>
    <mergeCell ref="EZH300:EZH304"/>
    <mergeCell ref="EZI300:EZI304"/>
    <mergeCell ref="EZJ300:EZJ304"/>
    <mergeCell ref="EZK300:EZK304"/>
    <mergeCell ref="EZL300:EZL304"/>
    <mergeCell ref="EYE300:EYE304"/>
    <mergeCell ref="EYF300:EYF304"/>
    <mergeCell ref="EYG300:EYG304"/>
    <mergeCell ref="EYH300:EYH304"/>
    <mergeCell ref="EYI300:EYI304"/>
    <mergeCell ref="EYJ300:EYJ304"/>
    <mergeCell ref="EYK300:EYK304"/>
    <mergeCell ref="EYL300:EYL304"/>
    <mergeCell ref="EYM300:EYM304"/>
    <mergeCell ref="EYN300:EYN304"/>
    <mergeCell ref="EYO300:EYO304"/>
    <mergeCell ref="EYP300:EYP304"/>
    <mergeCell ref="EYQ300:EYQ304"/>
    <mergeCell ref="EYR300:EYR304"/>
    <mergeCell ref="EYS300:EYS304"/>
    <mergeCell ref="EYT300:EYT304"/>
    <mergeCell ref="EYU300:EYU304"/>
    <mergeCell ref="EXN300:EXN304"/>
    <mergeCell ref="EXO300:EXO304"/>
    <mergeCell ref="EXP300:EXP304"/>
    <mergeCell ref="EXQ300:EXQ304"/>
    <mergeCell ref="EXR300:EXR304"/>
    <mergeCell ref="EXS300:EXS304"/>
    <mergeCell ref="EXT300:EXT304"/>
    <mergeCell ref="EXU300:EXU304"/>
    <mergeCell ref="EXV300:EXV304"/>
    <mergeCell ref="EXW300:EXW304"/>
    <mergeCell ref="EXX300:EXX304"/>
    <mergeCell ref="EXY300:EXY304"/>
    <mergeCell ref="EXZ300:EXZ304"/>
    <mergeCell ref="EYA300:EYA304"/>
    <mergeCell ref="EYB300:EYB304"/>
    <mergeCell ref="EYC300:EYC304"/>
    <mergeCell ref="EYD300:EYD304"/>
    <mergeCell ref="EWW300:EWW304"/>
    <mergeCell ref="EWX300:EWX304"/>
    <mergeCell ref="EWY300:EWY304"/>
    <mergeCell ref="EWZ300:EWZ304"/>
    <mergeCell ref="EXA300:EXA304"/>
    <mergeCell ref="EXB300:EXB304"/>
    <mergeCell ref="EXC300:EXC304"/>
    <mergeCell ref="EXD300:EXD304"/>
    <mergeCell ref="EXE300:EXE304"/>
    <mergeCell ref="EXF300:EXF304"/>
    <mergeCell ref="EXG300:EXG304"/>
    <mergeCell ref="EXH300:EXH304"/>
    <mergeCell ref="EXI300:EXI304"/>
    <mergeCell ref="EXJ300:EXJ304"/>
    <mergeCell ref="EXK300:EXK304"/>
    <mergeCell ref="EXL300:EXL304"/>
    <mergeCell ref="EXM300:EXM304"/>
    <mergeCell ref="EWF300:EWF304"/>
    <mergeCell ref="EWG300:EWG304"/>
    <mergeCell ref="EWH300:EWH304"/>
    <mergeCell ref="EWI300:EWI304"/>
    <mergeCell ref="EWJ300:EWJ304"/>
    <mergeCell ref="EWK300:EWK304"/>
    <mergeCell ref="EWL300:EWL304"/>
    <mergeCell ref="EWM300:EWM304"/>
    <mergeCell ref="EWN300:EWN304"/>
    <mergeCell ref="EWO300:EWO304"/>
    <mergeCell ref="EWP300:EWP304"/>
    <mergeCell ref="EWQ300:EWQ304"/>
    <mergeCell ref="EWR300:EWR304"/>
    <mergeCell ref="EWS300:EWS304"/>
    <mergeCell ref="EWT300:EWT304"/>
    <mergeCell ref="EWU300:EWU304"/>
    <mergeCell ref="EWV300:EWV304"/>
    <mergeCell ref="EVO300:EVO304"/>
    <mergeCell ref="EVP300:EVP304"/>
    <mergeCell ref="EVQ300:EVQ304"/>
    <mergeCell ref="EVR300:EVR304"/>
    <mergeCell ref="EVS300:EVS304"/>
    <mergeCell ref="EVT300:EVT304"/>
    <mergeCell ref="EVU300:EVU304"/>
    <mergeCell ref="EVV300:EVV304"/>
    <mergeCell ref="EVW300:EVW304"/>
    <mergeCell ref="EVX300:EVX304"/>
    <mergeCell ref="EVY300:EVY304"/>
    <mergeCell ref="EVZ300:EVZ304"/>
    <mergeCell ref="EWA300:EWA304"/>
    <mergeCell ref="EWB300:EWB304"/>
    <mergeCell ref="EWC300:EWC304"/>
    <mergeCell ref="EWD300:EWD304"/>
    <mergeCell ref="EWE300:EWE304"/>
    <mergeCell ref="EUX300:EUX304"/>
    <mergeCell ref="EUY300:EUY304"/>
    <mergeCell ref="EUZ300:EUZ304"/>
    <mergeCell ref="EVA300:EVA304"/>
    <mergeCell ref="EVB300:EVB304"/>
    <mergeCell ref="EVC300:EVC304"/>
    <mergeCell ref="EVD300:EVD304"/>
    <mergeCell ref="EVE300:EVE304"/>
    <mergeCell ref="EVF300:EVF304"/>
    <mergeCell ref="EVG300:EVG304"/>
    <mergeCell ref="EVH300:EVH304"/>
    <mergeCell ref="EVI300:EVI304"/>
    <mergeCell ref="EVJ300:EVJ304"/>
    <mergeCell ref="EVK300:EVK304"/>
    <mergeCell ref="EVL300:EVL304"/>
    <mergeCell ref="EVM300:EVM304"/>
    <mergeCell ref="EVN300:EVN304"/>
    <mergeCell ref="EUG300:EUG304"/>
    <mergeCell ref="EUH300:EUH304"/>
    <mergeCell ref="EUI300:EUI304"/>
    <mergeCell ref="EUJ300:EUJ304"/>
    <mergeCell ref="EUK300:EUK304"/>
    <mergeCell ref="EUL300:EUL304"/>
    <mergeCell ref="EUM300:EUM304"/>
    <mergeCell ref="EUN300:EUN304"/>
    <mergeCell ref="EUO300:EUO304"/>
    <mergeCell ref="EUP300:EUP304"/>
    <mergeCell ref="EUQ300:EUQ304"/>
    <mergeCell ref="EUR300:EUR304"/>
    <mergeCell ref="EUS300:EUS304"/>
    <mergeCell ref="EUT300:EUT304"/>
    <mergeCell ref="EUU300:EUU304"/>
    <mergeCell ref="EUV300:EUV304"/>
    <mergeCell ref="EUW300:EUW304"/>
    <mergeCell ref="ETP300:ETP304"/>
    <mergeCell ref="ETQ300:ETQ304"/>
    <mergeCell ref="ETR300:ETR304"/>
    <mergeCell ref="ETS300:ETS304"/>
    <mergeCell ref="ETT300:ETT304"/>
    <mergeCell ref="ETU300:ETU304"/>
    <mergeCell ref="ETV300:ETV304"/>
    <mergeCell ref="ETW300:ETW304"/>
    <mergeCell ref="ETX300:ETX304"/>
    <mergeCell ref="ETY300:ETY304"/>
    <mergeCell ref="ETZ300:ETZ304"/>
    <mergeCell ref="EUA300:EUA304"/>
    <mergeCell ref="EUB300:EUB304"/>
    <mergeCell ref="EUC300:EUC304"/>
    <mergeCell ref="EUD300:EUD304"/>
    <mergeCell ref="EUE300:EUE304"/>
    <mergeCell ref="EUF300:EUF304"/>
    <mergeCell ref="ESY300:ESY304"/>
    <mergeCell ref="ESZ300:ESZ304"/>
    <mergeCell ref="ETA300:ETA304"/>
    <mergeCell ref="ETB300:ETB304"/>
    <mergeCell ref="ETC300:ETC304"/>
    <mergeCell ref="ETD300:ETD304"/>
    <mergeCell ref="ETE300:ETE304"/>
    <mergeCell ref="ETF300:ETF304"/>
    <mergeCell ref="ETG300:ETG304"/>
    <mergeCell ref="ETH300:ETH304"/>
    <mergeCell ref="ETI300:ETI304"/>
    <mergeCell ref="ETJ300:ETJ304"/>
    <mergeCell ref="ETK300:ETK304"/>
    <mergeCell ref="ETL300:ETL304"/>
    <mergeCell ref="ETM300:ETM304"/>
    <mergeCell ref="ETN300:ETN304"/>
    <mergeCell ref="ETO300:ETO304"/>
    <mergeCell ref="ESH300:ESH304"/>
    <mergeCell ref="ESI300:ESI304"/>
    <mergeCell ref="ESJ300:ESJ304"/>
    <mergeCell ref="ESK300:ESK304"/>
    <mergeCell ref="ESL300:ESL304"/>
    <mergeCell ref="ESM300:ESM304"/>
    <mergeCell ref="ESN300:ESN304"/>
    <mergeCell ref="ESO300:ESO304"/>
    <mergeCell ref="ESP300:ESP304"/>
    <mergeCell ref="ESQ300:ESQ304"/>
    <mergeCell ref="ESR300:ESR304"/>
    <mergeCell ref="ESS300:ESS304"/>
    <mergeCell ref="EST300:EST304"/>
    <mergeCell ref="ESU300:ESU304"/>
    <mergeCell ref="ESV300:ESV304"/>
    <mergeCell ref="ESW300:ESW304"/>
    <mergeCell ref="ESX300:ESX304"/>
    <mergeCell ref="ERQ300:ERQ304"/>
    <mergeCell ref="ERR300:ERR304"/>
    <mergeCell ref="ERS300:ERS304"/>
    <mergeCell ref="ERT300:ERT304"/>
    <mergeCell ref="ERU300:ERU304"/>
    <mergeCell ref="ERV300:ERV304"/>
    <mergeCell ref="ERW300:ERW304"/>
    <mergeCell ref="ERX300:ERX304"/>
    <mergeCell ref="ERY300:ERY304"/>
    <mergeCell ref="ERZ300:ERZ304"/>
    <mergeCell ref="ESA300:ESA304"/>
    <mergeCell ref="ESB300:ESB304"/>
    <mergeCell ref="ESC300:ESC304"/>
    <mergeCell ref="ESD300:ESD304"/>
    <mergeCell ref="ESE300:ESE304"/>
    <mergeCell ref="ESF300:ESF304"/>
    <mergeCell ref="ESG300:ESG304"/>
    <mergeCell ref="EQZ300:EQZ304"/>
    <mergeCell ref="ERA300:ERA304"/>
    <mergeCell ref="ERB300:ERB304"/>
    <mergeCell ref="ERC300:ERC304"/>
    <mergeCell ref="ERD300:ERD304"/>
    <mergeCell ref="ERE300:ERE304"/>
    <mergeCell ref="ERF300:ERF304"/>
    <mergeCell ref="ERG300:ERG304"/>
    <mergeCell ref="ERH300:ERH304"/>
    <mergeCell ref="ERI300:ERI304"/>
    <mergeCell ref="ERJ300:ERJ304"/>
    <mergeCell ref="ERK300:ERK304"/>
    <mergeCell ref="ERL300:ERL304"/>
    <mergeCell ref="ERM300:ERM304"/>
    <mergeCell ref="ERN300:ERN304"/>
    <mergeCell ref="ERO300:ERO304"/>
    <mergeCell ref="ERP300:ERP304"/>
    <mergeCell ref="EQI300:EQI304"/>
    <mergeCell ref="EQJ300:EQJ304"/>
    <mergeCell ref="EQK300:EQK304"/>
    <mergeCell ref="EQL300:EQL304"/>
    <mergeCell ref="EQM300:EQM304"/>
    <mergeCell ref="EQN300:EQN304"/>
    <mergeCell ref="EQO300:EQO304"/>
    <mergeCell ref="EQP300:EQP304"/>
    <mergeCell ref="EQQ300:EQQ304"/>
    <mergeCell ref="EQR300:EQR304"/>
    <mergeCell ref="EQS300:EQS304"/>
    <mergeCell ref="EQT300:EQT304"/>
    <mergeCell ref="EQU300:EQU304"/>
    <mergeCell ref="EQV300:EQV304"/>
    <mergeCell ref="EQW300:EQW304"/>
    <mergeCell ref="EQX300:EQX304"/>
    <mergeCell ref="EQY300:EQY304"/>
    <mergeCell ref="EPR300:EPR304"/>
    <mergeCell ref="EPS300:EPS304"/>
    <mergeCell ref="EPT300:EPT304"/>
    <mergeCell ref="EPU300:EPU304"/>
    <mergeCell ref="EPV300:EPV304"/>
    <mergeCell ref="EPW300:EPW304"/>
    <mergeCell ref="EPX300:EPX304"/>
    <mergeCell ref="EPY300:EPY304"/>
    <mergeCell ref="EPZ300:EPZ304"/>
    <mergeCell ref="EQA300:EQA304"/>
    <mergeCell ref="EQB300:EQB304"/>
    <mergeCell ref="EQC300:EQC304"/>
    <mergeCell ref="EQD300:EQD304"/>
    <mergeCell ref="EQE300:EQE304"/>
    <mergeCell ref="EQF300:EQF304"/>
    <mergeCell ref="EQG300:EQG304"/>
    <mergeCell ref="EQH300:EQH304"/>
    <mergeCell ref="EPA300:EPA304"/>
    <mergeCell ref="EPB300:EPB304"/>
    <mergeCell ref="EPC300:EPC304"/>
    <mergeCell ref="EPD300:EPD304"/>
    <mergeCell ref="EPE300:EPE304"/>
    <mergeCell ref="EPF300:EPF304"/>
    <mergeCell ref="EPG300:EPG304"/>
    <mergeCell ref="EPH300:EPH304"/>
    <mergeCell ref="EPI300:EPI304"/>
    <mergeCell ref="EPJ300:EPJ304"/>
    <mergeCell ref="EPK300:EPK304"/>
    <mergeCell ref="EPL300:EPL304"/>
    <mergeCell ref="EPM300:EPM304"/>
    <mergeCell ref="EPN300:EPN304"/>
    <mergeCell ref="EPO300:EPO304"/>
    <mergeCell ref="EPP300:EPP304"/>
    <mergeCell ref="EPQ300:EPQ304"/>
    <mergeCell ref="EOJ300:EOJ304"/>
    <mergeCell ref="EOK300:EOK304"/>
    <mergeCell ref="EOL300:EOL304"/>
    <mergeCell ref="EOM300:EOM304"/>
    <mergeCell ref="EON300:EON304"/>
    <mergeCell ref="EOO300:EOO304"/>
    <mergeCell ref="EOP300:EOP304"/>
    <mergeCell ref="EOQ300:EOQ304"/>
    <mergeCell ref="EOR300:EOR304"/>
    <mergeCell ref="EOS300:EOS304"/>
    <mergeCell ref="EOT300:EOT304"/>
    <mergeCell ref="EOU300:EOU304"/>
    <mergeCell ref="EOV300:EOV304"/>
    <mergeCell ref="EOW300:EOW304"/>
    <mergeCell ref="EOX300:EOX304"/>
    <mergeCell ref="EOY300:EOY304"/>
    <mergeCell ref="EOZ300:EOZ304"/>
    <mergeCell ref="ENS300:ENS304"/>
    <mergeCell ref="ENT300:ENT304"/>
    <mergeCell ref="ENU300:ENU304"/>
    <mergeCell ref="ENV300:ENV304"/>
    <mergeCell ref="ENW300:ENW304"/>
    <mergeCell ref="ENX300:ENX304"/>
    <mergeCell ref="ENY300:ENY304"/>
    <mergeCell ref="ENZ300:ENZ304"/>
    <mergeCell ref="EOA300:EOA304"/>
    <mergeCell ref="EOB300:EOB304"/>
    <mergeCell ref="EOC300:EOC304"/>
    <mergeCell ref="EOD300:EOD304"/>
    <mergeCell ref="EOE300:EOE304"/>
    <mergeCell ref="EOF300:EOF304"/>
    <mergeCell ref="EOG300:EOG304"/>
    <mergeCell ref="EOH300:EOH304"/>
    <mergeCell ref="EOI300:EOI304"/>
    <mergeCell ref="ENB300:ENB304"/>
    <mergeCell ref="ENC300:ENC304"/>
    <mergeCell ref="END300:END304"/>
    <mergeCell ref="ENE300:ENE304"/>
    <mergeCell ref="ENF300:ENF304"/>
    <mergeCell ref="ENG300:ENG304"/>
    <mergeCell ref="ENH300:ENH304"/>
    <mergeCell ref="ENI300:ENI304"/>
    <mergeCell ref="ENJ300:ENJ304"/>
    <mergeCell ref="ENK300:ENK304"/>
    <mergeCell ref="ENL300:ENL304"/>
    <mergeCell ref="ENM300:ENM304"/>
    <mergeCell ref="ENN300:ENN304"/>
    <mergeCell ref="ENO300:ENO304"/>
    <mergeCell ref="ENP300:ENP304"/>
    <mergeCell ref="ENQ300:ENQ304"/>
    <mergeCell ref="ENR300:ENR304"/>
    <mergeCell ref="EMK300:EMK304"/>
    <mergeCell ref="EML300:EML304"/>
    <mergeCell ref="EMM300:EMM304"/>
    <mergeCell ref="EMN300:EMN304"/>
    <mergeCell ref="EMO300:EMO304"/>
    <mergeCell ref="EMP300:EMP304"/>
    <mergeCell ref="EMQ300:EMQ304"/>
    <mergeCell ref="EMR300:EMR304"/>
    <mergeCell ref="EMS300:EMS304"/>
    <mergeCell ref="EMT300:EMT304"/>
    <mergeCell ref="EMU300:EMU304"/>
    <mergeCell ref="EMV300:EMV304"/>
    <mergeCell ref="EMW300:EMW304"/>
    <mergeCell ref="EMX300:EMX304"/>
    <mergeCell ref="EMY300:EMY304"/>
    <mergeCell ref="EMZ300:EMZ304"/>
    <mergeCell ref="ENA300:ENA304"/>
    <mergeCell ref="ELT300:ELT304"/>
    <mergeCell ref="ELU300:ELU304"/>
    <mergeCell ref="ELV300:ELV304"/>
    <mergeCell ref="ELW300:ELW304"/>
    <mergeCell ref="ELX300:ELX304"/>
    <mergeCell ref="ELY300:ELY304"/>
    <mergeCell ref="ELZ300:ELZ304"/>
    <mergeCell ref="EMA300:EMA304"/>
    <mergeCell ref="EMB300:EMB304"/>
    <mergeCell ref="EMC300:EMC304"/>
    <mergeCell ref="EMD300:EMD304"/>
    <mergeCell ref="EME300:EME304"/>
    <mergeCell ref="EMF300:EMF304"/>
    <mergeCell ref="EMG300:EMG304"/>
    <mergeCell ref="EMH300:EMH304"/>
    <mergeCell ref="EMI300:EMI304"/>
    <mergeCell ref="EMJ300:EMJ304"/>
    <mergeCell ref="ELC300:ELC304"/>
    <mergeCell ref="ELD300:ELD304"/>
    <mergeCell ref="ELE300:ELE304"/>
    <mergeCell ref="ELF300:ELF304"/>
    <mergeCell ref="ELG300:ELG304"/>
    <mergeCell ref="ELH300:ELH304"/>
    <mergeCell ref="ELI300:ELI304"/>
    <mergeCell ref="ELJ300:ELJ304"/>
    <mergeCell ref="ELK300:ELK304"/>
    <mergeCell ref="ELL300:ELL304"/>
    <mergeCell ref="ELM300:ELM304"/>
    <mergeCell ref="ELN300:ELN304"/>
    <mergeCell ref="ELO300:ELO304"/>
    <mergeCell ref="ELP300:ELP304"/>
    <mergeCell ref="ELQ300:ELQ304"/>
    <mergeCell ref="ELR300:ELR304"/>
    <mergeCell ref="ELS300:ELS304"/>
    <mergeCell ref="EKL300:EKL304"/>
    <mergeCell ref="EKM300:EKM304"/>
    <mergeCell ref="EKN300:EKN304"/>
    <mergeCell ref="EKO300:EKO304"/>
    <mergeCell ref="EKP300:EKP304"/>
    <mergeCell ref="EKQ300:EKQ304"/>
    <mergeCell ref="EKR300:EKR304"/>
    <mergeCell ref="EKS300:EKS304"/>
    <mergeCell ref="EKT300:EKT304"/>
    <mergeCell ref="EKU300:EKU304"/>
    <mergeCell ref="EKV300:EKV304"/>
    <mergeCell ref="EKW300:EKW304"/>
    <mergeCell ref="EKX300:EKX304"/>
    <mergeCell ref="EKY300:EKY304"/>
    <mergeCell ref="EKZ300:EKZ304"/>
    <mergeCell ref="ELA300:ELA304"/>
    <mergeCell ref="ELB300:ELB304"/>
    <mergeCell ref="EJU300:EJU304"/>
    <mergeCell ref="EJV300:EJV304"/>
    <mergeCell ref="EJW300:EJW304"/>
    <mergeCell ref="EJX300:EJX304"/>
    <mergeCell ref="EJY300:EJY304"/>
    <mergeCell ref="EJZ300:EJZ304"/>
    <mergeCell ref="EKA300:EKA304"/>
    <mergeCell ref="EKB300:EKB304"/>
    <mergeCell ref="EKC300:EKC304"/>
    <mergeCell ref="EKD300:EKD304"/>
    <mergeCell ref="EKE300:EKE304"/>
    <mergeCell ref="EKF300:EKF304"/>
    <mergeCell ref="EKG300:EKG304"/>
    <mergeCell ref="EKH300:EKH304"/>
    <mergeCell ref="EKI300:EKI304"/>
    <mergeCell ref="EKJ300:EKJ304"/>
    <mergeCell ref="EKK300:EKK304"/>
    <mergeCell ref="EJD300:EJD304"/>
    <mergeCell ref="EJE300:EJE304"/>
    <mergeCell ref="EJF300:EJF304"/>
    <mergeCell ref="EJG300:EJG304"/>
    <mergeCell ref="EJH300:EJH304"/>
    <mergeCell ref="EJI300:EJI304"/>
    <mergeCell ref="EJJ300:EJJ304"/>
    <mergeCell ref="EJK300:EJK304"/>
    <mergeCell ref="EJL300:EJL304"/>
    <mergeCell ref="EJM300:EJM304"/>
    <mergeCell ref="EJN300:EJN304"/>
    <mergeCell ref="EJO300:EJO304"/>
    <mergeCell ref="EJP300:EJP304"/>
    <mergeCell ref="EJQ300:EJQ304"/>
    <mergeCell ref="EJR300:EJR304"/>
    <mergeCell ref="EJS300:EJS304"/>
    <mergeCell ref="EJT300:EJT304"/>
    <mergeCell ref="EIM300:EIM304"/>
    <mergeCell ref="EIN300:EIN304"/>
    <mergeCell ref="EIO300:EIO304"/>
    <mergeCell ref="EIP300:EIP304"/>
    <mergeCell ref="EIQ300:EIQ304"/>
    <mergeCell ref="EIR300:EIR304"/>
    <mergeCell ref="EIS300:EIS304"/>
    <mergeCell ref="EIT300:EIT304"/>
    <mergeCell ref="EIU300:EIU304"/>
    <mergeCell ref="EIV300:EIV304"/>
    <mergeCell ref="EIW300:EIW304"/>
    <mergeCell ref="EIX300:EIX304"/>
    <mergeCell ref="EIY300:EIY304"/>
    <mergeCell ref="EIZ300:EIZ304"/>
    <mergeCell ref="EJA300:EJA304"/>
    <mergeCell ref="EJB300:EJB304"/>
    <mergeCell ref="EJC300:EJC304"/>
    <mergeCell ref="EHV300:EHV304"/>
    <mergeCell ref="EHW300:EHW304"/>
    <mergeCell ref="EHX300:EHX304"/>
    <mergeCell ref="EHY300:EHY304"/>
    <mergeCell ref="EHZ300:EHZ304"/>
    <mergeCell ref="EIA300:EIA304"/>
    <mergeCell ref="EIB300:EIB304"/>
    <mergeCell ref="EIC300:EIC304"/>
    <mergeCell ref="EID300:EID304"/>
    <mergeCell ref="EIE300:EIE304"/>
    <mergeCell ref="EIF300:EIF304"/>
    <mergeCell ref="EIG300:EIG304"/>
    <mergeCell ref="EIH300:EIH304"/>
    <mergeCell ref="EII300:EII304"/>
    <mergeCell ref="EIJ300:EIJ304"/>
    <mergeCell ref="EIK300:EIK304"/>
    <mergeCell ref="EIL300:EIL304"/>
    <mergeCell ref="EHE300:EHE304"/>
    <mergeCell ref="EHF300:EHF304"/>
    <mergeCell ref="EHG300:EHG304"/>
    <mergeCell ref="EHH300:EHH304"/>
    <mergeCell ref="EHI300:EHI304"/>
    <mergeCell ref="EHJ300:EHJ304"/>
    <mergeCell ref="EHK300:EHK304"/>
    <mergeCell ref="EHL300:EHL304"/>
    <mergeCell ref="EHM300:EHM304"/>
    <mergeCell ref="EHN300:EHN304"/>
    <mergeCell ref="EHO300:EHO304"/>
    <mergeCell ref="EHP300:EHP304"/>
    <mergeCell ref="EHQ300:EHQ304"/>
    <mergeCell ref="EHR300:EHR304"/>
    <mergeCell ref="EHS300:EHS304"/>
    <mergeCell ref="EHT300:EHT304"/>
    <mergeCell ref="EHU300:EHU304"/>
    <mergeCell ref="EGN300:EGN304"/>
    <mergeCell ref="EGO300:EGO304"/>
    <mergeCell ref="EGP300:EGP304"/>
    <mergeCell ref="EGQ300:EGQ304"/>
    <mergeCell ref="EGR300:EGR304"/>
    <mergeCell ref="EGS300:EGS304"/>
    <mergeCell ref="EGT300:EGT304"/>
    <mergeCell ref="EGU300:EGU304"/>
    <mergeCell ref="EGV300:EGV304"/>
    <mergeCell ref="EGW300:EGW304"/>
    <mergeCell ref="EGX300:EGX304"/>
    <mergeCell ref="EGY300:EGY304"/>
    <mergeCell ref="EGZ300:EGZ304"/>
    <mergeCell ref="EHA300:EHA304"/>
    <mergeCell ref="EHB300:EHB304"/>
    <mergeCell ref="EHC300:EHC304"/>
    <mergeCell ref="EHD300:EHD304"/>
    <mergeCell ref="EFW300:EFW304"/>
    <mergeCell ref="EFX300:EFX304"/>
    <mergeCell ref="EFY300:EFY304"/>
    <mergeCell ref="EFZ300:EFZ304"/>
    <mergeCell ref="EGA300:EGA304"/>
    <mergeCell ref="EGB300:EGB304"/>
    <mergeCell ref="EGC300:EGC304"/>
    <mergeCell ref="EGD300:EGD304"/>
    <mergeCell ref="EGE300:EGE304"/>
    <mergeCell ref="EGF300:EGF304"/>
    <mergeCell ref="EGG300:EGG304"/>
    <mergeCell ref="EGH300:EGH304"/>
    <mergeCell ref="EGI300:EGI304"/>
    <mergeCell ref="EGJ300:EGJ304"/>
    <mergeCell ref="EGK300:EGK304"/>
    <mergeCell ref="EGL300:EGL304"/>
    <mergeCell ref="EGM300:EGM304"/>
    <mergeCell ref="EFF300:EFF304"/>
    <mergeCell ref="EFG300:EFG304"/>
    <mergeCell ref="EFH300:EFH304"/>
    <mergeCell ref="EFI300:EFI304"/>
    <mergeCell ref="EFJ300:EFJ304"/>
    <mergeCell ref="EFK300:EFK304"/>
    <mergeCell ref="EFL300:EFL304"/>
    <mergeCell ref="EFM300:EFM304"/>
    <mergeCell ref="EFN300:EFN304"/>
    <mergeCell ref="EFO300:EFO304"/>
    <mergeCell ref="EFP300:EFP304"/>
    <mergeCell ref="EFQ300:EFQ304"/>
    <mergeCell ref="EFR300:EFR304"/>
    <mergeCell ref="EFS300:EFS304"/>
    <mergeCell ref="EFT300:EFT304"/>
    <mergeCell ref="EFU300:EFU304"/>
    <mergeCell ref="EFV300:EFV304"/>
    <mergeCell ref="EEO300:EEO304"/>
    <mergeCell ref="EEP300:EEP304"/>
    <mergeCell ref="EEQ300:EEQ304"/>
    <mergeCell ref="EER300:EER304"/>
    <mergeCell ref="EES300:EES304"/>
    <mergeCell ref="EET300:EET304"/>
    <mergeCell ref="EEU300:EEU304"/>
    <mergeCell ref="EEV300:EEV304"/>
    <mergeCell ref="EEW300:EEW304"/>
    <mergeCell ref="EEX300:EEX304"/>
    <mergeCell ref="EEY300:EEY304"/>
    <mergeCell ref="EEZ300:EEZ304"/>
    <mergeCell ref="EFA300:EFA304"/>
    <mergeCell ref="EFB300:EFB304"/>
    <mergeCell ref="EFC300:EFC304"/>
    <mergeCell ref="EFD300:EFD304"/>
    <mergeCell ref="EFE300:EFE304"/>
    <mergeCell ref="EDX300:EDX304"/>
    <mergeCell ref="EDY300:EDY304"/>
    <mergeCell ref="EDZ300:EDZ304"/>
    <mergeCell ref="EEA300:EEA304"/>
    <mergeCell ref="EEB300:EEB304"/>
    <mergeCell ref="EEC300:EEC304"/>
    <mergeCell ref="EED300:EED304"/>
    <mergeCell ref="EEE300:EEE304"/>
    <mergeCell ref="EEF300:EEF304"/>
    <mergeCell ref="EEG300:EEG304"/>
    <mergeCell ref="EEH300:EEH304"/>
    <mergeCell ref="EEI300:EEI304"/>
    <mergeCell ref="EEJ300:EEJ304"/>
    <mergeCell ref="EEK300:EEK304"/>
    <mergeCell ref="EEL300:EEL304"/>
    <mergeCell ref="EEM300:EEM304"/>
    <mergeCell ref="EEN300:EEN304"/>
    <mergeCell ref="EDG300:EDG304"/>
    <mergeCell ref="EDH300:EDH304"/>
    <mergeCell ref="EDI300:EDI304"/>
    <mergeCell ref="EDJ300:EDJ304"/>
    <mergeCell ref="EDK300:EDK304"/>
    <mergeCell ref="EDL300:EDL304"/>
    <mergeCell ref="EDM300:EDM304"/>
    <mergeCell ref="EDN300:EDN304"/>
    <mergeCell ref="EDO300:EDO304"/>
    <mergeCell ref="EDP300:EDP304"/>
    <mergeCell ref="EDQ300:EDQ304"/>
    <mergeCell ref="EDR300:EDR304"/>
    <mergeCell ref="EDS300:EDS304"/>
    <mergeCell ref="EDT300:EDT304"/>
    <mergeCell ref="EDU300:EDU304"/>
    <mergeCell ref="EDV300:EDV304"/>
    <mergeCell ref="EDW300:EDW304"/>
    <mergeCell ref="ECP300:ECP304"/>
    <mergeCell ref="ECQ300:ECQ304"/>
    <mergeCell ref="ECR300:ECR304"/>
    <mergeCell ref="ECS300:ECS304"/>
    <mergeCell ref="ECT300:ECT304"/>
    <mergeCell ref="ECU300:ECU304"/>
    <mergeCell ref="ECV300:ECV304"/>
    <mergeCell ref="ECW300:ECW304"/>
    <mergeCell ref="ECX300:ECX304"/>
    <mergeCell ref="ECY300:ECY304"/>
    <mergeCell ref="ECZ300:ECZ304"/>
    <mergeCell ref="EDA300:EDA304"/>
    <mergeCell ref="EDB300:EDB304"/>
    <mergeCell ref="EDC300:EDC304"/>
    <mergeCell ref="EDD300:EDD304"/>
    <mergeCell ref="EDE300:EDE304"/>
    <mergeCell ref="EDF300:EDF304"/>
    <mergeCell ref="EBY300:EBY304"/>
    <mergeCell ref="EBZ300:EBZ304"/>
    <mergeCell ref="ECA300:ECA304"/>
    <mergeCell ref="ECB300:ECB304"/>
    <mergeCell ref="ECC300:ECC304"/>
    <mergeCell ref="ECD300:ECD304"/>
    <mergeCell ref="ECE300:ECE304"/>
    <mergeCell ref="ECF300:ECF304"/>
    <mergeCell ref="ECG300:ECG304"/>
    <mergeCell ref="ECH300:ECH304"/>
    <mergeCell ref="ECI300:ECI304"/>
    <mergeCell ref="ECJ300:ECJ304"/>
    <mergeCell ref="ECK300:ECK304"/>
    <mergeCell ref="ECL300:ECL304"/>
    <mergeCell ref="ECM300:ECM304"/>
    <mergeCell ref="ECN300:ECN304"/>
    <mergeCell ref="ECO300:ECO304"/>
    <mergeCell ref="EBH300:EBH304"/>
    <mergeCell ref="EBI300:EBI304"/>
    <mergeCell ref="EBJ300:EBJ304"/>
    <mergeCell ref="EBK300:EBK304"/>
    <mergeCell ref="EBL300:EBL304"/>
    <mergeCell ref="EBM300:EBM304"/>
    <mergeCell ref="EBN300:EBN304"/>
    <mergeCell ref="EBO300:EBO304"/>
    <mergeCell ref="EBP300:EBP304"/>
    <mergeCell ref="EBQ300:EBQ304"/>
    <mergeCell ref="EBR300:EBR304"/>
    <mergeCell ref="EBS300:EBS304"/>
    <mergeCell ref="EBT300:EBT304"/>
    <mergeCell ref="EBU300:EBU304"/>
    <mergeCell ref="EBV300:EBV304"/>
    <mergeCell ref="EBW300:EBW304"/>
    <mergeCell ref="EBX300:EBX304"/>
    <mergeCell ref="EAQ300:EAQ304"/>
    <mergeCell ref="EAR300:EAR304"/>
    <mergeCell ref="EAS300:EAS304"/>
    <mergeCell ref="EAT300:EAT304"/>
    <mergeCell ref="EAU300:EAU304"/>
    <mergeCell ref="EAV300:EAV304"/>
    <mergeCell ref="EAW300:EAW304"/>
    <mergeCell ref="EAX300:EAX304"/>
    <mergeCell ref="EAY300:EAY304"/>
    <mergeCell ref="EAZ300:EAZ304"/>
    <mergeCell ref="EBA300:EBA304"/>
    <mergeCell ref="EBB300:EBB304"/>
    <mergeCell ref="EBC300:EBC304"/>
    <mergeCell ref="EBD300:EBD304"/>
    <mergeCell ref="EBE300:EBE304"/>
    <mergeCell ref="EBF300:EBF304"/>
    <mergeCell ref="EBG300:EBG304"/>
    <mergeCell ref="DZZ300:DZZ304"/>
    <mergeCell ref="EAA300:EAA304"/>
    <mergeCell ref="EAB300:EAB304"/>
    <mergeCell ref="EAC300:EAC304"/>
    <mergeCell ref="EAD300:EAD304"/>
    <mergeCell ref="EAE300:EAE304"/>
    <mergeCell ref="EAF300:EAF304"/>
    <mergeCell ref="EAG300:EAG304"/>
    <mergeCell ref="EAH300:EAH304"/>
    <mergeCell ref="EAI300:EAI304"/>
    <mergeCell ref="EAJ300:EAJ304"/>
    <mergeCell ref="EAK300:EAK304"/>
    <mergeCell ref="EAL300:EAL304"/>
    <mergeCell ref="EAM300:EAM304"/>
    <mergeCell ref="EAN300:EAN304"/>
    <mergeCell ref="EAO300:EAO304"/>
    <mergeCell ref="EAP300:EAP304"/>
    <mergeCell ref="DZI300:DZI304"/>
    <mergeCell ref="DZJ300:DZJ304"/>
    <mergeCell ref="DZK300:DZK304"/>
    <mergeCell ref="DZL300:DZL304"/>
    <mergeCell ref="DZM300:DZM304"/>
    <mergeCell ref="DZN300:DZN304"/>
    <mergeCell ref="DZO300:DZO304"/>
    <mergeCell ref="DZP300:DZP304"/>
    <mergeCell ref="DZQ300:DZQ304"/>
    <mergeCell ref="DZR300:DZR304"/>
    <mergeCell ref="DZS300:DZS304"/>
    <mergeCell ref="DZT300:DZT304"/>
    <mergeCell ref="DZU300:DZU304"/>
    <mergeCell ref="DZV300:DZV304"/>
    <mergeCell ref="DZW300:DZW304"/>
    <mergeCell ref="DZX300:DZX304"/>
    <mergeCell ref="DZY300:DZY304"/>
    <mergeCell ref="DYR300:DYR304"/>
    <mergeCell ref="DYS300:DYS304"/>
    <mergeCell ref="DYT300:DYT304"/>
    <mergeCell ref="DYU300:DYU304"/>
    <mergeCell ref="DYV300:DYV304"/>
    <mergeCell ref="DYW300:DYW304"/>
    <mergeCell ref="DYX300:DYX304"/>
    <mergeCell ref="DYY300:DYY304"/>
    <mergeCell ref="DYZ300:DYZ304"/>
    <mergeCell ref="DZA300:DZA304"/>
    <mergeCell ref="DZB300:DZB304"/>
    <mergeCell ref="DZC300:DZC304"/>
    <mergeCell ref="DZD300:DZD304"/>
    <mergeCell ref="DZE300:DZE304"/>
    <mergeCell ref="DZF300:DZF304"/>
    <mergeCell ref="DZG300:DZG304"/>
    <mergeCell ref="DZH300:DZH304"/>
    <mergeCell ref="DYA300:DYA304"/>
    <mergeCell ref="DYB300:DYB304"/>
    <mergeCell ref="DYC300:DYC304"/>
    <mergeCell ref="DYD300:DYD304"/>
    <mergeCell ref="DYE300:DYE304"/>
    <mergeCell ref="DYF300:DYF304"/>
    <mergeCell ref="DYG300:DYG304"/>
    <mergeCell ref="DYH300:DYH304"/>
    <mergeCell ref="DYI300:DYI304"/>
    <mergeCell ref="DYJ300:DYJ304"/>
    <mergeCell ref="DYK300:DYK304"/>
    <mergeCell ref="DYL300:DYL304"/>
    <mergeCell ref="DYM300:DYM304"/>
    <mergeCell ref="DYN300:DYN304"/>
    <mergeCell ref="DYO300:DYO304"/>
    <mergeCell ref="DYP300:DYP304"/>
    <mergeCell ref="DYQ300:DYQ304"/>
    <mergeCell ref="DXJ300:DXJ304"/>
    <mergeCell ref="DXK300:DXK304"/>
    <mergeCell ref="DXL300:DXL304"/>
    <mergeCell ref="DXM300:DXM304"/>
    <mergeCell ref="DXN300:DXN304"/>
    <mergeCell ref="DXO300:DXO304"/>
    <mergeCell ref="DXP300:DXP304"/>
    <mergeCell ref="DXQ300:DXQ304"/>
    <mergeCell ref="DXR300:DXR304"/>
    <mergeCell ref="DXS300:DXS304"/>
    <mergeCell ref="DXT300:DXT304"/>
    <mergeCell ref="DXU300:DXU304"/>
    <mergeCell ref="DXV300:DXV304"/>
    <mergeCell ref="DXW300:DXW304"/>
    <mergeCell ref="DXX300:DXX304"/>
    <mergeCell ref="DXY300:DXY304"/>
    <mergeCell ref="DXZ300:DXZ304"/>
    <mergeCell ref="DWS300:DWS304"/>
    <mergeCell ref="DWT300:DWT304"/>
    <mergeCell ref="DWU300:DWU304"/>
    <mergeCell ref="DWV300:DWV304"/>
    <mergeCell ref="DWW300:DWW304"/>
    <mergeCell ref="DWX300:DWX304"/>
    <mergeCell ref="DWY300:DWY304"/>
    <mergeCell ref="DWZ300:DWZ304"/>
    <mergeCell ref="DXA300:DXA304"/>
    <mergeCell ref="DXB300:DXB304"/>
    <mergeCell ref="DXC300:DXC304"/>
    <mergeCell ref="DXD300:DXD304"/>
    <mergeCell ref="DXE300:DXE304"/>
    <mergeCell ref="DXF300:DXF304"/>
    <mergeCell ref="DXG300:DXG304"/>
    <mergeCell ref="DXH300:DXH304"/>
    <mergeCell ref="DXI300:DXI304"/>
    <mergeCell ref="DWB300:DWB304"/>
    <mergeCell ref="DWC300:DWC304"/>
    <mergeCell ref="DWD300:DWD304"/>
    <mergeCell ref="DWE300:DWE304"/>
    <mergeCell ref="DWF300:DWF304"/>
    <mergeCell ref="DWG300:DWG304"/>
    <mergeCell ref="DWH300:DWH304"/>
    <mergeCell ref="DWI300:DWI304"/>
    <mergeCell ref="DWJ300:DWJ304"/>
    <mergeCell ref="DWK300:DWK304"/>
    <mergeCell ref="DWL300:DWL304"/>
    <mergeCell ref="DWM300:DWM304"/>
    <mergeCell ref="DWN300:DWN304"/>
    <mergeCell ref="DWO300:DWO304"/>
    <mergeCell ref="DWP300:DWP304"/>
    <mergeCell ref="DWQ300:DWQ304"/>
    <mergeCell ref="DWR300:DWR304"/>
    <mergeCell ref="DVK300:DVK304"/>
    <mergeCell ref="DVL300:DVL304"/>
    <mergeCell ref="DVM300:DVM304"/>
    <mergeCell ref="DVN300:DVN304"/>
    <mergeCell ref="DVO300:DVO304"/>
    <mergeCell ref="DVP300:DVP304"/>
    <mergeCell ref="DVQ300:DVQ304"/>
    <mergeCell ref="DVR300:DVR304"/>
    <mergeCell ref="DVS300:DVS304"/>
    <mergeCell ref="DVT300:DVT304"/>
    <mergeCell ref="DVU300:DVU304"/>
    <mergeCell ref="DVV300:DVV304"/>
    <mergeCell ref="DVW300:DVW304"/>
    <mergeCell ref="DVX300:DVX304"/>
    <mergeCell ref="DVY300:DVY304"/>
    <mergeCell ref="DVZ300:DVZ304"/>
    <mergeCell ref="DWA300:DWA304"/>
    <mergeCell ref="DUT300:DUT304"/>
    <mergeCell ref="DUU300:DUU304"/>
    <mergeCell ref="DUV300:DUV304"/>
    <mergeCell ref="DUW300:DUW304"/>
    <mergeCell ref="DUX300:DUX304"/>
    <mergeCell ref="DUY300:DUY304"/>
    <mergeCell ref="DUZ300:DUZ304"/>
    <mergeCell ref="DVA300:DVA304"/>
    <mergeCell ref="DVB300:DVB304"/>
    <mergeCell ref="DVC300:DVC304"/>
    <mergeCell ref="DVD300:DVD304"/>
    <mergeCell ref="DVE300:DVE304"/>
    <mergeCell ref="DVF300:DVF304"/>
    <mergeCell ref="DVG300:DVG304"/>
    <mergeCell ref="DVH300:DVH304"/>
    <mergeCell ref="DVI300:DVI304"/>
    <mergeCell ref="DVJ300:DVJ304"/>
    <mergeCell ref="DUC300:DUC304"/>
    <mergeCell ref="DUD300:DUD304"/>
    <mergeCell ref="DUE300:DUE304"/>
    <mergeCell ref="DUF300:DUF304"/>
    <mergeCell ref="DUG300:DUG304"/>
    <mergeCell ref="DUH300:DUH304"/>
    <mergeCell ref="DUI300:DUI304"/>
    <mergeCell ref="DUJ300:DUJ304"/>
    <mergeCell ref="DUK300:DUK304"/>
    <mergeCell ref="DUL300:DUL304"/>
    <mergeCell ref="DUM300:DUM304"/>
    <mergeCell ref="DUN300:DUN304"/>
    <mergeCell ref="DUO300:DUO304"/>
    <mergeCell ref="DUP300:DUP304"/>
    <mergeCell ref="DUQ300:DUQ304"/>
    <mergeCell ref="DUR300:DUR304"/>
    <mergeCell ref="DUS300:DUS304"/>
    <mergeCell ref="DTL300:DTL304"/>
    <mergeCell ref="DTM300:DTM304"/>
    <mergeCell ref="DTN300:DTN304"/>
    <mergeCell ref="DTO300:DTO304"/>
    <mergeCell ref="DTP300:DTP304"/>
    <mergeCell ref="DTQ300:DTQ304"/>
    <mergeCell ref="DTR300:DTR304"/>
    <mergeCell ref="DTS300:DTS304"/>
    <mergeCell ref="DTT300:DTT304"/>
    <mergeCell ref="DTU300:DTU304"/>
    <mergeCell ref="DTV300:DTV304"/>
    <mergeCell ref="DTW300:DTW304"/>
    <mergeCell ref="DTX300:DTX304"/>
    <mergeCell ref="DTY300:DTY304"/>
    <mergeCell ref="DTZ300:DTZ304"/>
    <mergeCell ref="DUA300:DUA304"/>
    <mergeCell ref="DUB300:DUB304"/>
    <mergeCell ref="DSU300:DSU304"/>
    <mergeCell ref="DSV300:DSV304"/>
    <mergeCell ref="DSW300:DSW304"/>
    <mergeCell ref="DSX300:DSX304"/>
    <mergeCell ref="DSY300:DSY304"/>
    <mergeCell ref="DSZ300:DSZ304"/>
    <mergeCell ref="DTA300:DTA304"/>
    <mergeCell ref="DTB300:DTB304"/>
    <mergeCell ref="DTC300:DTC304"/>
    <mergeCell ref="DTD300:DTD304"/>
    <mergeCell ref="DTE300:DTE304"/>
    <mergeCell ref="DTF300:DTF304"/>
    <mergeCell ref="DTG300:DTG304"/>
    <mergeCell ref="DTH300:DTH304"/>
    <mergeCell ref="DTI300:DTI304"/>
    <mergeCell ref="DTJ300:DTJ304"/>
    <mergeCell ref="DTK300:DTK304"/>
    <mergeCell ref="DSD300:DSD304"/>
    <mergeCell ref="DSE300:DSE304"/>
    <mergeCell ref="DSF300:DSF304"/>
    <mergeCell ref="DSG300:DSG304"/>
    <mergeCell ref="DSH300:DSH304"/>
    <mergeCell ref="DSI300:DSI304"/>
    <mergeCell ref="DSJ300:DSJ304"/>
    <mergeCell ref="DSK300:DSK304"/>
    <mergeCell ref="DSL300:DSL304"/>
    <mergeCell ref="DSM300:DSM304"/>
    <mergeCell ref="DSN300:DSN304"/>
    <mergeCell ref="DSO300:DSO304"/>
    <mergeCell ref="DSP300:DSP304"/>
    <mergeCell ref="DSQ300:DSQ304"/>
    <mergeCell ref="DSR300:DSR304"/>
    <mergeCell ref="DSS300:DSS304"/>
    <mergeCell ref="DST300:DST304"/>
    <mergeCell ref="DRM300:DRM304"/>
    <mergeCell ref="DRN300:DRN304"/>
    <mergeCell ref="DRO300:DRO304"/>
    <mergeCell ref="DRP300:DRP304"/>
    <mergeCell ref="DRQ300:DRQ304"/>
    <mergeCell ref="DRR300:DRR304"/>
    <mergeCell ref="DRS300:DRS304"/>
    <mergeCell ref="DRT300:DRT304"/>
    <mergeCell ref="DRU300:DRU304"/>
    <mergeCell ref="DRV300:DRV304"/>
    <mergeCell ref="DRW300:DRW304"/>
    <mergeCell ref="DRX300:DRX304"/>
    <mergeCell ref="DRY300:DRY304"/>
    <mergeCell ref="DRZ300:DRZ304"/>
    <mergeCell ref="DSA300:DSA304"/>
    <mergeCell ref="DSB300:DSB304"/>
    <mergeCell ref="DSC300:DSC304"/>
    <mergeCell ref="DQV300:DQV304"/>
    <mergeCell ref="DQW300:DQW304"/>
    <mergeCell ref="DQX300:DQX304"/>
    <mergeCell ref="DQY300:DQY304"/>
    <mergeCell ref="DQZ300:DQZ304"/>
    <mergeCell ref="DRA300:DRA304"/>
    <mergeCell ref="DRB300:DRB304"/>
    <mergeCell ref="DRC300:DRC304"/>
    <mergeCell ref="DRD300:DRD304"/>
    <mergeCell ref="DRE300:DRE304"/>
    <mergeCell ref="DRF300:DRF304"/>
    <mergeCell ref="DRG300:DRG304"/>
    <mergeCell ref="DRH300:DRH304"/>
    <mergeCell ref="DRI300:DRI304"/>
    <mergeCell ref="DRJ300:DRJ304"/>
    <mergeCell ref="DRK300:DRK304"/>
    <mergeCell ref="DRL300:DRL304"/>
    <mergeCell ref="DQE300:DQE304"/>
    <mergeCell ref="DQF300:DQF304"/>
    <mergeCell ref="DQG300:DQG304"/>
    <mergeCell ref="DQH300:DQH304"/>
    <mergeCell ref="DQI300:DQI304"/>
    <mergeCell ref="DQJ300:DQJ304"/>
    <mergeCell ref="DQK300:DQK304"/>
    <mergeCell ref="DQL300:DQL304"/>
    <mergeCell ref="DQM300:DQM304"/>
    <mergeCell ref="DQN300:DQN304"/>
    <mergeCell ref="DQO300:DQO304"/>
    <mergeCell ref="DQP300:DQP304"/>
    <mergeCell ref="DQQ300:DQQ304"/>
    <mergeCell ref="DQR300:DQR304"/>
    <mergeCell ref="DQS300:DQS304"/>
    <mergeCell ref="DQT300:DQT304"/>
    <mergeCell ref="DQU300:DQU304"/>
    <mergeCell ref="DPN300:DPN304"/>
    <mergeCell ref="DPO300:DPO304"/>
    <mergeCell ref="DPP300:DPP304"/>
    <mergeCell ref="DPQ300:DPQ304"/>
    <mergeCell ref="DPR300:DPR304"/>
    <mergeCell ref="DPS300:DPS304"/>
    <mergeCell ref="DPT300:DPT304"/>
    <mergeCell ref="DPU300:DPU304"/>
    <mergeCell ref="DPV300:DPV304"/>
    <mergeCell ref="DPW300:DPW304"/>
    <mergeCell ref="DPX300:DPX304"/>
    <mergeCell ref="DPY300:DPY304"/>
    <mergeCell ref="DPZ300:DPZ304"/>
    <mergeCell ref="DQA300:DQA304"/>
    <mergeCell ref="DQB300:DQB304"/>
    <mergeCell ref="DQC300:DQC304"/>
    <mergeCell ref="DQD300:DQD304"/>
    <mergeCell ref="DOW300:DOW304"/>
    <mergeCell ref="DOX300:DOX304"/>
    <mergeCell ref="DOY300:DOY304"/>
    <mergeCell ref="DOZ300:DOZ304"/>
    <mergeCell ref="DPA300:DPA304"/>
    <mergeCell ref="DPB300:DPB304"/>
    <mergeCell ref="DPC300:DPC304"/>
    <mergeCell ref="DPD300:DPD304"/>
    <mergeCell ref="DPE300:DPE304"/>
    <mergeCell ref="DPF300:DPF304"/>
    <mergeCell ref="DPG300:DPG304"/>
    <mergeCell ref="DPH300:DPH304"/>
    <mergeCell ref="DPI300:DPI304"/>
    <mergeCell ref="DPJ300:DPJ304"/>
    <mergeCell ref="DPK300:DPK304"/>
    <mergeCell ref="DPL300:DPL304"/>
    <mergeCell ref="DPM300:DPM304"/>
    <mergeCell ref="DOF300:DOF304"/>
    <mergeCell ref="DOG300:DOG304"/>
    <mergeCell ref="DOH300:DOH304"/>
    <mergeCell ref="DOI300:DOI304"/>
    <mergeCell ref="DOJ300:DOJ304"/>
    <mergeCell ref="DOK300:DOK304"/>
    <mergeCell ref="DOL300:DOL304"/>
    <mergeCell ref="DOM300:DOM304"/>
    <mergeCell ref="DON300:DON304"/>
    <mergeCell ref="DOO300:DOO304"/>
    <mergeCell ref="DOP300:DOP304"/>
    <mergeCell ref="DOQ300:DOQ304"/>
    <mergeCell ref="DOR300:DOR304"/>
    <mergeCell ref="DOS300:DOS304"/>
    <mergeCell ref="DOT300:DOT304"/>
    <mergeCell ref="DOU300:DOU304"/>
    <mergeCell ref="DOV300:DOV304"/>
    <mergeCell ref="DNO300:DNO304"/>
    <mergeCell ref="DNP300:DNP304"/>
    <mergeCell ref="DNQ300:DNQ304"/>
    <mergeCell ref="DNR300:DNR304"/>
    <mergeCell ref="DNS300:DNS304"/>
    <mergeCell ref="DNT300:DNT304"/>
    <mergeCell ref="DNU300:DNU304"/>
    <mergeCell ref="DNV300:DNV304"/>
    <mergeCell ref="DNW300:DNW304"/>
    <mergeCell ref="DNX300:DNX304"/>
    <mergeCell ref="DNY300:DNY304"/>
    <mergeCell ref="DNZ300:DNZ304"/>
    <mergeCell ref="DOA300:DOA304"/>
    <mergeCell ref="DOB300:DOB304"/>
    <mergeCell ref="DOC300:DOC304"/>
    <mergeCell ref="DOD300:DOD304"/>
    <mergeCell ref="DOE300:DOE304"/>
    <mergeCell ref="DMX300:DMX304"/>
    <mergeCell ref="DMY300:DMY304"/>
    <mergeCell ref="DMZ300:DMZ304"/>
    <mergeCell ref="DNA300:DNA304"/>
    <mergeCell ref="DNB300:DNB304"/>
    <mergeCell ref="DNC300:DNC304"/>
    <mergeCell ref="DND300:DND304"/>
    <mergeCell ref="DNE300:DNE304"/>
    <mergeCell ref="DNF300:DNF304"/>
    <mergeCell ref="DNG300:DNG304"/>
    <mergeCell ref="DNH300:DNH304"/>
    <mergeCell ref="DNI300:DNI304"/>
    <mergeCell ref="DNJ300:DNJ304"/>
    <mergeCell ref="DNK300:DNK304"/>
    <mergeCell ref="DNL300:DNL304"/>
    <mergeCell ref="DNM300:DNM304"/>
    <mergeCell ref="DNN300:DNN304"/>
    <mergeCell ref="DMG300:DMG304"/>
    <mergeCell ref="DMH300:DMH304"/>
    <mergeCell ref="DMI300:DMI304"/>
    <mergeCell ref="DMJ300:DMJ304"/>
    <mergeCell ref="DMK300:DMK304"/>
    <mergeCell ref="DML300:DML304"/>
    <mergeCell ref="DMM300:DMM304"/>
    <mergeCell ref="DMN300:DMN304"/>
    <mergeCell ref="DMO300:DMO304"/>
    <mergeCell ref="DMP300:DMP304"/>
    <mergeCell ref="DMQ300:DMQ304"/>
    <mergeCell ref="DMR300:DMR304"/>
    <mergeCell ref="DMS300:DMS304"/>
    <mergeCell ref="DMT300:DMT304"/>
    <mergeCell ref="DMU300:DMU304"/>
    <mergeCell ref="DMV300:DMV304"/>
    <mergeCell ref="DMW300:DMW304"/>
    <mergeCell ref="DLP300:DLP304"/>
    <mergeCell ref="DLQ300:DLQ304"/>
    <mergeCell ref="DLR300:DLR304"/>
    <mergeCell ref="DLS300:DLS304"/>
    <mergeCell ref="DLT300:DLT304"/>
    <mergeCell ref="DLU300:DLU304"/>
    <mergeCell ref="DLV300:DLV304"/>
    <mergeCell ref="DLW300:DLW304"/>
    <mergeCell ref="DLX300:DLX304"/>
    <mergeCell ref="DLY300:DLY304"/>
    <mergeCell ref="DLZ300:DLZ304"/>
    <mergeCell ref="DMA300:DMA304"/>
    <mergeCell ref="DMB300:DMB304"/>
    <mergeCell ref="DMC300:DMC304"/>
    <mergeCell ref="DMD300:DMD304"/>
    <mergeCell ref="DME300:DME304"/>
    <mergeCell ref="DMF300:DMF304"/>
    <mergeCell ref="DKY300:DKY304"/>
    <mergeCell ref="DKZ300:DKZ304"/>
    <mergeCell ref="DLA300:DLA304"/>
    <mergeCell ref="DLB300:DLB304"/>
    <mergeCell ref="DLC300:DLC304"/>
    <mergeCell ref="DLD300:DLD304"/>
    <mergeCell ref="DLE300:DLE304"/>
    <mergeCell ref="DLF300:DLF304"/>
    <mergeCell ref="DLG300:DLG304"/>
    <mergeCell ref="DLH300:DLH304"/>
    <mergeCell ref="DLI300:DLI304"/>
    <mergeCell ref="DLJ300:DLJ304"/>
    <mergeCell ref="DLK300:DLK304"/>
    <mergeCell ref="DLL300:DLL304"/>
    <mergeCell ref="DLM300:DLM304"/>
    <mergeCell ref="DLN300:DLN304"/>
    <mergeCell ref="DLO300:DLO304"/>
    <mergeCell ref="DKH300:DKH304"/>
    <mergeCell ref="DKI300:DKI304"/>
    <mergeCell ref="DKJ300:DKJ304"/>
    <mergeCell ref="DKK300:DKK304"/>
    <mergeCell ref="DKL300:DKL304"/>
    <mergeCell ref="DKM300:DKM304"/>
    <mergeCell ref="DKN300:DKN304"/>
    <mergeCell ref="DKO300:DKO304"/>
    <mergeCell ref="DKP300:DKP304"/>
    <mergeCell ref="DKQ300:DKQ304"/>
    <mergeCell ref="DKR300:DKR304"/>
    <mergeCell ref="DKS300:DKS304"/>
    <mergeCell ref="DKT300:DKT304"/>
    <mergeCell ref="DKU300:DKU304"/>
    <mergeCell ref="DKV300:DKV304"/>
    <mergeCell ref="DKW300:DKW304"/>
    <mergeCell ref="DKX300:DKX304"/>
    <mergeCell ref="DJQ300:DJQ304"/>
    <mergeCell ref="DJR300:DJR304"/>
    <mergeCell ref="DJS300:DJS304"/>
    <mergeCell ref="DJT300:DJT304"/>
    <mergeCell ref="DJU300:DJU304"/>
    <mergeCell ref="DJV300:DJV304"/>
    <mergeCell ref="DJW300:DJW304"/>
    <mergeCell ref="DJX300:DJX304"/>
    <mergeCell ref="DJY300:DJY304"/>
    <mergeCell ref="DJZ300:DJZ304"/>
    <mergeCell ref="DKA300:DKA304"/>
    <mergeCell ref="DKB300:DKB304"/>
    <mergeCell ref="DKC300:DKC304"/>
    <mergeCell ref="DKD300:DKD304"/>
    <mergeCell ref="DKE300:DKE304"/>
    <mergeCell ref="DKF300:DKF304"/>
    <mergeCell ref="DKG300:DKG304"/>
    <mergeCell ref="DIZ300:DIZ304"/>
    <mergeCell ref="DJA300:DJA304"/>
    <mergeCell ref="DJB300:DJB304"/>
    <mergeCell ref="DJC300:DJC304"/>
    <mergeCell ref="DJD300:DJD304"/>
    <mergeCell ref="DJE300:DJE304"/>
    <mergeCell ref="DJF300:DJF304"/>
    <mergeCell ref="DJG300:DJG304"/>
    <mergeCell ref="DJH300:DJH304"/>
    <mergeCell ref="DJI300:DJI304"/>
    <mergeCell ref="DJJ300:DJJ304"/>
    <mergeCell ref="DJK300:DJK304"/>
    <mergeCell ref="DJL300:DJL304"/>
    <mergeCell ref="DJM300:DJM304"/>
    <mergeCell ref="DJN300:DJN304"/>
    <mergeCell ref="DJO300:DJO304"/>
    <mergeCell ref="DJP300:DJP304"/>
    <mergeCell ref="DII300:DII304"/>
    <mergeCell ref="DIJ300:DIJ304"/>
    <mergeCell ref="DIK300:DIK304"/>
    <mergeCell ref="DIL300:DIL304"/>
    <mergeCell ref="DIM300:DIM304"/>
    <mergeCell ref="DIN300:DIN304"/>
    <mergeCell ref="DIO300:DIO304"/>
    <mergeCell ref="DIP300:DIP304"/>
    <mergeCell ref="DIQ300:DIQ304"/>
    <mergeCell ref="DIR300:DIR304"/>
    <mergeCell ref="DIS300:DIS304"/>
    <mergeCell ref="DIT300:DIT304"/>
    <mergeCell ref="DIU300:DIU304"/>
    <mergeCell ref="DIV300:DIV304"/>
    <mergeCell ref="DIW300:DIW304"/>
    <mergeCell ref="DIX300:DIX304"/>
    <mergeCell ref="DIY300:DIY304"/>
    <mergeCell ref="DHR300:DHR304"/>
    <mergeCell ref="DHS300:DHS304"/>
    <mergeCell ref="DHT300:DHT304"/>
    <mergeCell ref="DHU300:DHU304"/>
    <mergeCell ref="DHV300:DHV304"/>
    <mergeCell ref="DHW300:DHW304"/>
    <mergeCell ref="DHX300:DHX304"/>
    <mergeCell ref="DHY300:DHY304"/>
    <mergeCell ref="DHZ300:DHZ304"/>
    <mergeCell ref="DIA300:DIA304"/>
    <mergeCell ref="DIB300:DIB304"/>
    <mergeCell ref="DIC300:DIC304"/>
    <mergeCell ref="DID300:DID304"/>
    <mergeCell ref="DIE300:DIE304"/>
    <mergeCell ref="DIF300:DIF304"/>
    <mergeCell ref="DIG300:DIG304"/>
    <mergeCell ref="DIH300:DIH304"/>
    <mergeCell ref="DHA300:DHA304"/>
    <mergeCell ref="DHB300:DHB304"/>
    <mergeCell ref="DHC300:DHC304"/>
    <mergeCell ref="DHD300:DHD304"/>
    <mergeCell ref="DHE300:DHE304"/>
    <mergeCell ref="DHF300:DHF304"/>
    <mergeCell ref="DHG300:DHG304"/>
    <mergeCell ref="DHH300:DHH304"/>
    <mergeCell ref="DHI300:DHI304"/>
    <mergeCell ref="DHJ300:DHJ304"/>
    <mergeCell ref="DHK300:DHK304"/>
    <mergeCell ref="DHL300:DHL304"/>
    <mergeCell ref="DHM300:DHM304"/>
    <mergeCell ref="DHN300:DHN304"/>
    <mergeCell ref="DHO300:DHO304"/>
    <mergeCell ref="DHP300:DHP304"/>
    <mergeCell ref="DHQ300:DHQ304"/>
    <mergeCell ref="DGJ300:DGJ304"/>
    <mergeCell ref="DGK300:DGK304"/>
    <mergeCell ref="DGL300:DGL304"/>
    <mergeCell ref="DGM300:DGM304"/>
    <mergeCell ref="DGN300:DGN304"/>
    <mergeCell ref="DGO300:DGO304"/>
    <mergeCell ref="DGP300:DGP304"/>
    <mergeCell ref="DGQ300:DGQ304"/>
    <mergeCell ref="DGR300:DGR304"/>
    <mergeCell ref="DGS300:DGS304"/>
    <mergeCell ref="DGT300:DGT304"/>
    <mergeCell ref="DGU300:DGU304"/>
    <mergeCell ref="DGV300:DGV304"/>
    <mergeCell ref="DGW300:DGW304"/>
    <mergeCell ref="DGX300:DGX304"/>
    <mergeCell ref="DGY300:DGY304"/>
    <mergeCell ref="DGZ300:DGZ304"/>
    <mergeCell ref="DFS300:DFS304"/>
    <mergeCell ref="DFT300:DFT304"/>
    <mergeCell ref="DFU300:DFU304"/>
    <mergeCell ref="DFV300:DFV304"/>
    <mergeCell ref="DFW300:DFW304"/>
    <mergeCell ref="DFX300:DFX304"/>
    <mergeCell ref="DFY300:DFY304"/>
    <mergeCell ref="DFZ300:DFZ304"/>
    <mergeCell ref="DGA300:DGA304"/>
    <mergeCell ref="DGB300:DGB304"/>
    <mergeCell ref="DGC300:DGC304"/>
    <mergeCell ref="DGD300:DGD304"/>
    <mergeCell ref="DGE300:DGE304"/>
    <mergeCell ref="DGF300:DGF304"/>
    <mergeCell ref="DGG300:DGG304"/>
    <mergeCell ref="DGH300:DGH304"/>
    <mergeCell ref="DGI300:DGI304"/>
    <mergeCell ref="DFB300:DFB304"/>
    <mergeCell ref="DFC300:DFC304"/>
    <mergeCell ref="DFD300:DFD304"/>
    <mergeCell ref="DFE300:DFE304"/>
    <mergeCell ref="DFF300:DFF304"/>
    <mergeCell ref="DFG300:DFG304"/>
    <mergeCell ref="DFH300:DFH304"/>
    <mergeCell ref="DFI300:DFI304"/>
    <mergeCell ref="DFJ300:DFJ304"/>
    <mergeCell ref="DFK300:DFK304"/>
    <mergeCell ref="DFL300:DFL304"/>
    <mergeCell ref="DFM300:DFM304"/>
    <mergeCell ref="DFN300:DFN304"/>
    <mergeCell ref="DFO300:DFO304"/>
    <mergeCell ref="DFP300:DFP304"/>
    <mergeCell ref="DFQ300:DFQ304"/>
    <mergeCell ref="DFR300:DFR304"/>
    <mergeCell ref="DEK300:DEK304"/>
    <mergeCell ref="DEL300:DEL304"/>
    <mergeCell ref="DEM300:DEM304"/>
    <mergeCell ref="DEN300:DEN304"/>
    <mergeCell ref="DEO300:DEO304"/>
    <mergeCell ref="DEP300:DEP304"/>
    <mergeCell ref="DEQ300:DEQ304"/>
    <mergeCell ref="DER300:DER304"/>
    <mergeCell ref="DES300:DES304"/>
    <mergeCell ref="DET300:DET304"/>
    <mergeCell ref="DEU300:DEU304"/>
    <mergeCell ref="DEV300:DEV304"/>
    <mergeCell ref="DEW300:DEW304"/>
    <mergeCell ref="DEX300:DEX304"/>
    <mergeCell ref="DEY300:DEY304"/>
    <mergeCell ref="DEZ300:DEZ304"/>
    <mergeCell ref="DFA300:DFA304"/>
    <mergeCell ref="DDT300:DDT304"/>
    <mergeCell ref="DDU300:DDU304"/>
    <mergeCell ref="DDV300:DDV304"/>
    <mergeCell ref="DDW300:DDW304"/>
    <mergeCell ref="DDX300:DDX304"/>
    <mergeCell ref="DDY300:DDY304"/>
    <mergeCell ref="DDZ300:DDZ304"/>
    <mergeCell ref="DEA300:DEA304"/>
    <mergeCell ref="DEB300:DEB304"/>
    <mergeCell ref="DEC300:DEC304"/>
    <mergeCell ref="DED300:DED304"/>
    <mergeCell ref="DEE300:DEE304"/>
    <mergeCell ref="DEF300:DEF304"/>
    <mergeCell ref="DEG300:DEG304"/>
    <mergeCell ref="DEH300:DEH304"/>
    <mergeCell ref="DEI300:DEI304"/>
    <mergeCell ref="DEJ300:DEJ304"/>
    <mergeCell ref="DDC300:DDC304"/>
    <mergeCell ref="DDD300:DDD304"/>
    <mergeCell ref="DDE300:DDE304"/>
    <mergeCell ref="DDF300:DDF304"/>
    <mergeCell ref="DDG300:DDG304"/>
    <mergeCell ref="DDH300:DDH304"/>
    <mergeCell ref="DDI300:DDI304"/>
    <mergeCell ref="DDJ300:DDJ304"/>
    <mergeCell ref="DDK300:DDK304"/>
    <mergeCell ref="DDL300:DDL304"/>
    <mergeCell ref="DDM300:DDM304"/>
    <mergeCell ref="DDN300:DDN304"/>
    <mergeCell ref="DDO300:DDO304"/>
    <mergeCell ref="DDP300:DDP304"/>
    <mergeCell ref="DDQ300:DDQ304"/>
    <mergeCell ref="DDR300:DDR304"/>
    <mergeCell ref="DDS300:DDS304"/>
    <mergeCell ref="DCL300:DCL304"/>
    <mergeCell ref="DCM300:DCM304"/>
    <mergeCell ref="DCN300:DCN304"/>
    <mergeCell ref="DCO300:DCO304"/>
    <mergeCell ref="DCP300:DCP304"/>
    <mergeCell ref="DCQ300:DCQ304"/>
    <mergeCell ref="DCR300:DCR304"/>
    <mergeCell ref="DCS300:DCS304"/>
    <mergeCell ref="DCT300:DCT304"/>
    <mergeCell ref="DCU300:DCU304"/>
    <mergeCell ref="DCV300:DCV304"/>
    <mergeCell ref="DCW300:DCW304"/>
    <mergeCell ref="DCX300:DCX304"/>
    <mergeCell ref="DCY300:DCY304"/>
    <mergeCell ref="DCZ300:DCZ304"/>
    <mergeCell ref="DDA300:DDA304"/>
    <mergeCell ref="DDB300:DDB304"/>
    <mergeCell ref="DBU300:DBU304"/>
    <mergeCell ref="DBV300:DBV304"/>
    <mergeCell ref="DBW300:DBW304"/>
    <mergeCell ref="DBX300:DBX304"/>
    <mergeCell ref="DBY300:DBY304"/>
    <mergeCell ref="DBZ300:DBZ304"/>
    <mergeCell ref="DCA300:DCA304"/>
    <mergeCell ref="DCB300:DCB304"/>
    <mergeCell ref="DCC300:DCC304"/>
    <mergeCell ref="DCD300:DCD304"/>
    <mergeCell ref="DCE300:DCE304"/>
    <mergeCell ref="DCF300:DCF304"/>
    <mergeCell ref="DCG300:DCG304"/>
    <mergeCell ref="DCH300:DCH304"/>
    <mergeCell ref="DCI300:DCI304"/>
    <mergeCell ref="DCJ300:DCJ304"/>
    <mergeCell ref="DCK300:DCK304"/>
    <mergeCell ref="DBD300:DBD304"/>
    <mergeCell ref="DBE300:DBE304"/>
    <mergeCell ref="DBF300:DBF304"/>
    <mergeCell ref="DBG300:DBG304"/>
    <mergeCell ref="DBH300:DBH304"/>
    <mergeCell ref="DBI300:DBI304"/>
    <mergeCell ref="DBJ300:DBJ304"/>
    <mergeCell ref="DBK300:DBK304"/>
    <mergeCell ref="DBL300:DBL304"/>
    <mergeCell ref="DBM300:DBM304"/>
    <mergeCell ref="DBN300:DBN304"/>
    <mergeCell ref="DBO300:DBO304"/>
    <mergeCell ref="DBP300:DBP304"/>
    <mergeCell ref="DBQ300:DBQ304"/>
    <mergeCell ref="DBR300:DBR304"/>
    <mergeCell ref="DBS300:DBS304"/>
    <mergeCell ref="DBT300:DBT304"/>
    <mergeCell ref="DAM300:DAM304"/>
    <mergeCell ref="DAN300:DAN304"/>
    <mergeCell ref="DAO300:DAO304"/>
    <mergeCell ref="DAP300:DAP304"/>
    <mergeCell ref="DAQ300:DAQ304"/>
    <mergeCell ref="DAR300:DAR304"/>
    <mergeCell ref="DAS300:DAS304"/>
    <mergeCell ref="DAT300:DAT304"/>
    <mergeCell ref="DAU300:DAU304"/>
    <mergeCell ref="DAV300:DAV304"/>
    <mergeCell ref="DAW300:DAW304"/>
    <mergeCell ref="DAX300:DAX304"/>
    <mergeCell ref="DAY300:DAY304"/>
    <mergeCell ref="DAZ300:DAZ304"/>
    <mergeCell ref="DBA300:DBA304"/>
    <mergeCell ref="DBB300:DBB304"/>
    <mergeCell ref="DBC300:DBC304"/>
    <mergeCell ref="CZV300:CZV304"/>
    <mergeCell ref="CZW300:CZW304"/>
    <mergeCell ref="CZX300:CZX304"/>
    <mergeCell ref="CZY300:CZY304"/>
    <mergeCell ref="CZZ300:CZZ304"/>
    <mergeCell ref="DAA300:DAA304"/>
    <mergeCell ref="DAB300:DAB304"/>
    <mergeCell ref="DAC300:DAC304"/>
    <mergeCell ref="DAD300:DAD304"/>
    <mergeCell ref="DAE300:DAE304"/>
    <mergeCell ref="DAF300:DAF304"/>
    <mergeCell ref="DAG300:DAG304"/>
    <mergeCell ref="DAH300:DAH304"/>
    <mergeCell ref="DAI300:DAI304"/>
    <mergeCell ref="DAJ300:DAJ304"/>
    <mergeCell ref="DAK300:DAK304"/>
    <mergeCell ref="DAL300:DAL304"/>
    <mergeCell ref="CZE300:CZE304"/>
    <mergeCell ref="CZF300:CZF304"/>
    <mergeCell ref="CZG300:CZG304"/>
    <mergeCell ref="CZH300:CZH304"/>
    <mergeCell ref="CZI300:CZI304"/>
    <mergeCell ref="CZJ300:CZJ304"/>
    <mergeCell ref="CZK300:CZK304"/>
    <mergeCell ref="CZL300:CZL304"/>
    <mergeCell ref="CZM300:CZM304"/>
    <mergeCell ref="CZN300:CZN304"/>
    <mergeCell ref="CZO300:CZO304"/>
    <mergeCell ref="CZP300:CZP304"/>
    <mergeCell ref="CZQ300:CZQ304"/>
    <mergeCell ref="CZR300:CZR304"/>
    <mergeCell ref="CZS300:CZS304"/>
    <mergeCell ref="CZT300:CZT304"/>
    <mergeCell ref="CZU300:CZU304"/>
    <mergeCell ref="CYN300:CYN304"/>
    <mergeCell ref="CYO300:CYO304"/>
    <mergeCell ref="CYP300:CYP304"/>
    <mergeCell ref="CYQ300:CYQ304"/>
    <mergeCell ref="CYR300:CYR304"/>
    <mergeCell ref="CYS300:CYS304"/>
    <mergeCell ref="CYT300:CYT304"/>
    <mergeCell ref="CYU300:CYU304"/>
    <mergeCell ref="CYV300:CYV304"/>
    <mergeCell ref="CYW300:CYW304"/>
    <mergeCell ref="CYX300:CYX304"/>
    <mergeCell ref="CYY300:CYY304"/>
    <mergeCell ref="CYZ300:CYZ304"/>
    <mergeCell ref="CZA300:CZA304"/>
    <mergeCell ref="CZB300:CZB304"/>
    <mergeCell ref="CZC300:CZC304"/>
    <mergeCell ref="CZD300:CZD304"/>
    <mergeCell ref="CXW300:CXW304"/>
    <mergeCell ref="CXX300:CXX304"/>
    <mergeCell ref="CXY300:CXY304"/>
    <mergeCell ref="CXZ300:CXZ304"/>
    <mergeCell ref="CYA300:CYA304"/>
    <mergeCell ref="CYB300:CYB304"/>
    <mergeCell ref="CYC300:CYC304"/>
    <mergeCell ref="CYD300:CYD304"/>
    <mergeCell ref="CYE300:CYE304"/>
    <mergeCell ref="CYF300:CYF304"/>
    <mergeCell ref="CYG300:CYG304"/>
    <mergeCell ref="CYH300:CYH304"/>
    <mergeCell ref="CYI300:CYI304"/>
    <mergeCell ref="CYJ300:CYJ304"/>
    <mergeCell ref="CYK300:CYK304"/>
    <mergeCell ref="CYL300:CYL304"/>
    <mergeCell ref="CYM300:CYM304"/>
    <mergeCell ref="CXF300:CXF304"/>
    <mergeCell ref="CXG300:CXG304"/>
    <mergeCell ref="CXH300:CXH304"/>
    <mergeCell ref="CXI300:CXI304"/>
    <mergeCell ref="CXJ300:CXJ304"/>
    <mergeCell ref="CXK300:CXK304"/>
    <mergeCell ref="CXL300:CXL304"/>
    <mergeCell ref="CXM300:CXM304"/>
    <mergeCell ref="CXN300:CXN304"/>
    <mergeCell ref="CXO300:CXO304"/>
    <mergeCell ref="CXP300:CXP304"/>
    <mergeCell ref="CXQ300:CXQ304"/>
    <mergeCell ref="CXR300:CXR304"/>
    <mergeCell ref="CXS300:CXS304"/>
    <mergeCell ref="CXT300:CXT304"/>
    <mergeCell ref="CXU300:CXU304"/>
    <mergeCell ref="CXV300:CXV304"/>
    <mergeCell ref="CWO300:CWO304"/>
    <mergeCell ref="CWP300:CWP304"/>
    <mergeCell ref="CWQ300:CWQ304"/>
    <mergeCell ref="CWR300:CWR304"/>
    <mergeCell ref="CWS300:CWS304"/>
    <mergeCell ref="CWT300:CWT304"/>
    <mergeCell ref="CWU300:CWU304"/>
    <mergeCell ref="CWV300:CWV304"/>
    <mergeCell ref="CWW300:CWW304"/>
    <mergeCell ref="CWX300:CWX304"/>
    <mergeCell ref="CWY300:CWY304"/>
    <mergeCell ref="CWZ300:CWZ304"/>
    <mergeCell ref="CXA300:CXA304"/>
    <mergeCell ref="CXB300:CXB304"/>
    <mergeCell ref="CXC300:CXC304"/>
    <mergeCell ref="CXD300:CXD304"/>
    <mergeCell ref="CXE300:CXE304"/>
    <mergeCell ref="CVX300:CVX304"/>
    <mergeCell ref="CVY300:CVY304"/>
    <mergeCell ref="CVZ300:CVZ304"/>
    <mergeCell ref="CWA300:CWA304"/>
    <mergeCell ref="CWB300:CWB304"/>
    <mergeCell ref="CWC300:CWC304"/>
    <mergeCell ref="CWD300:CWD304"/>
    <mergeCell ref="CWE300:CWE304"/>
    <mergeCell ref="CWF300:CWF304"/>
    <mergeCell ref="CWG300:CWG304"/>
    <mergeCell ref="CWH300:CWH304"/>
    <mergeCell ref="CWI300:CWI304"/>
    <mergeCell ref="CWJ300:CWJ304"/>
    <mergeCell ref="CWK300:CWK304"/>
    <mergeCell ref="CWL300:CWL304"/>
    <mergeCell ref="CWM300:CWM304"/>
    <mergeCell ref="CWN300:CWN304"/>
    <mergeCell ref="CVG300:CVG304"/>
    <mergeCell ref="CVH300:CVH304"/>
    <mergeCell ref="CVI300:CVI304"/>
    <mergeCell ref="CVJ300:CVJ304"/>
    <mergeCell ref="CVK300:CVK304"/>
    <mergeCell ref="CVL300:CVL304"/>
    <mergeCell ref="CVM300:CVM304"/>
    <mergeCell ref="CVN300:CVN304"/>
    <mergeCell ref="CVO300:CVO304"/>
    <mergeCell ref="CVP300:CVP304"/>
    <mergeCell ref="CVQ300:CVQ304"/>
    <mergeCell ref="CVR300:CVR304"/>
    <mergeCell ref="CVS300:CVS304"/>
    <mergeCell ref="CVT300:CVT304"/>
    <mergeCell ref="CVU300:CVU304"/>
    <mergeCell ref="CVV300:CVV304"/>
    <mergeCell ref="CVW300:CVW304"/>
    <mergeCell ref="CUP300:CUP304"/>
    <mergeCell ref="CUQ300:CUQ304"/>
    <mergeCell ref="CUR300:CUR304"/>
    <mergeCell ref="CUS300:CUS304"/>
    <mergeCell ref="CUT300:CUT304"/>
    <mergeCell ref="CUU300:CUU304"/>
    <mergeCell ref="CUV300:CUV304"/>
    <mergeCell ref="CUW300:CUW304"/>
    <mergeCell ref="CUX300:CUX304"/>
    <mergeCell ref="CUY300:CUY304"/>
    <mergeCell ref="CUZ300:CUZ304"/>
    <mergeCell ref="CVA300:CVA304"/>
    <mergeCell ref="CVB300:CVB304"/>
    <mergeCell ref="CVC300:CVC304"/>
    <mergeCell ref="CVD300:CVD304"/>
    <mergeCell ref="CVE300:CVE304"/>
    <mergeCell ref="CVF300:CVF304"/>
    <mergeCell ref="CTY300:CTY304"/>
    <mergeCell ref="CTZ300:CTZ304"/>
    <mergeCell ref="CUA300:CUA304"/>
    <mergeCell ref="CUB300:CUB304"/>
    <mergeCell ref="CUC300:CUC304"/>
    <mergeCell ref="CUD300:CUD304"/>
    <mergeCell ref="CUE300:CUE304"/>
    <mergeCell ref="CUF300:CUF304"/>
    <mergeCell ref="CUG300:CUG304"/>
    <mergeCell ref="CUH300:CUH304"/>
    <mergeCell ref="CUI300:CUI304"/>
    <mergeCell ref="CUJ300:CUJ304"/>
    <mergeCell ref="CUK300:CUK304"/>
    <mergeCell ref="CUL300:CUL304"/>
    <mergeCell ref="CUM300:CUM304"/>
    <mergeCell ref="CUN300:CUN304"/>
    <mergeCell ref="CUO300:CUO304"/>
    <mergeCell ref="CTH300:CTH304"/>
    <mergeCell ref="CTI300:CTI304"/>
    <mergeCell ref="CTJ300:CTJ304"/>
    <mergeCell ref="CTK300:CTK304"/>
    <mergeCell ref="CTL300:CTL304"/>
    <mergeCell ref="CTM300:CTM304"/>
    <mergeCell ref="CTN300:CTN304"/>
    <mergeCell ref="CTO300:CTO304"/>
    <mergeCell ref="CTP300:CTP304"/>
    <mergeCell ref="CTQ300:CTQ304"/>
    <mergeCell ref="CTR300:CTR304"/>
    <mergeCell ref="CTS300:CTS304"/>
    <mergeCell ref="CTT300:CTT304"/>
    <mergeCell ref="CTU300:CTU304"/>
    <mergeCell ref="CTV300:CTV304"/>
    <mergeCell ref="CTW300:CTW304"/>
    <mergeCell ref="CTX300:CTX304"/>
    <mergeCell ref="CSQ300:CSQ304"/>
    <mergeCell ref="CSR300:CSR304"/>
    <mergeCell ref="CSS300:CSS304"/>
    <mergeCell ref="CST300:CST304"/>
    <mergeCell ref="CSU300:CSU304"/>
    <mergeCell ref="CSV300:CSV304"/>
    <mergeCell ref="CSW300:CSW304"/>
    <mergeCell ref="CSX300:CSX304"/>
    <mergeCell ref="CSY300:CSY304"/>
    <mergeCell ref="CSZ300:CSZ304"/>
    <mergeCell ref="CTA300:CTA304"/>
    <mergeCell ref="CTB300:CTB304"/>
    <mergeCell ref="CTC300:CTC304"/>
    <mergeCell ref="CTD300:CTD304"/>
    <mergeCell ref="CTE300:CTE304"/>
    <mergeCell ref="CTF300:CTF304"/>
    <mergeCell ref="CTG300:CTG304"/>
    <mergeCell ref="CRZ300:CRZ304"/>
    <mergeCell ref="CSA300:CSA304"/>
    <mergeCell ref="CSB300:CSB304"/>
    <mergeCell ref="CSC300:CSC304"/>
    <mergeCell ref="CSD300:CSD304"/>
    <mergeCell ref="CSE300:CSE304"/>
    <mergeCell ref="CSF300:CSF304"/>
    <mergeCell ref="CSG300:CSG304"/>
    <mergeCell ref="CSH300:CSH304"/>
    <mergeCell ref="CSI300:CSI304"/>
    <mergeCell ref="CSJ300:CSJ304"/>
    <mergeCell ref="CSK300:CSK304"/>
    <mergeCell ref="CSL300:CSL304"/>
    <mergeCell ref="CSM300:CSM304"/>
    <mergeCell ref="CSN300:CSN304"/>
    <mergeCell ref="CSO300:CSO304"/>
    <mergeCell ref="CSP300:CSP304"/>
    <mergeCell ref="CRI300:CRI304"/>
    <mergeCell ref="CRJ300:CRJ304"/>
    <mergeCell ref="CRK300:CRK304"/>
    <mergeCell ref="CRL300:CRL304"/>
    <mergeCell ref="CRM300:CRM304"/>
    <mergeCell ref="CRN300:CRN304"/>
    <mergeCell ref="CRO300:CRO304"/>
    <mergeCell ref="CRP300:CRP304"/>
    <mergeCell ref="CRQ300:CRQ304"/>
    <mergeCell ref="CRR300:CRR304"/>
    <mergeCell ref="CRS300:CRS304"/>
    <mergeCell ref="CRT300:CRT304"/>
    <mergeCell ref="CRU300:CRU304"/>
    <mergeCell ref="CRV300:CRV304"/>
    <mergeCell ref="CRW300:CRW304"/>
    <mergeCell ref="CRX300:CRX304"/>
    <mergeCell ref="CRY300:CRY304"/>
    <mergeCell ref="CQR300:CQR304"/>
    <mergeCell ref="CQS300:CQS304"/>
    <mergeCell ref="CQT300:CQT304"/>
    <mergeCell ref="CQU300:CQU304"/>
    <mergeCell ref="CQV300:CQV304"/>
    <mergeCell ref="CQW300:CQW304"/>
    <mergeCell ref="CQX300:CQX304"/>
    <mergeCell ref="CQY300:CQY304"/>
    <mergeCell ref="CQZ300:CQZ304"/>
    <mergeCell ref="CRA300:CRA304"/>
    <mergeCell ref="CRB300:CRB304"/>
    <mergeCell ref="CRC300:CRC304"/>
    <mergeCell ref="CRD300:CRD304"/>
    <mergeCell ref="CRE300:CRE304"/>
    <mergeCell ref="CRF300:CRF304"/>
    <mergeCell ref="CRG300:CRG304"/>
    <mergeCell ref="CRH300:CRH304"/>
    <mergeCell ref="CQA300:CQA304"/>
    <mergeCell ref="CQB300:CQB304"/>
    <mergeCell ref="CQC300:CQC304"/>
    <mergeCell ref="CQD300:CQD304"/>
    <mergeCell ref="CQE300:CQE304"/>
    <mergeCell ref="CQF300:CQF304"/>
    <mergeCell ref="CQG300:CQG304"/>
    <mergeCell ref="CQH300:CQH304"/>
    <mergeCell ref="CQI300:CQI304"/>
    <mergeCell ref="CQJ300:CQJ304"/>
    <mergeCell ref="CQK300:CQK304"/>
    <mergeCell ref="CQL300:CQL304"/>
    <mergeCell ref="CQM300:CQM304"/>
    <mergeCell ref="CQN300:CQN304"/>
    <mergeCell ref="CQO300:CQO304"/>
    <mergeCell ref="CQP300:CQP304"/>
    <mergeCell ref="CQQ300:CQQ304"/>
    <mergeCell ref="CPJ300:CPJ304"/>
    <mergeCell ref="CPK300:CPK304"/>
    <mergeCell ref="CPL300:CPL304"/>
    <mergeCell ref="CPM300:CPM304"/>
    <mergeCell ref="CPN300:CPN304"/>
    <mergeCell ref="CPO300:CPO304"/>
    <mergeCell ref="CPP300:CPP304"/>
    <mergeCell ref="CPQ300:CPQ304"/>
    <mergeCell ref="CPR300:CPR304"/>
    <mergeCell ref="CPS300:CPS304"/>
    <mergeCell ref="CPT300:CPT304"/>
    <mergeCell ref="CPU300:CPU304"/>
    <mergeCell ref="CPV300:CPV304"/>
    <mergeCell ref="CPW300:CPW304"/>
    <mergeCell ref="CPX300:CPX304"/>
    <mergeCell ref="CPY300:CPY304"/>
    <mergeCell ref="CPZ300:CPZ304"/>
    <mergeCell ref="COS300:COS304"/>
    <mergeCell ref="COT300:COT304"/>
    <mergeCell ref="COU300:COU304"/>
    <mergeCell ref="COV300:COV304"/>
    <mergeCell ref="COW300:COW304"/>
    <mergeCell ref="COX300:COX304"/>
    <mergeCell ref="COY300:COY304"/>
    <mergeCell ref="COZ300:COZ304"/>
    <mergeCell ref="CPA300:CPA304"/>
    <mergeCell ref="CPB300:CPB304"/>
    <mergeCell ref="CPC300:CPC304"/>
    <mergeCell ref="CPD300:CPD304"/>
    <mergeCell ref="CPE300:CPE304"/>
    <mergeCell ref="CPF300:CPF304"/>
    <mergeCell ref="CPG300:CPG304"/>
    <mergeCell ref="CPH300:CPH304"/>
    <mergeCell ref="CPI300:CPI304"/>
    <mergeCell ref="COB300:COB304"/>
    <mergeCell ref="COC300:COC304"/>
    <mergeCell ref="COD300:COD304"/>
    <mergeCell ref="COE300:COE304"/>
    <mergeCell ref="COF300:COF304"/>
    <mergeCell ref="COG300:COG304"/>
    <mergeCell ref="COH300:COH304"/>
    <mergeCell ref="COI300:COI304"/>
    <mergeCell ref="COJ300:COJ304"/>
    <mergeCell ref="COK300:COK304"/>
    <mergeCell ref="COL300:COL304"/>
    <mergeCell ref="COM300:COM304"/>
    <mergeCell ref="CON300:CON304"/>
    <mergeCell ref="COO300:COO304"/>
    <mergeCell ref="COP300:COP304"/>
    <mergeCell ref="COQ300:COQ304"/>
    <mergeCell ref="COR300:COR304"/>
    <mergeCell ref="CNK300:CNK304"/>
    <mergeCell ref="CNL300:CNL304"/>
    <mergeCell ref="CNM300:CNM304"/>
    <mergeCell ref="CNN300:CNN304"/>
    <mergeCell ref="CNO300:CNO304"/>
    <mergeCell ref="CNP300:CNP304"/>
    <mergeCell ref="CNQ300:CNQ304"/>
    <mergeCell ref="CNR300:CNR304"/>
    <mergeCell ref="CNS300:CNS304"/>
    <mergeCell ref="CNT300:CNT304"/>
    <mergeCell ref="CNU300:CNU304"/>
    <mergeCell ref="CNV300:CNV304"/>
    <mergeCell ref="CNW300:CNW304"/>
    <mergeCell ref="CNX300:CNX304"/>
    <mergeCell ref="CNY300:CNY304"/>
    <mergeCell ref="CNZ300:CNZ304"/>
    <mergeCell ref="COA300:COA304"/>
    <mergeCell ref="CMT300:CMT304"/>
    <mergeCell ref="CMU300:CMU304"/>
    <mergeCell ref="CMV300:CMV304"/>
    <mergeCell ref="CMW300:CMW304"/>
    <mergeCell ref="CMX300:CMX304"/>
    <mergeCell ref="CMY300:CMY304"/>
    <mergeCell ref="CMZ300:CMZ304"/>
    <mergeCell ref="CNA300:CNA304"/>
    <mergeCell ref="CNB300:CNB304"/>
    <mergeCell ref="CNC300:CNC304"/>
    <mergeCell ref="CND300:CND304"/>
    <mergeCell ref="CNE300:CNE304"/>
    <mergeCell ref="CNF300:CNF304"/>
    <mergeCell ref="CNG300:CNG304"/>
    <mergeCell ref="CNH300:CNH304"/>
    <mergeCell ref="CNI300:CNI304"/>
    <mergeCell ref="CNJ300:CNJ304"/>
    <mergeCell ref="CMC300:CMC304"/>
    <mergeCell ref="CMD300:CMD304"/>
    <mergeCell ref="CME300:CME304"/>
    <mergeCell ref="CMF300:CMF304"/>
    <mergeCell ref="CMG300:CMG304"/>
    <mergeCell ref="CMH300:CMH304"/>
    <mergeCell ref="CMI300:CMI304"/>
    <mergeCell ref="CMJ300:CMJ304"/>
    <mergeCell ref="CMK300:CMK304"/>
    <mergeCell ref="CML300:CML304"/>
    <mergeCell ref="CMM300:CMM304"/>
    <mergeCell ref="CMN300:CMN304"/>
    <mergeCell ref="CMO300:CMO304"/>
    <mergeCell ref="CMP300:CMP304"/>
    <mergeCell ref="CMQ300:CMQ304"/>
    <mergeCell ref="CMR300:CMR304"/>
    <mergeCell ref="CMS300:CMS304"/>
    <mergeCell ref="CLL300:CLL304"/>
    <mergeCell ref="CLM300:CLM304"/>
    <mergeCell ref="CLN300:CLN304"/>
    <mergeCell ref="CLO300:CLO304"/>
    <mergeCell ref="CLP300:CLP304"/>
    <mergeCell ref="CLQ300:CLQ304"/>
    <mergeCell ref="CLR300:CLR304"/>
    <mergeCell ref="CLS300:CLS304"/>
    <mergeCell ref="CLT300:CLT304"/>
    <mergeCell ref="CLU300:CLU304"/>
    <mergeCell ref="CLV300:CLV304"/>
    <mergeCell ref="CLW300:CLW304"/>
    <mergeCell ref="CLX300:CLX304"/>
    <mergeCell ref="CLY300:CLY304"/>
    <mergeCell ref="CLZ300:CLZ304"/>
    <mergeCell ref="CMA300:CMA304"/>
    <mergeCell ref="CMB300:CMB304"/>
    <mergeCell ref="CKU300:CKU304"/>
    <mergeCell ref="CKV300:CKV304"/>
    <mergeCell ref="CKW300:CKW304"/>
    <mergeCell ref="CKX300:CKX304"/>
    <mergeCell ref="CKY300:CKY304"/>
    <mergeCell ref="CKZ300:CKZ304"/>
    <mergeCell ref="CLA300:CLA304"/>
    <mergeCell ref="CLB300:CLB304"/>
    <mergeCell ref="CLC300:CLC304"/>
    <mergeCell ref="CLD300:CLD304"/>
    <mergeCell ref="CLE300:CLE304"/>
    <mergeCell ref="CLF300:CLF304"/>
    <mergeCell ref="CLG300:CLG304"/>
    <mergeCell ref="CLH300:CLH304"/>
    <mergeCell ref="CLI300:CLI304"/>
    <mergeCell ref="CLJ300:CLJ304"/>
    <mergeCell ref="CLK300:CLK304"/>
    <mergeCell ref="CKD300:CKD304"/>
    <mergeCell ref="CKE300:CKE304"/>
    <mergeCell ref="CKF300:CKF304"/>
    <mergeCell ref="CKG300:CKG304"/>
    <mergeCell ref="CKH300:CKH304"/>
    <mergeCell ref="CKI300:CKI304"/>
    <mergeCell ref="CKJ300:CKJ304"/>
    <mergeCell ref="CKK300:CKK304"/>
    <mergeCell ref="CKL300:CKL304"/>
    <mergeCell ref="CKM300:CKM304"/>
    <mergeCell ref="CKN300:CKN304"/>
    <mergeCell ref="CKO300:CKO304"/>
    <mergeCell ref="CKP300:CKP304"/>
    <mergeCell ref="CKQ300:CKQ304"/>
    <mergeCell ref="CKR300:CKR304"/>
    <mergeCell ref="CKS300:CKS304"/>
    <mergeCell ref="CKT300:CKT304"/>
    <mergeCell ref="CJM300:CJM304"/>
    <mergeCell ref="CJN300:CJN304"/>
    <mergeCell ref="CJO300:CJO304"/>
    <mergeCell ref="CJP300:CJP304"/>
    <mergeCell ref="CJQ300:CJQ304"/>
    <mergeCell ref="CJR300:CJR304"/>
    <mergeCell ref="CJS300:CJS304"/>
    <mergeCell ref="CJT300:CJT304"/>
    <mergeCell ref="CJU300:CJU304"/>
    <mergeCell ref="CJV300:CJV304"/>
    <mergeCell ref="CJW300:CJW304"/>
    <mergeCell ref="CJX300:CJX304"/>
    <mergeCell ref="CJY300:CJY304"/>
    <mergeCell ref="CJZ300:CJZ304"/>
    <mergeCell ref="CKA300:CKA304"/>
    <mergeCell ref="CKB300:CKB304"/>
    <mergeCell ref="CKC300:CKC304"/>
    <mergeCell ref="CIV300:CIV304"/>
    <mergeCell ref="CIW300:CIW304"/>
    <mergeCell ref="CIX300:CIX304"/>
    <mergeCell ref="CIY300:CIY304"/>
    <mergeCell ref="CIZ300:CIZ304"/>
    <mergeCell ref="CJA300:CJA304"/>
    <mergeCell ref="CJB300:CJB304"/>
    <mergeCell ref="CJC300:CJC304"/>
    <mergeCell ref="CJD300:CJD304"/>
    <mergeCell ref="CJE300:CJE304"/>
    <mergeCell ref="CJF300:CJF304"/>
    <mergeCell ref="CJG300:CJG304"/>
    <mergeCell ref="CJH300:CJH304"/>
    <mergeCell ref="CJI300:CJI304"/>
    <mergeCell ref="CJJ300:CJJ304"/>
    <mergeCell ref="CJK300:CJK304"/>
    <mergeCell ref="CJL300:CJL304"/>
    <mergeCell ref="CIE300:CIE304"/>
    <mergeCell ref="CIF300:CIF304"/>
    <mergeCell ref="CIG300:CIG304"/>
    <mergeCell ref="CIH300:CIH304"/>
    <mergeCell ref="CII300:CII304"/>
    <mergeCell ref="CIJ300:CIJ304"/>
    <mergeCell ref="CIK300:CIK304"/>
    <mergeCell ref="CIL300:CIL304"/>
    <mergeCell ref="CIM300:CIM304"/>
    <mergeCell ref="CIN300:CIN304"/>
    <mergeCell ref="CIO300:CIO304"/>
    <mergeCell ref="CIP300:CIP304"/>
    <mergeCell ref="CIQ300:CIQ304"/>
    <mergeCell ref="CIR300:CIR304"/>
    <mergeCell ref="CIS300:CIS304"/>
    <mergeCell ref="CIT300:CIT304"/>
    <mergeCell ref="CIU300:CIU304"/>
    <mergeCell ref="CHN300:CHN304"/>
    <mergeCell ref="CHO300:CHO304"/>
    <mergeCell ref="CHP300:CHP304"/>
    <mergeCell ref="CHQ300:CHQ304"/>
    <mergeCell ref="CHR300:CHR304"/>
    <mergeCell ref="CHS300:CHS304"/>
    <mergeCell ref="CHT300:CHT304"/>
    <mergeCell ref="CHU300:CHU304"/>
    <mergeCell ref="CHV300:CHV304"/>
    <mergeCell ref="CHW300:CHW304"/>
    <mergeCell ref="CHX300:CHX304"/>
    <mergeCell ref="CHY300:CHY304"/>
    <mergeCell ref="CHZ300:CHZ304"/>
    <mergeCell ref="CIA300:CIA304"/>
    <mergeCell ref="CIB300:CIB304"/>
    <mergeCell ref="CIC300:CIC304"/>
    <mergeCell ref="CID300:CID304"/>
    <mergeCell ref="CGW300:CGW304"/>
    <mergeCell ref="CGX300:CGX304"/>
    <mergeCell ref="CGY300:CGY304"/>
    <mergeCell ref="CGZ300:CGZ304"/>
    <mergeCell ref="CHA300:CHA304"/>
    <mergeCell ref="CHB300:CHB304"/>
    <mergeCell ref="CHC300:CHC304"/>
    <mergeCell ref="CHD300:CHD304"/>
    <mergeCell ref="CHE300:CHE304"/>
    <mergeCell ref="CHF300:CHF304"/>
    <mergeCell ref="CHG300:CHG304"/>
    <mergeCell ref="CHH300:CHH304"/>
    <mergeCell ref="CHI300:CHI304"/>
    <mergeCell ref="CHJ300:CHJ304"/>
    <mergeCell ref="CHK300:CHK304"/>
    <mergeCell ref="CHL300:CHL304"/>
    <mergeCell ref="CHM300:CHM304"/>
    <mergeCell ref="CGF300:CGF304"/>
    <mergeCell ref="CGG300:CGG304"/>
    <mergeCell ref="CGH300:CGH304"/>
    <mergeCell ref="CGI300:CGI304"/>
    <mergeCell ref="CGJ300:CGJ304"/>
    <mergeCell ref="CGK300:CGK304"/>
    <mergeCell ref="CGL300:CGL304"/>
    <mergeCell ref="CGM300:CGM304"/>
    <mergeCell ref="CGN300:CGN304"/>
    <mergeCell ref="CGO300:CGO304"/>
    <mergeCell ref="CGP300:CGP304"/>
    <mergeCell ref="CGQ300:CGQ304"/>
    <mergeCell ref="CGR300:CGR304"/>
    <mergeCell ref="CGS300:CGS304"/>
    <mergeCell ref="CGT300:CGT304"/>
    <mergeCell ref="CGU300:CGU304"/>
    <mergeCell ref="CGV300:CGV304"/>
    <mergeCell ref="CFO300:CFO304"/>
    <mergeCell ref="CFP300:CFP304"/>
    <mergeCell ref="CFQ300:CFQ304"/>
    <mergeCell ref="CFR300:CFR304"/>
    <mergeCell ref="CFS300:CFS304"/>
    <mergeCell ref="CFT300:CFT304"/>
    <mergeCell ref="CFU300:CFU304"/>
    <mergeCell ref="CFV300:CFV304"/>
    <mergeCell ref="CFW300:CFW304"/>
    <mergeCell ref="CFX300:CFX304"/>
    <mergeCell ref="CFY300:CFY304"/>
    <mergeCell ref="CFZ300:CFZ304"/>
    <mergeCell ref="CGA300:CGA304"/>
    <mergeCell ref="CGB300:CGB304"/>
    <mergeCell ref="CGC300:CGC304"/>
    <mergeCell ref="CGD300:CGD304"/>
    <mergeCell ref="CGE300:CGE304"/>
    <mergeCell ref="CEX300:CEX304"/>
    <mergeCell ref="CEY300:CEY304"/>
    <mergeCell ref="CEZ300:CEZ304"/>
    <mergeCell ref="CFA300:CFA304"/>
    <mergeCell ref="CFB300:CFB304"/>
    <mergeCell ref="CFC300:CFC304"/>
    <mergeCell ref="CFD300:CFD304"/>
    <mergeCell ref="CFE300:CFE304"/>
    <mergeCell ref="CFF300:CFF304"/>
    <mergeCell ref="CFG300:CFG304"/>
    <mergeCell ref="CFH300:CFH304"/>
    <mergeCell ref="CFI300:CFI304"/>
    <mergeCell ref="CFJ300:CFJ304"/>
    <mergeCell ref="CFK300:CFK304"/>
    <mergeCell ref="CFL300:CFL304"/>
    <mergeCell ref="CFM300:CFM304"/>
    <mergeCell ref="CFN300:CFN304"/>
    <mergeCell ref="CEG300:CEG304"/>
    <mergeCell ref="CEH300:CEH304"/>
    <mergeCell ref="CEI300:CEI304"/>
    <mergeCell ref="CEJ300:CEJ304"/>
    <mergeCell ref="CEK300:CEK304"/>
    <mergeCell ref="CEL300:CEL304"/>
    <mergeCell ref="CEM300:CEM304"/>
    <mergeCell ref="CEN300:CEN304"/>
    <mergeCell ref="CEO300:CEO304"/>
    <mergeCell ref="CEP300:CEP304"/>
    <mergeCell ref="CEQ300:CEQ304"/>
    <mergeCell ref="CER300:CER304"/>
    <mergeCell ref="CES300:CES304"/>
    <mergeCell ref="CET300:CET304"/>
    <mergeCell ref="CEU300:CEU304"/>
    <mergeCell ref="CEV300:CEV304"/>
    <mergeCell ref="CEW300:CEW304"/>
    <mergeCell ref="CDP300:CDP304"/>
    <mergeCell ref="CDQ300:CDQ304"/>
    <mergeCell ref="CDR300:CDR304"/>
    <mergeCell ref="CDS300:CDS304"/>
    <mergeCell ref="CDT300:CDT304"/>
    <mergeCell ref="CDU300:CDU304"/>
    <mergeCell ref="CDV300:CDV304"/>
    <mergeCell ref="CDW300:CDW304"/>
    <mergeCell ref="CDX300:CDX304"/>
    <mergeCell ref="CDY300:CDY304"/>
    <mergeCell ref="CDZ300:CDZ304"/>
    <mergeCell ref="CEA300:CEA304"/>
    <mergeCell ref="CEB300:CEB304"/>
    <mergeCell ref="CEC300:CEC304"/>
    <mergeCell ref="CED300:CED304"/>
    <mergeCell ref="CEE300:CEE304"/>
    <mergeCell ref="CEF300:CEF304"/>
    <mergeCell ref="CCY300:CCY304"/>
    <mergeCell ref="CCZ300:CCZ304"/>
    <mergeCell ref="CDA300:CDA304"/>
    <mergeCell ref="CDB300:CDB304"/>
    <mergeCell ref="CDC300:CDC304"/>
    <mergeCell ref="CDD300:CDD304"/>
    <mergeCell ref="CDE300:CDE304"/>
    <mergeCell ref="CDF300:CDF304"/>
    <mergeCell ref="CDG300:CDG304"/>
    <mergeCell ref="CDH300:CDH304"/>
    <mergeCell ref="CDI300:CDI304"/>
    <mergeCell ref="CDJ300:CDJ304"/>
    <mergeCell ref="CDK300:CDK304"/>
    <mergeCell ref="CDL300:CDL304"/>
    <mergeCell ref="CDM300:CDM304"/>
    <mergeCell ref="CDN300:CDN304"/>
    <mergeCell ref="CDO300:CDO304"/>
    <mergeCell ref="CCH300:CCH304"/>
    <mergeCell ref="CCI300:CCI304"/>
    <mergeCell ref="CCJ300:CCJ304"/>
    <mergeCell ref="CCK300:CCK304"/>
    <mergeCell ref="CCL300:CCL304"/>
    <mergeCell ref="CCM300:CCM304"/>
    <mergeCell ref="CCN300:CCN304"/>
    <mergeCell ref="CCO300:CCO304"/>
    <mergeCell ref="CCP300:CCP304"/>
    <mergeCell ref="CCQ300:CCQ304"/>
    <mergeCell ref="CCR300:CCR304"/>
    <mergeCell ref="CCS300:CCS304"/>
    <mergeCell ref="CCT300:CCT304"/>
    <mergeCell ref="CCU300:CCU304"/>
    <mergeCell ref="CCV300:CCV304"/>
    <mergeCell ref="CCW300:CCW304"/>
    <mergeCell ref="CCX300:CCX304"/>
    <mergeCell ref="CBQ300:CBQ304"/>
    <mergeCell ref="CBR300:CBR304"/>
    <mergeCell ref="CBS300:CBS304"/>
    <mergeCell ref="CBT300:CBT304"/>
    <mergeCell ref="CBU300:CBU304"/>
    <mergeCell ref="CBV300:CBV304"/>
    <mergeCell ref="CBW300:CBW304"/>
    <mergeCell ref="CBX300:CBX304"/>
    <mergeCell ref="CBY300:CBY304"/>
    <mergeCell ref="CBZ300:CBZ304"/>
    <mergeCell ref="CCA300:CCA304"/>
    <mergeCell ref="CCB300:CCB304"/>
    <mergeCell ref="CCC300:CCC304"/>
    <mergeCell ref="CCD300:CCD304"/>
    <mergeCell ref="CCE300:CCE304"/>
    <mergeCell ref="CCF300:CCF304"/>
    <mergeCell ref="CCG300:CCG304"/>
    <mergeCell ref="CAZ300:CAZ304"/>
    <mergeCell ref="CBA300:CBA304"/>
    <mergeCell ref="CBB300:CBB304"/>
    <mergeCell ref="CBC300:CBC304"/>
    <mergeCell ref="CBD300:CBD304"/>
    <mergeCell ref="CBE300:CBE304"/>
    <mergeCell ref="CBF300:CBF304"/>
    <mergeCell ref="CBG300:CBG304"/>
    <mergeCell ref="CBH300:CBH304"/>
    <mergeCell ref="CBI300:CBI304"/>
    <mergeCell ref="CBJ300:CBJ304"/>
    <mergeCell ref="CBK300:CBK304"/>
    <mergeCell ref="CBL300:CBL304"/>
    <mergeCell ref="CBM300:CBM304"/>
    <mergeCell ref="CBN300:CBN304"/>
    <mergeCell ref="CBO300:CBO304"/>
    <mergeCell ref="CBP300:CBP304"/>
    <mergeCell ref="CAI300:CAI304"/>
    <mergeCell ref="CAJ300:CAJ304"/>
    <mergeCell ref="CAK300:CAK304"/>
    <mergeCell ref="CAL300:CAL304"/>
    <mergeCell ref="CAM300:CAM304"/>
    <mergeCell ref="CAN300:CAN304"/>
    <mergeCell ref="CAO300:CAO304"/>
    <mergeCell ref="CAP300:CAP304"/>
    <mergeCell ref="CAQ300:CAQ304"/>
    <mergeCell ref="CAR300:CAR304"/>
    <mergeCell ref="CAS300:CAS304"/>
    <mergeCell ref="CAT300:CAT304"/>
    <mergeCell ref="CAU300:CAU304"/>
    <mergeCell ref="CAV300:CAV304"/>
    <mergeCell ref="CAW300:CAW304"/>
    <mergeCell ref="CAX300:CAX304"/>
    <mergeCell ref="CAY300:CAY304"/>
    <mergeCell ref="BZR300:BZR304"/>
    <mergeCell ref="BZS300:BZS304"/>
    <mergeCell ref="BZT300:BZT304"/>
    <mergeCell ref="BZU300:BZU304"/>
    <mergeCell ref="BZV300:BZV304"/>
    <mergeCell ref="BZW300:BZW304"/>
    <mergeCell ref="BZX300:BZX304"/>
    <mergeCell ref="BZY300:BZY304"/>
    <mergeCell ref="BZZ300:BZZ304"/>
    <mergeCell ref="CAA300:CAA304"/>
    <mergeCell ref="CAB300:CAB304"/>
    <mergeCell ref="CAC300:CAC304"/>
    <mergeCell ref="CAD300:CAD304"/>
    <mergeCell ref="CAE300:CAE304"/>
    <mergeCell ref="CAF300:CAF304"/>
    <mergeCell ref="CAG300:CAG304"/>
    <mergeCell ref="CAH300:CAH304"/>
    <mergeCell ref="BZA300:BZA304"/>
    <mergeCell ref="BZB300:BZB304"/>
    <mergeCell ref="BZC300:BZC304"/>
    <mergeCell ref="BZD300:BZD304"/>
    <mergeCell ref="BZE300:BZE304"/>
    <mergeCell ref="BZF300:BZF304"/>
    <mergeCell ref="BZG300:BZG304"/>
    <mergeCell ref="BZH300:BZH304"/>
    <mergeCell ref="BZI300:BZI304"/>
    <mergeCell ref="BZJ300:BZJ304"/>
    <mergeCell ref="BZK300:BZK304"/>
    <mergeCell ref="BZL300:BZL304"/>
    <mergeCell ref="BZM300:BZM304"/>
    <mergeCell ref="BZN300:BZN304"/>
    <mergeCell ref="BZO300:BZO304"/>
    <mergeCell ref="BZP300:BZP304"/>
    <mergeCell ref="BZQ300:BZQ304"/>
    <mergeCell ref="BYJ300:BYJ304"/>
    <mergeCell ref="BYK300:BYK304"/>
    <mergeCell ref="BYL300:BYL304"/>
    <mergeCell ref="BYM300:BYM304"/>
    <mergeCell ref="BYN300:BYN304"/>
    <mergeCell ref="BYO300:BYO304"/>
    <mergeCell ref="BYP300:BYP304"/>
    <mergeCell ref="BYQ300:BYQ304"/>
    <mergeCell ref="BYR300:BYR304"/>
    <mergeCell ref="BYS300:BYS304"/>
    <mergeCell ref="BYT300:BYT304"/>
    <mergeCell ref="BYU300:BYU304"/>
    <mergeCell ref="BYV300:BYV304"/>
    <mergeCell ref="BYW300:BYW304"/>
    <mergeCell ref="BYX300:BYX304"/>
    <mergeCell ref="BYY300:BYY304"/>
    <mergeCell ref="BYZ300:BYZ304"/>
    <mergeCell ref="BXS300:BXS304"/>
    <mergeCell ref="BXT300:BXT304"/>
    <mergeCell ref="BXU300:BXU304"/>
    <mergeCell ref="BXV300:BXV304"/>
    <mergeCell ref="BXW300:BXW304"/>
    <mergeCell ref="BXX300:BXX304"/>
    <mergeCell ref="BXY300:BXY304"/>
    <mergeCell ref="BXZ300:BXZ304"/>
    <mergeCell ref="BYA300:BYA304"/>
    <mergeCell ref="BYB300:BYB304"/>
    <mergeCell ref="BYC300:BYC304"/>
    <mergeCell ref="BYD300:BYD304"/>
    <mergeCell ref="BYE300:BYE304"/>
    <mergeCell ref="BYF300:BYF304"/>
    <mergeCell ref="BYG300:BYG304"/>
    <mergeCell ref="BYH300:BYH304"/>
    <mergeCell ref="BYI300:BYI304"/>
    <mergeCell ref="BXB300:BXB304"/>
    <mergeCell ref="BXC300:BXC304"/>
    <mergeCell ref="BXD300:BXD304"/>
    <mergeCell ref="BXE300:BXE304"/>
    <mergeCell ref="BXF300:BXF304"/>
    <mergeCell ref="BXG300:BXG304"/>
    <mergeCell ref="BXH300:BXH304"/>
    <mergeCell ref="BXI300:BXI304"/>
    <mergeCell ref="BXJ300:BXJ304"/>
    <mergeCell ref="BXK300:BXK304"/>
    <mergeCell ref="BXL300:BXL304"/>
    <mergeCell ref="BXM300:BXM304"/>
    <mergeCell ref="BXN300:BXN304"/>
    <mergeCell ref="BXO300:BXO304"/>
    <mergeCell ref="BXP300:BXP304"/>
    <mergeCell ref="BXQ300:BXQ304"/>
    <mergeCell ref="BXR300:BXR304"/>
    <mergeCell ref="BWK300:BWK304"/>
    <mergeCell ref="BWL300:BWL304"/>
    <mergeCell ref="BWM300:BWM304"/>
    <mergeCell ref="BWN300:BWN304"/>
    <mergeCell ref="BWO300:BWO304"/>
    <mergeCell ref="BWP300:BWP304"/>
    <mergeCell ref="BWQ300:BWQ304"/>
    <mergeCell ref="BWR300:BWR304"/>
    <mergeCell ref="BWS300:BWS304"/>
    <mergeCell ref="BWT300:BWT304"/>
    <mergeCell ref="BWU300:BWU304"/>
    <mergeCell ref="BWV300:BWV304"/>
    <mergeCell ref="BWW300:BWW304"/>
    <mergeCell ref="BWX300:BWX304"/>
    <mergeCell ref="BWY300:BWY304"/>
    <mergeCell ref="BWZ300:BWZ304"/>
    <mergeCell ref="BXA300:BXA304"/>
    <mergeCell ref="BVT300:BVT304"/>
    <mergeCell ref="BVU300:BVU304"/>
    <mergeCell ref="BVV300:BVV304"/>
    <mergeCell ref="BVW300:BVW304"/>
    <mergeCell ref="BVX300:BVX304"/>
    <mergeCell ref="BVY300:BVY304"/>
    <mergeCell ref="BVZ300:BVZ304"/>
    <mergeCell ref="BWA300:BWA304"/>
    <mergeCell ref="BWB300:BWB304"/>
    <mergeCell ref="BWC300:BWC304"/>
    <mergeCell ref="BWD300:BWD304"/>
    <mergeCell ref="BWE300:BWE304"/>
    <mergeCell ref="BWF300:BWF304"/>
    <mergeCell ref="BWG300:BWG304"/>
    <mergeCell ref="BWH300:BWH304"/>
    <mergeCell ref="BWI300:BWI304"/>
    <mergeCell ref="BWJ300:BWJ304"/>
    <mergeCell ref="BVC300:BVC304"/>
    <mergeCell ref="BVD300:BVD304"/>
    <mergeCell ref="BVE300:BVE304"/>
    <mergeCell ref="BVF300:BVF304"/>
    <mergeCell ref="BVG300:BVG304"/>
    <mergeCell ref="BVH300:BVH304"/>
    <mergeCell ref="BVI300:BVI304"/>
    <mergeCell ref="BVJ300:BVJ304"/>
    <mergeCell ref="BVK300:BVK304"/>
    <mergeCell ref="BVL300:BVL304"/>
    <mergeCell ref="BVM300:BVM304"/>
    <mergeCell ref="BVN300:BVN304"/>
    <mergeCell ref="BVO300:BVO304"/>
    <mergeCell ref="BVP300:BVP304"/>
    <mergeCell ref="BVQ300:BVQ304"/>
    <mergeCell ref="BVR300:BVR304"/>
    <mergeCell ref="BVS300:BVS304"/>
    <mergeCell ref="BUL300:BUL304"/>
    <mergeCell ref="BUM300:BUM304"/>
    <mergeCell ref="BUN300:BUN304"/>
    <mergeCell ref="BUO300:BUO304"/>
    <mergeCell ref="BUP300:BUP304"/>
    <mergeCell ref="BUQ300:BUQ304"/>
    <mergeCell ref="BUR300:BUR304"/>
    <mergeCell ref="BUS300:BUS304"/>
    <mergeCell ref="BUT300:BUT304"/>
    <mergeCell ref="BUU300:BUU304"/>
    <mergeCell ref="BUV300:BUV304"/>
    <mergeCell ref="BUW300:BUW304"/>
    <mergeCell ref="BUX300:BUX304"/>
    <mergeCell ref="BUY300:BUY304"/>
    <mergeCell ref="BUZ300:BUZ304"/>
    <mergeCell ref="BVA300:BVA304"/>
    <mergeCell ref="BVB300:BVB304"/>
    <mergeCell ref="BTU300:BTU304"/>
    <mergeCell ref="BTV300:BTV304"/>
    <mergeCell ref="BTW300:BTW304"/>
    <mergeCell ref="BTX300:BTX304"/>
    <mergeCell ref="BTY300:BTY304"/>
    <mergeCell ref="BTZ300:BTZ304"/>
    <mergeCell ref="BUA300:BUA304"/>
    <mergeCell ref="BUB300:BUB304"/>
    <mergeCell ref="BUC300:BUC304"/>
    <mergeCell ref="BUD300:BUD304"/>
    <mergeCell ref="BUE300:BUE304"/>
    <mergeCell ref="BUF300:BUF304"/>
    <mergeCell ref="BUG300:BUG304"/>
    <mergeCell ref="BUH300:BUH304"/>
    <mergeCell ref="BUI300:BUI304"/>
    <mergeCell ref="BUJ300:BUJ304"/>
    <mergeCell ref="BUK300:BUK304"/>
    <mergeCell ref="BTD300:BTD304"/>
    <mergeCell ref="BTE300:BTE304"/>
    <mergeCell ref="BTF300:BTF304"/>
    <mergeCell ref="BTG300:BTG304"/>
    <mergeCell ref="BTH300:BTH304"/>
    <mergeCell ref="BTI300:BTI304"/>
    <mergeCell ref="BTJ300:BTJ304"/>
    <mergeCell ref="BTK300:BTK304"/>
    <mergeCell ref="BTL300:BTL304"/>
    <mergeCell ref="BTM300:BTM304"/>
    <mergeCell ref="BTN300:BTN304"/>
    <mergeCell ref="BTO300:BTO304"/>
    <mergeCell ref="BTP300:BTP304"/>
    <mergeCell ref="BTQ300:BTQ304"/>
    <mergeCell ref="BTR300:BTR304"/>
    <mergeCell ref="BTS300:BTS304"/>
    <mergeCell ref="BTT300:BTT304"/>
    <mergeCell ref="BSM300:BSM304"/>
    <mergeCell ref="BSN300:BSN304"/>
    <mergeCell ref="BSO300:BSO304"/>
    <mergeCell ref="BSP300:BSP304"/>
    <mergeCell ref="BSQ300:BSQ304"/>
    <mergeCell ref="BSR300:BSR304"/>
    <mergeCell ref="BSS300:BSS304"/>
    <mergeCell ref="BST300:BST304"/>
    <mergeCell ref="BSU300:BSU304"/>
    <mergeCell ref="BSV300:BSV304"/>
    <mergeCell ref="BSW300:BSW304"/>
    <mergeCell ref="BSX300:BSX304"/>
    <mergeCell ref="BSY300:BSY304"/>
    <mergeCell ref="BSZ300:BSZ304"/>
    <mergeCell ref="BTA300:BTA304"/>
    <mergeCell ref="BTB300:BTB304"/>
    <mergeCell ref="BTC300:BTC304"/>
    <mergeCell ref="BRV300:BRV304"/>
    <mergeCell ref="BRW300:BRW304"/>
    <mergeCell ref="BRX300:BRX304"/>
    <mergeCell ref="BRY300:BRY304"/>
    <mergeCell ref="BRZ300:BRZ304"/>
    <mergeCell ref="BSA300:BSA304"/>
    <mergeCell ref="BSB300:BSB304"/>
    <mergeCell ref="BSC300:BSC304"/>
    <mergeCell ref="BSD300:BSD304"/>
    <mergeCell ref="BSE300:BSE304"/>
    <mergeCell ref="BSF300:BSF304"/>
    <mergeCell ref="BSG300:BSG304"/>
    <mergeCell ref="BSH300:BSH304"/>
    <mergeCell ref="BSI300:BSI304"/>
    <mergeCell ref="BSJ300:BSJ304"/>
    <mergeCell ref="BSK300:BSK304"/>
    <mergeCell ref="BSL300:BSL304"/>
    <mergeCell ref="BRE300:BRE304"/>
    <mergeCell ref="BRF300:BRF304"/>
    <mergeCell ref="BRG300:BRG304"/>
    <mergeCell ref="BRH300:BRH304"/>
    <mergeCell ref="BRI300:BRI304"/>
    <mergeCell ref="BRJ300:BRJ304"/>
    <mergeCell ref="BRK300:BRK304"/>
    <mergeCell ref="BRL300:BRL304"/>
    <mergeCell ref="BRM300:BRM304"/>
    <mergeCell ref="BRN300:BRN304"/>
    <mergeCell ref="BRO300:BRO304"/>
    <mergeCell ref="BRP300:BRP304"/>
    <mergeCell ref="BRQ300:BRQ304"/>
    <mergeCell ref="BRR300:BRR304"/>
    <mergeCell ref="BRS300:BRS304"/>
    <mergeCell ref="BRT300:BRT304"/>
    <mergeCell ref="BRU300:BRU304"/>
    <mergeCell ref="BQN300:BQN304"/>
    <mergeCell ref="BQO300:BQO304"/>
    <mergeCell ref="BQP300:BQP304"/>
    <mergeCell ref="BQQ300:BQQ304"/>
    <mergeCell ref="BQR300:BQR304"/>
    <mergeCell ref="BQS300:BQS304"/>
    <mergeCell ref="BQT300:BQT304"/>
    <mergeCell ref="BQU300:BQU304"/>
    <mergeCell ref="BQV300:BQV304"/>
    <mergeCell ref="BQW300:BQW304"/>
    <mergeCell ref="BQX300:BQX304"/>
    <mergeCell ref="BQY300:BQY304"/>
    <mergeCell ref="BQZ300:BQZ304"/>
    <mergeCell ref="BRA300:BRA304"/>
    <mergeCell ref="BRB300:BRB304"/>
    <mergeCell ref="BRC300:BRC304"/>
    <mergeCell ref="BRD300:BRD304"/>
    <mergeCell ref="BPW300:BPW304"/>
    <mergeCell ref="BPX300:BPX304"/>
    <mergeCell ref="BPY300:BPY304"/>
    <mergeCell ref="BPZ300:BPZ304"/>
    <mergeCell ref="BQA300:BQA304"/>
    <mergeCell ref="BQB300:BQB304"/>
    <mergeCell ref="BQC300:BQC304"/>
    <mergeCell ref="BQD300:BQD304"/>
    <mergeCell ref="BQE300:BQE304"/>
    <mergeCell ref="BQF300:BQF304"/>
    <mergeCell ref="BQG300:BQG304"/>
    <mergeCell ref="BQH300:BQH304"/>
    <mergeCell ref="BQI300:BQI304"/>
    <mergeCell ref="BQJ300:BQJ304"/>
    <mergeCell ref="BQK300:BQK304"/>
    <mergeCell ref="BQL300:BQL304"/>
    <mergeCell ref="BQM300:BQM304"/>
    <mergeCell ref="BPF300:BPF304"/>
    <mergeCell ref="BPG300:BPG304"/>
    <mergeCell ref="BPH300:BPH304"/>
    <mergeCell ref="BPI300:BPI304"/>
    <mergeCell ref="BPJ300:BPJ304"/>
    <mergeCell ref="BPK300:BPK304"/>
    <mergeCell ref="BPL300:BPL304"/>
    <mergeCell ref="BPM300:BPM304"/>
    <mergeCell ref="BPN300:BPN304"/>
    <mergeCell ref="BPO300:BPO304"/>
    <mergeCell ref="BPP300:BPP304"/>
    <mergeCell ref="BPQ300:BPQ304"/>
    <mergeCell ref="BPR300:BPR304"/>
    <mergeCell ref="BPS300:BPS304"/>
    <mergeCell ref="BPT300:BPT304"/>
    <mergeCell ref="BPU300:BPU304"/>
    <mergeCell ref="BPV300:BPV304"/>
    <mergeCell ref="BOO300:BOO304"/>
    <mergeCell ref="BOP300:BOP304"/>
    <mergeCell ref="BOQ300:BOQ304"/>
    <mergeCell ref="BOR300:BOR304"/>
    <mergeCell ref="BOS300:BOS304"/>
    <mergeCell ref="BOT300:BOT304"/>
    <mergeCell ref="BOU300:BOU304"/>
    <mergeCell ref="BOV300:BOV304"/>
    <mergeCell ref="BOW300:BOW304"/>
    <mergeCell ref="BOX300:BOX304"/>
    <mergeCell ref="BOY300:BOY304"/>
    <mergeCell ref="BOZ300:BOZ304"/>
    <mergeCell ref="BPA300:BPA304"/>
    <mergeCell ref="BPB300:BPB304"/>
    <mergeCell ref="BPC300:BPC304"/>
    <mergeCell ref="BPD300:BPD304"/>
    <mergeCell ref="BPE300:BPE304"/>
    <mergeCell ref="BNX300:BNX304"/>
    <mergeCell ref="BNY300:BNY304"/>
    <mergeCell ref="BNZ300:BNZ304"/>
    <mergeCell ref="BOA300:BOA304"/>
    <mergeCell ref="BOB300:BOB304"/>
    <mergeCell ref="BOC300:BOC304"/>
    <mergeCell ref="BOD300:BOD304"/>
    <mergeCell ref="BOE300:BOE304"/>
    <mergeCell ref="BOF300:BOF304"/>
    <mergeCell ref="BOG300:BOG304"/>
    <mergeCell ref="BOH300:BOH304"/>
    <mergeCell ref="BOI300:BOI304"/>
    <mergeCell ref="BOJ300:BOJ304"/>
    <mergeCell ref="BOK300:BOK304"/>
    <mergeCell ref="BOL300:BOL304"/>
    <mergeCell ref="BOM300:BOM304"/>
    <mergeCell ref="BON300:BON304"/>
    <mergeCell ref="BNG300:BNG304"/>
    <mergeCell ref="BNH300:BNH304"/>
    <mergeCell ref="BNI300:BNI304"/>
    <mergeCell ref="BNJ300:BNJ304"/>
    <mergeCell ref="BNK300:BNK304"/>
    <mergeCell ref="BNL300:BNL304"/>
    <mergeCell ref="BNM300:BNM304"/>
    <mergeCell ref="BNN300:BNN304"/>
    <mergeCell ref="BNO300:BNO304"/>
    <mergeCell ref="BNP300:BNP304"/>
    <mergeCell ref="BNQ300:BNQ304"/>
    <mergeCell ref="BNR300:BNR304"/>
    <mergeCell ref="BNS300:BNS304"/>
    <mergeCell ref="BNT300:BNT304"/>
    <mergeCell ref="BNU300:BNU304"/>
    <mergeCell ref="BNV300:BNV304"/>
    <mergeCell ref="BNW300:BNW304"/>
    <mergeCell ref="BMP300:BMP304"/>
    <mergeCell ref="BMQ300:BMQ304"/>
    <mergeCell ref="BMR300:BMR304"/>
    <mergeCell ref="BMS300:BMS304"/>
    <mergeCell ref="BMT300:BMT304"/>
    <mergeCell ref="BMU300:BMU304"/>
    <mergeCell ref="BMV300:BMV304"/>
    <mergeCell ref="BMW300:BMW304"/>
    <mergeCell ref="BMX300:BMX304"/>
    <mergeCell ref="BMY300:BMY304"/>
    <mergeCell ref="BMZ300:BMZ304"/>
    <mergeCell ref="BNA300:BNA304"/>
    <mergeCell ref="BNB300:BNB304"/>
    <mergeCell ref="BNC300:BNC304"/>
    <mergeCell ref="BND300:BND304"/>
    <mergeCell ref="BNE300:BNE304"/>
    <mergeCell ref="BNF300:BNF304"/>
    <mergeCell ref="BLY300:BLY304"/>
    <mergeCell ref="BLZ300:BLZ304"/>
    <mergeCell ref="BMA300:BMA304"/>
    <mergeCell ref="BMB300:BMB304"/>
    <mergeCell ref="BMC300:BMC304"/>
    <mergeCell ref="BMD300:BMD304"/>
    <mergeCell ref="BME300:BME304"/>
    <mergeCell ref="BMF300:BMF304"/>
    <mergeCell ref="BMG300:BMG304"/>
    <mergeCell ref="BMH300:BMH304"/>
    <mergeCell ref="BMI300:BMI304"/>
    <mergeCell ref="BMJ300:BMJ304"/>
    <mergeCell ref="BMK300:BMK304"/>
    <mergeCell ref="BML300:BML304"/>
    <mergeCell ref="BMM300:BMM304"/>
    <mergeCell ref="BMN300:BMN304"/>
    <mergeCell ref="BMO300:BMO304"/>
    <mergeCell ref="BLH300:BLH304"/>
    <mergeCell ref="BLI300:BLI304"/>
    <mergeCell ref="BLJ300:BLJ304"/>
    <mergeCell ref="BLK300:BLK304"/>
    <mergeCell ref="BLL300:BLL304"/>
    <mergeCell ref="BLM300:BLM304"/>
    <mergeCell ref="BLN300:BLN304"/>
    <mergeCell ref="BLO300:BLO304"/>
    <mergeCell ref="BLP300:BLP304"/>
    <mergeCell ref="BLQ300:BLQ304"/>
    <mergeCell ref="BLR300:BLR304"/>
    <mergeCell ref="BLS300:BLS304"/>
    <mergeCell ref="BLT300:BLT304"/>
    <mergeCell ref="BLU300:BLU304"/>
    <mergeCell ref="BLV300:BLV304"/>
    <mergeCell ref="BLW300:BLW304"/>
    <mergeCell ref="BLX300:BLX304"/>
    <mergeCell ref="BKQ300:BKQ304"/>
    <mergeCell ref="BKR300:BKR304"/>
    <mergeCell ref="BKS300:BKS304"/>
    <mergeCell ref="BKT300:BKT304"/>
    <mergeCell ref="BKU300:BKU304"/>
    <mergeCell ref="BKV300:BKV304"/>
    <mergeCell ref="BKW300:BKW304"/>
    <mergeCell ref="BKX300:BKX304"/>
    <mergeCell ref="BKY300:BKY304"/>
    <mergeCell ref="BKZ300:BKZ304"/>
    <mergeCell ref="BLA300:BLA304"/>
    <mergeCell ref="BLB300:BLB304"/>
    <mergeCell ref="BLC300:BLC304"/>
    <mergeCell ref="BLD300:BLD304"/>
    <mergeCell ref="BLE300:BLE304"/>
    <mergeCell ref="BLF300:BLF304"/>
    <mergeCell ref="BLG300:BLG304"/>
    <mergeCell ref="BJZ300:BJZ304"/>
    <mergeCell ref="BKA300:BKA304"/>
    <mergeCell ref="BKB300:BKB304"/>
    <mergeCell ref="BKC300:BKC304"/>
    <mergeCell ref="BKD300:BKD304"/>
    <mergeCell ref="BKE300:BKE304"/>
    <mergeCell ref="BKF300:BKF304"/>
    <mergeCell ref="BKG300:BKG304"/>
    <mergeCell ref="BKH300:BKH304"/>
    <mergeCell ref="BKI300:BKI304"/>
    <mergeCell ref="BKJ300:BKJ304"/>
    <mergeCell ref="BKK300:BKK304"/>
    <mergeCell ref="BKL300:BKL304"/>
    <mergeCell ref="BKM300:BKM304"/>
    <mergeCell ref="BKN300:BKN304"/>
    <mergeCell ref="BKO300:BKO304"/>
    <mergeCell ref="BKP300:BKP304"/>
    <mergeCell ref="BJI300:BJI304"/>
    <mergeCell ref="BJJ300:BJJ304"/>
    <mergeCell ref="BJK300:BJK304"/>
    <mergeCell ref="BJL300:BJL304"/>
    <mergeCell ref="BJM300:BJM304"/>
    <mergeCell ref="BJN300:BJN304"/>
    <mergeCell ref="BJO300:BJO304"/>
    <mergeCell ref="BJP300:BJP304"/>
    <mergeCell ref="BJQ300:BJQ304"/>
    <mergeCell ref="BJR300:BJR304"/>
    <mergeCell ref="BJS300:BJS304"/>
    <mergeCell ref="BJT300:BJT304"/>
    <mergeCell ref="BJU300:BJU304"/>
    <mergeCell ref="BJV300:BJV304"/>
    <mergeCell ref="BJW300:BJW304"/>
    <mergeCell ref="BJX300:BJX304"/>
    <mergeCell ref="BJY300:BJY304"/>
    <mergeCell ref="BIR300:BIR304"/>
    <mergeCell ref="BIS300:BIS304"/>
    <mergeCell ref="BIT300:BIT304"/>
    <mergeCell ref="BIU300:BIU304"/>
    <mergeCell ref="BIV300:BIV304"/>
    <mergeCell ref="BIW300:BIW304"/>
    <mergeCell ref="BIX300:BIX304"/>
    <mergeCell ref="BIY300:BIY304"/>
    <mergeCell ref="BIZ300:BIZ304"/>
    <mergeCell ref="BJA300:BJA304"/>
    <mergeCell ref="BJB300:BJB304"/>
    <mergeCell ref="BJC300:BJC304"/>
    <mergeCell ref="BJD300:BJD304"/>
    <mergeCell ref="BJE300:BJE304"/>
    <mergeCell ref="BJF300:BJF304"/>
    <mergeCell ref="BJG300:BJG304"/>
    <mergeCell ref="BJH300:BJH304"/>
    <mergeCell ref="BIA300:BIA304"/>
    <mergeCell ref="BIB300:BIB304"/>
    <mergeCell ref="BIC300:BIC304"/>
    <mergeCell ref="BID300:BID304"/>
    <mergeCell ref="BIE300:BIE304"/>
    <mergeCell ref="BIF300:BIF304"/>
    <mergeCell ref="BIG300:BIG304"/>
    <mergeCell ref="BIH300:BIH304"/>
    <mergeCell ref="BII300:BII304"/>
    <mergeCell ref="BIJ300:BIJ304"/>
    <mergeCell ref="BIK300:BIK304"/>
    <mergeCell ref="BIL300:BIL304"/>
    <mergeCell ref="BIM300:BIM304"/>
    <mergeCell ref="BIN300:BIN304"/>
    <mergeCell ref="BIO300:BIO304"/>
    <mergeCell ref="BIP300:BIP304"/>
    <mergeCell ref="BIQ300:BIQ304"/>
    <mergeCell ref="BHJ300:BHJ304"/>
    <mergeCell ref="BHK300:BHK304"/>
    <mergeCell ref="BHL300:BHL304"/>
    <mergeCell ref="BHM300:BHM304"/>
    <mergeCell ref="BHN300:BHN304"/>
    <mergeCell ref="BHO300:BHO304"/>
    <mergeCell ref="BHP300:BHP304"/>
    <mergeCell ref="BHQ300:BHQ304"/>
    <mergeCell ref="BHR300:BHR304"/>
    <mergeCell ref="BHS300:BHS304"/>
    <mergeCell ref="BHT300:BHT304"/>
    <mergeCell ref="BHU300:BHU304"/>
    <mergeCell ref="BHV300:BHV304"/>
    <mergeCell ref="BHW300:BHW304"/>
    <mergeCell ref="BHX300:BHX304"/>
    <mergeCell ref="BHY300:BHY304"/>
    <mergeCell ref="BHZ300:BHZ304"/>
    <mergeCell ref="BGS300:BGS304"/>
    <mergeCell ref="BGT300:BGT304"/>
    <mergeCell ref="BGU300:BGU304"/>
    <mergeCell ref="BGV300:BGV304"/>
    <mergeCell ref="BGW300:BGW304"/>
    <mergeCell ref="BGX300:BGX304"/>
    <mergeCell ref="BGY300:BGY304"/>
    <mergeCell ref="BGZ300:BGZ304"/>
    <mergeCell ref="BHA300:BHA304"/>
    <mergeCell ref="BHB300:BHB304"/>
    <mergeCell ref="BHC300:BHC304"/>
    <mergeCell ref="BHD300:BHD304"/>
    <mergeCell ref="BHE300:BHE304"/>
    <mergeCell ref="BHF300:BHF304"/>
    <mergeCell ref="BHG300:BHG304"/>
    <mergeCell ref="BHH300:BHH304"/>
    <mergeCell ref="BHI300:BHI304"/>
    <mergeCell ref="BGB300:BGB304"/>
    <mergeCell ref="BGC300:BGC304"/>
    <mergeCell ref="BGD300:BGD304"/>
    <mergeCell ref="BGE300:BGE304"/>
    <mergeCell ref="BGF300:BGF304"/>
    <mergeCell ref="BGG300:BGG304"/>
    <mergeCell ref="BGH300:BGH304"/>
    <mergeCell ref="BGI300:BGI304"/>
    <mergeCell ref="BGJ300:BGJ304"/>
    <mergeCell ref="BGK300:BGK304"/>
    <mergeCell ref="BGL300:BGL304"/>
    <mergeCell ref="BGM300:BGM304"/>
    <mergeCell ref="BGN300:BGN304"/>
    <mergeCell ref="BGO300:BGO304"/>
    <mergeCell ref="BGP300:BGP304"/>
    <mergeCell ref="BGQ300:BGQ304"/>
    <mergeCell ref="BGR300:BGR304"/>
    <mergeCell ref="BFK300:BFK304"/>
    <mergeCell ref="BFL300:BFL304"/>
    <mergeCell ref="BFM300:BFM304"/>
    <mergeCell ref="BFN300:BFN304"/>
    <mergeCell ref="BFO300:BFO304"/>
    <mergeCell ref="BFP300:BFP304"/>
    <mergeCell ref="BFQ300:BFQ304"/>
    <mergeCell ref="BFR300:BFR304"/>
    <mergeCell ref="BFS300:BFS304"/>
    <mergeCell ref="BFT300:BFT304"/>
    <mergeCell ref="BFU300:BFU304"/>
    <mergeCell ref="BFV300:BFV304"/>
    <mergeCell ref="BFW300:BFW304"/>
    <mergeCell ref="BFX300:BFX304"/>
    <mergeCell ref="BFY300:BFY304"/>
    <mergeCell ref="BFZ300:BFZ304"/>
    <mergeCell ref="BGA300:BGA304"/>
    <mergeCell ref="BET300:BET304"/>
    <mergeCell ref="BEU300:BEU304"/>
    <mergeCell ref="BEV300:BEV304"/>
    <mergeCell ref="BEW300:BEW304"/>
    <mergeCell ref="BEX300:BEX304"/>
    <mergeCell ref="BEY300:BEY304"/>
    <mergeCell ref="BEZ300:BEZ304"/>
    <mergeCell ref="BFA300:BFA304"/>
    <mergeCell ref="BFB300:BFB304"/>
    <mergeCell ref="BFC300:BFC304"/>
    <mergeCell ref="BFD300:BFD304"/>
    <mergeCell ref="BFE300:BFE304"/>
    <mergeCell ref="BFF300:BFF304"/>
    <mergeCell ref="BFG300:BFG304"/>
    <mergeCell ref="BFH300:BFH304"/>
    <mergeCell ref="BFI300:BFI304"/>
    <mergeCell ref="BFJ300:BFJ304"/>
    <mergeCell ref="BEC300:BEC304"/>
    <mergeCell ref="BED300:BED304"/>
    <mergeCell ref="BEE300:BEE304"/>
    <mergeCell ref="BEF300:BEF304"/>
    <mergeCell ref="BEG300:BEG304"/>
    <mergeCell ref="BEH300:BEH304"/>
    <mergeCell ref="BEI300:BEI304"/>
    <mergeCell ref="BEJ300:BEJ304"/>
    <mergeCell ref="BEK300:BEK304"/>
    <mergeCell ref="BEL300:BEL304"/>
    <mergeCell ref="BEM300:BEM304"/>
    <mergeCell ref="BEN300:BEN304"/>
    <mergeCell ref="BEO300:BEO304"/>
    <mergeCell ref="BEP300:BEP304"/>
    <mergeCell ref="BEQ300:BEQ304"/>
    <mergeCell ref="BER300:BER304"/>
    <mergeCell ref="BES300:BES304"/>
    <mergeCell ref="BDL300:BDL304"/>
    <mergeCell ref="BDM300:BDM304"/>
    <mergeCell ref="BDN300:BDN304"/>
    <mergeCell ref="BDO300:BDO304"/>
    <mergeCell ref="BDP300:BDP304"/>
    <mergeCell ref="BDQ300:BDQ304"/>
    <mergeCell ref="BDR300:BDR304"/>
    <mergeCell ref="BDS300:BDS304"/>
    <mergeCell ref="BDT300:BDT304"/>
    <mergeCell ref="BDU300:BDU304"/>
    <mergeCell ref="BDV300:BDV304"/>
    <mergeCell ref="BDW300:BDW304"/>
    <mergeCell ref="BDX300:BDX304"/>
    <mergeCell ref="BDY300:BDY304"/>
    <mergeCell ref="BDZ300:BDZ304"/>
    <mergeCell ref="BEA300:BEA304"/>
    <mergeCell ref="BEB300:BEB304"/>
    <mergeCell ref="BCU300:BCU304"/>
    <mergeCell ref="BCV300:BCV304"/>
    <mergeCell ref="BCW300:BCW304"/>
    <mergeCell ref="BCX300:BCX304"/>
    <mergeCell ref="BCY300:BCY304"/>
    <mergeCell ref="BCZ300:BCZ304"/>
    <mergeCell ref="BDA300:BDA304"/>
    <mergeCell ref="BDB300:BDB304"/>
    <mergeCell ref="BDC300:BDC304"/>
    <mergeCell ref="BDD300:BDD304"/>
    <mergeCell ref="BDE300:BDE304"/>
    <mergeCell ref="BDF300:BDF304"/>
    <mergeCell ref="BDG300:BDG304"/>
    <mergeCell ref="BDH300:BDH304"/>
    <mergeCell ref="BDI300:BDI304"/>
    <mergeCell ref="BDJ300:BDJ304"/>
    <mergeCell ref="BDK300:BDK304"/>
    <mergeCell ref="BCD300:BCD304"/>
    <mergeCell ref="BCE300:BCE304"/>
    <mergeCell ref="BCF300:BCF304"/>
    <mergeCell ref="BCG300:BCG304"/>
    <mergeCell ref="BCH300:BCH304"/>
    <mergeCell ref="BCI300:BCI304"/>
    <mergeCell ref="BCJ300:BCJ304"/>
    <mergeCell ref="BCK300:BCK304"/>
    <mergeCell ref="BCL300:BCL304"/>
    <mergeCell ref="BCM300:BCM304"/>
    <mergeCell ref="BCN300:BCN304"/>
    <mergeCell ref="BCO300:BCO304"/>
    <mergeCell ref="BCP300:BCP304"/>
    <mergeCell ref="BCQ300:BCQ304"/>
    <mergeCell ref="BCR300:BCR304"/>
    <mergeCell ref="BCS300:BCS304"/>
    <mergeCell ref="BCT300:BCT304"/>
    <mergeCell ref="BBM300:BBM304"/>
    <mergeCell ref="BBN300:BBN304"/>
    <mergeCell ref="BBO300:BBO304"/>
    <mergeCell ref="BBP300:BBP304"/>
    <mergeCell ref="BBQ300:BBQ304"/>
    <mergeCell ref="BBR300:BBR304"/>
    <mergeCell ref="BBS300:BBS304"/>
    <mergeCell ref="BBT300:BBT304"/>
    <mergeCell ref="BBU300:BBU304"/>
    <mergeCell ref="BBV300:BBV304"/>
    <mergeCell ref="BBW300:BBW304"/>
    <mergeCell ref="BBX300:BBX304"/>
    <mergeCell ref="BBY300:BBY304"/>
    <mergeCell ref="BBZ300:BBZ304"/>
    <mergeCell ref="BCA300:BCA304"/>
    <mergeCell ref="BCB300:BCB304"/>
    <mergeCell ref="BCC300:BCC304"/>
    <mergeCell ref="BAV300:BAV304"/>
    <mergeCell ref="BAW300:BAW304"/>
    <mergeCell ref="BAX300:BAX304"/>
    <mergeCell ref="BAY300:BAY304"/>
    <mergeCell ref="BAZ300:BAZ304"/>
    <mergeCell ref="BBA300:BBA304"/>
    <mergeCell ref="BBB300:BBB304"/>
    <mergeCell ref="BBC300:BBC304"/>
    <mergeCell ref="BBD300:BBD304"/>
    <mergeCell ref="BBE300:BBE304"/>
    <mergeCell ref="BBF300:BBF304"/>
    <mergeCell ref="BBG300:BBG304"/>
    <mergeCell ref="BBH300:BBH304"/>
    <mergeCell ref="BBI300:BBI304"/>
    <mergeCell ref="BBJ300:BBJ304"/>
    <mergeCell ref="BBK300:BBK304"/>
    <mergeCell ref="BBL300:BBL304"/>
    <mergeCell ref="BAE300:BAE304"/>
    <mergeCell ref="BAF300:BAF304"/>
    <mergeCell ref="BAG300:BAG304"/>
    <mergeCell ref="BAH300:BAH304"/>
    <mergeCell ref="BAI300:BAI304"/>
    <mergeCell ref="BAJ300:BAJ304"/>
    <mergeCell ref="BAK300:BAK304"/>
    <mergeCell ref="BAL300:BAL304"/>
    <mergeCell ref="BAM300:BAM304"/>
    <mergeCell ref="BAN300:BAN304"/>
    <mergeCell ref="BAO300:BAO304"/>
    <mergeCell ref="BAP300:BAP304"/>
    <mergeCell ref="BAQ300:BAQ304"/>
    <mergeCell ref="BAR300:BAR304"/>
    <mergeCell ref="BAS300:BAS304"/>
    <mergeCell ref="BAT300:BAT304"/>
    <mergeCell ref="BAU300:BAU304"/>
    <mergeCell ref="AZN300:AZN304"/>
    <mergeCell ref="AZO300:AZO304"/>
    <mergeCell ref="AZP300:AZP304"/>
    <mergeCell ref="AZQ300:AZQ304"/>
    <mergeCell ref="AZR300:AZR304"/>
    <mergeCell ref="AZS300:AZS304"/>
    <mergeCell ref="AZT300:AZT304"/>
    <mergeCell ref="AZU300:AZU304"/>
    <mergeCell ref="AZV300:AZV304"/>
    <mergeCell ref="AZW300:AZW304"/>
    <mergeCell ref="AZX300:AZX304"/>
    <mergeCell ref="AZY300:AZY304"/>
    <mergeCell ref="AZZ300:AZZ304"/>
    <mergeCell ref="BAA300:BAA304"/>
    <mergeCell ref="BAB300:BAB304"/>
    <mergeCell ref="BAC300:BAC304"/>
    <mergeCell ref="BAD300:BAD304"/>
    <mergeCell ref="AYW300:AYW304"/>
    <mergeCell ref="AYX300:AYX304"/>
    <mergeCell ref="AYY300:AYY304"/>
    <mergeCell ref="AYZ300:AYZ304"/>
    <mergeCell ref="AZA300:AZA304"/>
    <mergeCell ref="AZB300:AZB304"/>
    <mergeCell ref="AZC300:AZC304"/>
    <mergeCell ref="AZD300:AZD304"/>
    <mergeCell ref="AZE300:AZE304"/>
    <mergeCell ref="AZF300:AZF304"/>
    <mergeCell ref="AZG300:AZG304"/>
    <mergeCell ref="AZH300:AZH304"/>
    <mergeCell ref="AZI300:AZI304"/>
    <mergeCell ref="AZJ300:AZJ304"/>
    <mergeCell ref="AZK300:AZK304"/>
    <mergeCell ref="AZL300:AZL304"/>
    <mergeCell ref="AZM300:AZM304"/>
    <mergeCell ref="AYF300:AYF304"/>
    <mergeCell ref="AYG300:AYG304"/>
    <mergeCell ref="AYH300:AYH304"/>
    <mergeCell ref="AYI300:AYI304"/>
    <mergeCell ref="AYJ300:AYJ304"/>
    <mergeCell ref="AYK300:AYK304"/>
    <mergeCell ref="AYL300:AYL304"/>
    <mergeCell ref="AYM300:AYM304"/>
    <mergeCell ref="AYN300:AYN304"/>
    <mergeCell ref="AYO300:AYO304"/>
    <mergeCell ref="AYP300:AYP304"/>
    <mergeCell ref="AYQ300:AYQ304"/>
    <mergeCell ref="AYR300:AYR304"/>
    <mergeCell ref="AYS300:AYS304"/>
    <mergeCell ref="AYT300:AYT304"/>
    <mergeCell ref="AYU300:AYU304"/>
    <mergeCell ref="AYV300:AYV304"/>
    <mergeCell ref="AXO300:AXO304"/>
    <mergeCell ref="AXP300:AXP304"/>
    <mergeCell ref="AXQ300:AXQ304"/>
    <mergeCell ref="AXR300:AXR304"/>
    <mergeCell ref="AXS300:AXS304"/>
    <mergeCell ref="AXT300:AXT304"/>
    <mergeCell ref="AXU300:AXU304"/>
    <mergeCell ref="AXV300:AXV304"/>
    <mergeCell ref="AXW300:AXW304"/>
    <mergeCell ref="AXX300:AXX304"/>
    <mergeCell ref="AXY300:AXY304"/>
    <mergeCell ref="AXZ300:AXZ304"/>
    <mergeCell ref="AYA300:AYA304"/>
    <mergeCell ref="AYB300:AYB304"/>
    <mergeCell ref="AYC300:AYC304"/>
    <mergeCell ref="AYD300:AYD304"/>
    <mergeCell ref="AYE300:AYE304"/>
    <mergeCell ref="AWX300:AWX304"/>
    <mergeCell ref="AWY300:AWY304"/>
    <mergeCell ref="AWZ300:AWZ304"/>
    <mergeCell ref="AXA300:AXA304"/>
    <mergeCell ref="AXB300:AXB304"/>
    <mergeCell ref="AXC300:AXC304"/>
    <mergeCell ref="AXD300:AXD304"/>
    <mergeCell ref="AXE300:AXE304"/>
    <mergeCell ref="AXF300:AXF304"/>
    <mergeCell ref="AXG300:AXG304"/>
    <mergeCell ref="AXH300:AXH304"/>
    <mergeCell ref="AXI300:AXI304"/>
    <mergeCell ref="AXJ300:AXJ304"/>
    <mergeCell ref="AXK300:AXK304"/>
    <mergeCell ref="AXL300:AXL304"/>
    <mergeCell ref="AXM300:AXM304"/>
    <mergeCell ref="AXN300:AXN304"/>
    <mergeCell ref="AWG300:AWG304"/>
    <mergeCell ref="AWH300:AWH304"/>
    <mergeCell ref="AWI300:AWI304"/>
    <mergeCell ref="AWJ300:AWJ304"/>
    <mergeCell ref="AWK300:AWK304"/>
    <mergeCell ref="AWL300:AWL304"/>
    <mergeCell ref="AWM300:AWM304"/>
    <mergeCell ref="AWN300:AWN304"/>
    <mergeCell ref="AWO300:AWO304"/>
    <mergeCell ref="AWP300:AWP304"/>
    <mergeCell ref="AWQ300:AWQ304"/>
    <mergeCell ref="AWR300:AWR304"/>
    <mergeCell ref="AWS300:AWS304"/>
    <mergeCell ref="AWT300:AWT304"/>
    <mergeCell ref="AWU300:AWU304"/>
    <mergeCell ref="AWV300:AWV304"/>
    <mergeCell ref="AWW300:AWW304"/>
    <mergeCell ref="AVP300:AVP304"/>
    <mergeCell ref="AVQ300:AVQ304"/>
    <mergeCell ref="AVR300:AVR304"/>
    <mergeCell ref="AVS300:AVS304"/>
    <mergeCell ref="AVT300:AVT304"/>
    <mergeCell ref="AVU300:AVU304"/>
    <mergeCell ref="AVV300:AVV304"/>
    <mergeCell ref="AVW300:AVW304"/>
    <mergeCell ref="AVX300:AVX304"/>
    <mergeCell ref="AVY300:AVY304"/>
    <mergeCell ref="AVZ300:AVZ304"/>
    <mergeCell ref="AWA300:AWA304"/>
    <mergeCell ref="AWB300:AWB304"/>
    <mergeCell ref="AWC300:AWC304"/>
    <mergeCell ref="AWD300:AWD304"/>
    <mergeCell ref="AWE300:AWE304"/>
    <mergeCell ref="AWF300:AWF304"/>
    <mergeCell ref="AUY300:AUY304"/>
    <mergeCell ref="AUZ300:AUZ304"/>
    <mergeCell ref="AVA300:AVA304"/>
    <mergeCell ref="AVB300:AVB304"/>
    <mergeCell ref="AVC300:AVC304"/>
    <mergeCell ref="AVD300:AVD304"/>
    <mergeCell ref="AVE300:AVE304"/>
    <mergeCell ref="AVF300:AVF304"/>
    <mergeCell ref="AVG300:AVG304"/>
    <mergeCell ref="AVH300:AVH304"/>
    <mergeCell ref="AVI300:AVI304"/>
    <mergeCell ref="AVJ300:AVJ304"/>
    <mergeCell ref="AVK300:AVK304"/>
    <mergeCell ref="AVL300:AVL304"/>
    <mergeCell ref="AVM300:AVM304"/>
    <mergeCell ref="AVN300:AVN304"/>
    <mergeCell ref="AVO300:AVO304"/>
    <mergeCell ref="AUH300:AUH304"/>
    <mergeCell ref="AUI300:AUI304"/>
    <mergeCell ref="AUJ300:AUJ304"/>
    <mergeCell ref="AUK300:AUK304"/>
    <mergeCell ref="AUL300:AUL304"/>
    <mergeCell ref="AUM300:AUM304"/>
    <mergeCell ref="AUN300:AUN304"/>
    <mergeCell ref="AUO300:AUO304"/>
    <mergeCell ref="AUP300:AUP304"/>
    <mergeCell ref="AUQ300:AUQ304"/>
    <mergeCell ref="AUR300:AUR304"/>
    <mergeCell ref="AUS300:AUS304"/>
    <mergeCell ref="AUT300:AUT304"/>
    <mergeCell ref="AUU300:AUU304"/>
    <mergeCell ref="AUV300:AUV304"/>
    <mergeCell ref="AUW300:AUW304"/>
    <mergeCell ref="AUX300:AUX304"/>
    <mergeCell ref="ATQ300:ATQ304"/>
    <mergeCell ref="ATR300:ATR304"/>
    <mergeCell ref="ATS300:ATS304"/>
    <mergeCell ref="ATT300:ATT304"/>
    <mergeCell ref="ATU300:ATU304"/>
    <mergeCell ref="ATV300:ATV304"/>
    <mergeCell ref="ATW300:ATW304"/>
    <mergeCell ref="ATX300:ATX304"/>
    <mergeCell ref="ATY300:ATY304"/>
    <mergeCell ref="ATZ300:ATZ304"/>
    <mergeCell ref="AUA300:AUA304"/>
    <mergeCell ref="AUB300:AUB304"/>
    <mergeCell ref="AUC300:AUC304"/>
    <mergeCell ref="AUD300:AUD304"/>
    <mergeCell ref="AUE300:AUE304"/>
    <mergeCell ref="AUF300:AUF304"/>
    <mergeCell ref="AUG300:AUG304"/>
    <mergeCell ref="ASZ300:ASZ304"/>
    <mergeCell ref="ATA300:ATA304"/>
    <mergeCell ref="ATB300:ATB304"/>
    <mergeCell ref="ATC300:ATC304"/>
    <mergeCell ref="ATD300:ATD304"/>
    <mergeCell ref="ATE300:ATE304"/>
    <mergeCell ref="ATF300:ATF304"/>
    <mergeCell ref="ATG300:ATG304"/>
    <mergeCell ref="ATH300:ATH304"/>
    <mergeCell ref="ATI300:ATI304"/>
    <mergeCell ref="ATJ300:ATJ304"/>
    <mergeCell ref="ATK300:ATK304"/>
    <mergeCell ref="ATL300:ATL304"/>
    <mergeCell ref="ATM300:ATM304"/>
    <mergeCell ref="ATN300:ATN304"/>
    <mergeCell ref="ATO300:ATO304"/>
    <mergeCell ref="ATP300:ATP304"/>
    <mergeCell ref="ASI300:ASI304"/>
    <mergeCell ref="ASJ300:ASJ304"/>
    <mergeCell ref="ASK300:ASK304"/>
    <mergeCell ref="ASL300:ASL304"/>
    <mergeCell ref="ASM300:ASM304"/>
    <mergeCell ref="ASN300:ASN304"/>
    <mergeCell ref="ASO300:ASO304"/>
    <mergeCell ref="ASP300:ASP304"/>
    <mergeCell ref="ASQ300:ASQ304"/>
    <mergeCell ref="ASR300:ASR304"/>
    <mergeCell ref="ASS300:ASS304"/>
    <mergeCell ref="AST300:AST304"/>
    <mergeCell ref="ASU300:ASU304"/>
    <mergeCell ref="ASV300:ASV304"/>
    <mergeCell ref="ASW300:ASW304"/>
    <mergeCell ref="ASX300:ASX304"/>
    <mergeCell ref="ASY300:ASY304"/>
    <mergeCell ref="ARR300:ARR304"/>
    <mergeCell ref="ARS300:ARS304"/>
    <mergeCell ref="ART300:ART304"/>
    <mergeCell ref="ARU300:ARU304"/>
    <mergeCell ref="ARV300:ARV304"/>
    <mergeCell ref="ARW300:ARW304"/>
    <mergeCell ref="ARX300:ARX304"/>
    <mergeCell ref="ARY300:ARY304"/>
    <mergeCell ref="ARZ300:ARZ304"/>
    <mergeCell ref="ASA300:ASA304"/>
    <mergeCell ref="ASB300:ASB304"/>
    <mergeCell ref="ASC300:ASC304"/>
    <mergeCell ref="ASD300:ASD304"/>
    <mergeCell ref="ASE300:ASE304"/>
    <mergeCell ref="ASF300:ASF304"/>
    <mergeCell ref="ASG300:ASG304"/>
    <mergeCell ref="ASH300:ASH304"/>
    <mergeCell ref="ARA300:ARA304"/>
    <mergeCell ref="ARB300:ARB304"/>
    <mergeCell ref="ARC300:ARC304"/>
    <mergeCell ref="ARD300:ARD304"/>
    <mergeCell ref="ARE300:ARE304"/>
    <mergeCell ref="ARF300:ARF304"/>
    <mergeCell ref="ARG300:ARG304"/>
    <mergeCell ref="ARH300:ARH304"/>
    <mergeCell ref="ARI300:ARI304"/>
    <mergeCell ref="ARJ300:ARJ304"/>
    <mergeCell ref="ARK300:ARK304"/>
    <mergeCell ref="ARL300:ARL304"/>
    <mergeCell ref="ARM300:ARM304"/>
    <mergeCell ref="ARN300:ARN304"/>
    <mergeCell ref="ARO300:ARO304"/>
    <mergeCell ref="ARP300:ARP304"/>
    <mergeCell ref="ARQ300:ARQ304"/>
    <mergeCell ref="AQJ300:AQJ304"/>
    <mergeCell ref="AQK300:AQK304"/>
    <mergeCell ref="AQL300:AQL304"/>
    <mergeCell ref="AQM300:AQM304"/>
    <mergeCell ref="AQN300:AQN304"/>
    <mergeCell ref="AQO300:AQO304"/>
    <mergeCell ref="AQP300:AQP304"/>
    <mergeCell ref="AQQ300:AQQ304"/>
    <mergeCell ref="AQR300:AQR304"/>
    <mergeCell ref="AQS300:AQS304"/>
    <mergeCell ref="AQT300:AQT304"/>
    <mergeCell ref="AQU300:AQU304"/>
    <mergeCell ref="AQV300:AQV304"/>
    <mergeCell ref="AQW300:AQW304"/>
    <mergeCell ref="AQX300:AQX304"/>
    <mergeCell ref="AQY300:AQY304"/>
    <mergeCell ref="AQZ300:AQZ304"/>
    <mergeCell ref="APS300:APS304"/>
    <mergeCell ref="APT300:APT304"/>
    <mergeCell ref="APU300:APU304"/>
    <mergeCell ref="APV300:APV304"/>
    <mergeCell ref="APW300:APW304"/>
    <mergeCell ref="APX300:APX304"/>
    <mergeCell ref="APY300:APY304"/>
    <mergeCell ref="APZ300:APZ304"/>
    <mergeCell ref="AQA300:AQA304"/>
    <mergeCell ref="AQB300:AQB304"/>
    <mergeCell ref="AQC300:AQC304"/>
    <mergeCell ref="AQD300:AQD304"/>
    <mergeCell ref="AQE300:AQE304"/>
    <mergeCell ref="AQF300:AQF304"/>
    <mergeCell ref="AQG300:AQG304"/>
    <mergeCell ref="AQH300:AQH304"/>
    <mergeCell ref="AQI300:AQI304"/>
    <mergeCell ref="APB300:APB304"/>
    <mergeCell ref="APC300:APC304"/>
    <mergeCell ref="APD300:APD304"/>
    <mergeCell ref="APE300:APE304"/>
    <mergeCell ref="APF300:APF304"/>
    <mergeCell ref="APG300:APG304"/>
    <mergeCell ref="APH300:APH304"/>
    <mergeCell ref="API300:API304"/>
    <mergeCell ref="APJ300:APJ304"/>
    <mergeCell ref="APK300:APK304"/>
    <mergeCell ref="APL300:APL304"/>
    <mergeCell ref="APM300:APM304"/>
    <mergeCell ref="APN300:APN304"/>
    <mergeCell ref="APO300:APO304"/>
    <mergeCell ref="APP300:APP304"/>
    <mergeCell ref="APQ300:APQ304"/>
    <mergeCell ref="APR300:APR304"/>
    <mergeCell ref="AOK300:AOK304"/>
    <mergeCell ref="AOL300:AOL304"/>
    <mergeCell ref="AOM300:AOM304"/>
    <mergeCell ref="AON300:AON304"/>
    <mergeCell ref="AOO300:AOO304"/>
    <mergeCell ref="AOP300:AOP304"/>
    <mergeCell ref="AOQ300:AOQ304"/>
    <mergeCell ref="AOR300:AOR304"/>
    <mergeCell ref="AOS300:AOS304"/>
    <mergeCell ref="AOT300:AOT304"/>
    <mergeCell ref="AOU300:AOU304"/>
    <mergeCell ref="AOV300:AOV304"/>
    <mergeCell ref="AOW300:AOW304"/>
    <mergeCell ref="AOX300:AOX304"/>
    <mergeCell ref="AOY300:AOY304"/>
    <mergeCell ref="AOZ300:AOZ304"/>
    <mergeCell ref="APA300:APA304"/>
    <mergeCell ref="ANT300:ANT304"/>
    <mergeCell ref="ANU300:ANU304"/>
    <mergeCell ref="ANV300:ANV304"/>
    <mergeCell ref="ANW300:ANW304"/>
    <mergeCell ref="ANX300:ANX304"/>
    <mergeCell ref="ANY300:ANY304"/>
    <mergeCell ref="ANZ300:ANZ304"/>
    <mergeCell ref="AOA300:AOA304"/>
    <mergeCell ref="AOB300:AOB304"/>
    <mergeCell ref="AOC300:AOC304"/>
    <mergeCell ref="AOD300:AOD304"/>
    <mergeCell ref="AOE300:AOE304"/>
    <mergeCell ref="AOF300:AOF304"/>
    <mergeCell ref="AOG300:AOG304"/>
    <mergeCell ref="AOH300:AOH304"/>
    <mergeCell ref="AOI300:AOI304"/>
    <mergeCell ref="AOJ300:AOJ304"/>
    <mergeCell ref="ANC300:ANC304"/>
    <mergeCell ref="AND300:AND304"/>
    <mergeCell ref="ANE300:ANE304"/>
    <mergeCell ref="ANF300:ANF304"/>
    <mergeCell ref="ANG300:ANG304"/>
    <mergeCell ref="ANH300:ANH304"/>
    <mergeCell ref="ANI300:ANI304"/>
    <mergeCell ref="ANJ300:ANJ304"/>
    <mergeCell ref="ANK300:ANK304"/>
    <mergeCell ref="ANL300:ANL304"/>
    <mergeCell ref="ANM300:ANM304"/>
    <mergeCell ref="ANN300:ANN304"/>
    <mergeCell ref="ANO300:ANO304"/>
    <mergeCell ref="ANP300:ANP304"/>
    <mergeCell ref="ANQ300:ANQ304"/>
    <mergeCell ref="ANR300:ANR304"/>
    <mergeCell ref="ANS300:ANS304"/>
    <mergeCell ref="AML300:AML304"/>
    <mergeCell ref="AMM300:AMM304"/>
    <mergeCell ref="AMN300:AMN304"/>
    <mergeCell ref="AMO300:AMO304"/>
    <mergeCell ref="AMP300:AMP304"/>
    <mergeCell ref="AMQ300:AMQ304"/>
    <mergeCell ref="AMR300:AMR304"/>
    <mergeCell ref="AMS300:AMS304"/>
    <mergeCell ref="AMT300:AMT304"/>
    <mergeCell ref="AMU300:AMU304"/>
    <mergeCell ref="AMV300:AMV304"/>
    <mergeCell ref="AMW300:AMW304"/>
    <mergeCell ref="AMX300:AMX304"/>
    <mergeCell ref="AMY300:AMY304"/>
    <mergeCell ref="AMZ300:AMZ304"/>
    <mergeCell ref="ANA300:ANA304"/>
    <mergeCell ref="ANB300:ANB304"/>
    <mergeCell ref="ALU300:ALU304"/>
    <mergeCell ref="ALV300:ALV304"/>
    <mergeCell ref="ALW300:ALW304"/>
    <mergeCell ref="ALX300:ALX304"/>
    <mergeCell ref="ALY300:ALY304"/>
    <mergeCell ref="ALZ300:ALZ304"/>
    <mergeCell ref="AMA300:AMA304"/>
    <mergeCell ref="AMB300:AMB304"/>
    <mergeCell ref="AMC300:AMC304"/>
    <mergeCell ref="AMD300:AMD304"/>
    <mergeCell ref="AME300:AME304"/>
    <mergeCell ref="AMF300:AMF304"/>
    <mergeCell ref="AMG300:AMG304"/>
    <mergeCell ref="AMH300:AMH304"/>
    <mergeCell ref="AMI300:AMI304"/>
    <mergeCell ref="AMJ300:AMJ304"/>
    <mergeCell ref="AMK300:AMK304"/>
    <mergeCell ref="ALD300:ALD304"/>
    <mergeCell ref="ALE300:ALE304"/>
    <mergeCell ref="ALF300:ALF304"/>
    <mergeCell ref="ALG300:ALG304"/>
    <mergeCell ref="ALH300:ALH304"/>
    <mergeCell ref="ALI300:ALI304"/>
    <mergeCell ref="ALJ300:ALJ304"/>
    <mergeCell ref="ALK300:ALK304"/>
    <mergeCell ref="ALL300:ALL304"/>
    <mergeCell ref="ALM300:ALM304"/>
    <mergeCell ref="ALN300:ALN304"/>
    <mergeCell ref="ALO300:ALO304"/>
    <mergeCell ref="ALP300:ALP304"/>
    <mergeCell ref="ALQ300:ALQ304"/>
    <mergeCell ref="ALR300:ALR304"/>
    <mergeCell ref="ALS300:ALS304"/>
    <mergeCell ref="ALT300:ALT304"/>
    <mergeCell ref="AKM300:AKM304"/>
    <mergeCell ref="AKN300:AKN304"/>
    <mergeCell ref="AKO300:AKO304"/>
    <mergeCell ref="AKP300:AKP304"/>
    <mergeCell ref="AKQ300:AKQ304"/>
    <mergeCell ref="AKR300:AKR304"/>
    <mergeCell ref="AKS300:AKS304"/>
    <mergeCell ref="AKT300:AKT304"/>
    <mergeCell ref="AKU300:AKU304"/>
    <mergeCell ref="AKV300:AKV304"/>
    <mergeCell ref="AKW300:AKW304"/>
    <mergeCell ref="AKX300:AKX304"/>
    <mergeCell ref="AKY300:AKY304"/>
    <mergeCell ref="AKZ300:AKZ304"/>
    <mergeCell ref="ALA300:ALA304"/>
    <mergeCell ref="ALB300:ALB304"/>
    <mergeCell ref="ALC300:ALC304"/>
    <mergeCell ref="AJV300:AJV304"/>
    <mergeCell ref="AJW300:AJW304"/>
    <mergeCell ref="AJX300:AJX304"/>
    <mergeCell ref="AJY300:AJY304"/>
    <mergeCell ref="AJZ300:AJZ304"/>
    <mergeCell ref="AKA300:AKA304"/>
    <mergeCell ref="AKB300:AKB304"/>
    <mergeCell ref="AKC300:AKC304"/>
    <mergeCell ref="AKD300:AKD304"/>
    <mergeCell ref="AKE300:AKE304"/>
    <mergeCell ref="AKF300:AKF304"/>
    <mergeCell ref="AKG300:AKG304"/>
    <mergeCell ref="AKH300:AKH304"/>
    <mergeCell ref="AKI300:AKI304"/>
    <mergeCell ref="AKJ300:AKJ304"/>
    <mergeCell ref="AKK300:AKK304"/>
    <mergeCell ref="AKL300:AKL304"/>
    <mergeCell ref="AJE300:AJE304"/>
    <mergeCell ref="AJF300:AJF304"/>
    <mergeCell ref="AJG300:AJG304"/>
    <mergeCell ref="AJH300:AJH304"/>
    <mergeCell ref="AJI300:AJI304"/>
    <mergeCell ref="AJJ300:AJJ304"/>
    <mergeCell ref="AJK300:AJK304"/>
    <mergeCell ref="AJL300:AJL304"/>
    <mergeCell ref="AJM300:AJM304"/>
    <mergeCell ref="AJN300:AJN304"/>
    <mergeCell ref="AJO300:AJO304"/>
    <mergeCell ref="AJP300:AJP304"/>
    <mergeCell ref="AJQ300:AJQ304"/>
    <mergeCell ref="AJR300:AJR304"/>
    <mergeCell ref="AJS300:AJS304"/>
    <mergeCell ref="AJT300:AJT304"/>
    <mergeCell ref="AJU300:AJU304"/>
    <mergeCell ref="AIN300:AIN304"/>
    <mergeCell ref="AIO300:AIO304"/>
    <mergeCell ref="AIP300:AIP304"/>
    <mergeCell ref="AIQ300:AIQ304"/>
    <mergeCell ref="AIR300:AIR304"/>
    <mergeCell ref="AIS300:AIS304"/>
    <mergeCell ref="AIT300:AIT304"/>
    <mergeCell ref="AIU300:AIU304"/>
    <mergeCell ref="AIV300:AIV304"/>
    <mergeCell ref="AIW300:AIW304"/>
    <mergeCell ref="AIX300:AIX304"/>
    <mergeCell ref="AIY300:AIY304"/>
    <mergeCell ref="AIZ300:AIZ304"/>
    <mergeCell ref="AJA300:AJA304"/>
    <mergeCell ref="AJB300:AJB304"/>
    <mergeCell ref="AJC300:AJC304"/>
    <mergeCell ref="AJD300:AJD304"/>
    <mergeCell ref="AHW300:AHW304"/>
    <mergeCell ref="AHX300:AHX304"/>
    <mergeCell ref="AHY300:AHY304"/>
    <mergeCell ref="AHZ300:AHZ304"/>
    <mergeCell ref="AIA300:AIA304"/>
    <mergeCell ref="AIB300:AIB304"/>
    <mergeCell ref="AIC300:AIC304"/>
    <mergeCell ref="AID300:AID304"/>
    <mergeCell ref="AIE300:AIE304"/>
    <mergeCell ref="AIF300:AIF304"/>
    <mergeCell ref="AIG300:AIG304"/>
    <mergeCell ref="AIH300:AIH304"/>
    <mergeCell ref="AII300:AII304"/>
    <mergeCell ref="AIJ300:AIJ304"/>
    <mergeCell ref="AIK300:AIK304"/>
    <mergeCell ref="AIL300:AIL304"/>
    <mergeCell ref="AIM300:AIM304"/>
    <mergeCell ref="AHF300:AHF304"/>
    <mergeCell ref="AHG300:AHG304"/>
    <mergeCell ref="AHH300:AHH304"/>
    <mergeCell ref="AHI300:AHI304"/>
    <mergeCell ref="AHJ300:AHJ304"/>
    <mergeCell ref="AHK300:AHK304"/>
    <mergeCell ref="AHL300:AHL304"/>
    <mergeCell ref="AHM300:AHM304"/>
    <mergeCell ref="AHN300:AHN304"/>
    <mergeCell ref="AHO300:AHO304"/>
    <mergeCell ref="AHP300:AHP304"/>
    <mergeCell ref="AHQ300:AHQ304"/>
    <mergeCell ref="AHR300:AHR304"/>
    <mergeCell ref="AHS300:AHS304"/>
    <mergeCell ref="AHT300:AHT304"/>
    <mergeCell ref="AHU300:AHU304"/>
    <mergeCell ref="AHV300:AHV304"/>
    <mergeCell ref="AGO300:AGO304"/>
    <mergeCell ref="AGP300:AGP304"/>
    <mergeCell ref="AGQ300:AGQ304"/>
    <mergeCell ref="AGR300:AGR304"/>
    <mergeCell ref="AGS300:AGS304"/>
    <mergeCell ref="AGT300:AGT304"/>
    <mergeCell ref="AGU300:AGU304"/>
    <mergeCell ref="AGV300:AGV304"/>
    <mergeCell ref="AGW300:AGW304"/>
    <mergeCell ref="AGX300:AGX304"/>
    <mergeCell ref="AGY300:AGY304"/>
    <mergeCell ref="AGZ300:AGZ304"/>
    <mergeCell ref="AHA300:AHA304"/>
    <mergeCell ref="AHB300:AHB304"/>
    <mergeCell ref="AHC300:AHC304"/>
    <mergeCell ref="AHD300:AHD304"/>
    <mergeCell ref="AHE300:AHE304"/>
    <mergeCell ref="AFX300:AFX304"/>
    <mergeCell ref="AFY300:AFY304"/>
    <mergeCell ref="AFZ300:AFZ304"/>
    <mergeCell ref="AGA300:AGA304"/>
    <mergeCell ref="AGB300:AGB304"/>
    <mergeCell ref="AGC300:AGC304"/>
    <mergeCell ref="AGD300:AGD304"/>
    <mergeCell ref="AGE300:AGE304"/>
    <mergeCell ref="AGF300:AGF304"/>
    <mergeCell ref="AGG300:AGG304"/>
    <mergeCell ref="AGH300:AGH304"/>
    <mergeCell ref="AGI300:AGI304"/>
    <mergeCell ref="AGJ300:AGJ304"/>
    <mergeCell ref="AGK300:AGK304"/>
    <mergeCell ref="AGL300:AGL304"/>
    <mergeCell ref="AGM300:AGM304"/>
    <mergeCell ref="AGN300:AGN304"/>
    <mergeCell ref="AFG300:AFG304"/>
    <mergeCell ref="AFH300:AFH304"/>
    <mergeCell ref="AFI300:AFI304"/>
    <mergeCell ref="AFJ300:AFJ304"/>
    <mergeCell ref="AFK300:AFK304"/>
    <mergeCell ref="AFL300:AFL304"/>
    <mergeCell ref="AFM300:AFM304"/>
    <mergeCell ref="AFN300:AFN304"/>
    <mergeCell ref="AFO300:AFO304"/>
    <mergeCell ref="AFP300:AFP304"/>
    <mergeCell ref="AFQ300:AFQ304"/>
    <mergeCell ref="AFR300:AFR304"/>
    <mergeCell ref="AFS300:AFS304"/>
    <mergeCell ref="AFT300:AFT304"/>
    <mergeCell ref="AFU300:AFU304"/>
    <mergeCell ref="AFV300:AFV304"/>
    <mergeCell ref="AFW300:AFW304"/>
    <mergeCell ref="AEP300:AEP304"/>
    <mergeCell ref="AEQ300:AEQ304"/>
    <mergeCell ref="AER300:AER304"/>
    <mergeCell ref="AES300:AES304"/>
    <mergeCell ref="AET300:AET304"/>
    <mergeCell ref="AEU300:AEU304"/>
    <mergeCell ref="AEV300:AEV304"/>
    <mergeCell ref="AEW300:AEW304"/>
    <mergeCell ref="AEX300:AEX304"/>
    <mergeCell ref="AEY300:AEY304"/>
    <mergeCell ref="AEZ300:AEZ304"/>
    <mergeCell ref="AFA300:AFA304"/>
    <mergeCell ref="AFB300:AFB304"/>
    <mergeCell ref="AFC300:AFC304"/>
    <mergeCell ref="AFD300:AFD304"/>
    <mergeCell ref="AFE300:AFE304"/>
    <mergeCell ref="AFF300:AFF304"/>
    <mergeCell ref="ADY300:ADY304"/>
    <mergeCell ref="ADZ300:ADZ304"/>
    <mergeCell ref="AEA300:AEA304"/>
    <mergeCell ref="AEB300:AEB304"/>
    <mergeCell ref="AEC300:AEC304"/>
    <mergeCell ref="AED300:AED304"/>
    <mergeCell ref="AEE300:AEE304"/>
    <mergeCell ref="AEF300:AEF304"/>
    <mergeCell ref="AEG300:AEG304"/>
    <mergeCell ref="AEH300:AEH304"/>
    <mergeCell ref="AEI300:AEI304"/>
    <mergeCell ref="AEJ300:AEJ304"/>
    <mergeCell ref="AEK300:AEK304"/>
    <mergeCell ref="AEL300:AEL304"/>
    <mergeCell ref="AEM300:AEM304"/>
    <mergeCell ref="AEN300:AEN304"/>
    <mergeCell ref="AEO300:AEO304"/>
    <mergeCell ref="ADH300:ADH304"/>
    <mergeCell ref="ADI300:ADI304"/>
    <mergeCell ref="ADJ300:ADJ304"/>
    <mergeCell ref="ADK300:ADK304"/>
    <mergeCell ref="ADL300:ADL304"/>
    <mergeCell ref="ADM300:ADM304"/>
    <mergeCell ref="ADN300:ADN304"/>
    <mergeCell ref="ADO300:ADO304"/>
    <mergeCell ref="ADP300:ADP304"/>
    <mergeCell ref="ADQ300:ADQ304"/>
    <mergeCell ref="ADR300:ADR304"/>
    <mergeCell ref="ADS300:ADS304"/>
    <mergeCell ref="ADT300:ADT304"/>
    <mergeCell ref="ADU300:ADU304"/>
    <mergeCell ref="ADV300:ADV304"/>
    <mergeCell ref="ADW300:ADW304"/>
    <mergeCell ref="ADX300:ADX304"/>
    <mergeCell ref="ACQ300:ACQ304"/>
    <mergeCell ref="ACR300:ACR304"/>
    <mergeCell ref="ACS300:ACS304"/>
    <mergeCell ref="ACT300:ACT304"/>
    <mergeCell ref="ACU300:ACU304"/>
    <mergeCell ref="ACV300:ACV304"/>
    <mergeCell ref="ACW300:ACW304"/>
    <mergeCell ref="ACX300:ACX304"/>
    <mergeCell ref="ACY300:ACY304"/>
    <mergeCell ref="ACZ300:ACZ304"/>
    <mergeCell ref="ADA300:ADA304"/>
    <mergeCell ref="ADB300:ADB304"/>
    <mergeCell ref="ADC300:ADC304"/>
    <mergeCell ref="ADD300:ADD304"/>
    <mergeCell ref="ADE300:ADE304"/>
    <mergeCell ref="ADF300:ADF304"/>
    <mergeCell ref="ADG300:ADG304"/>
    <mergeCell ref="ABZ300:ABZ304"/>
    <mergeCell ref="ACA300:ACA304"/>
    <mergeCell ref="ACB300:ACB304"/>
    <mergeCell ref="ACC300:ACC304"/>
    <mergeCell ref="ACD300:ACD304"/>
    <mergeCell ref="ACE300:ACE304"/>
    <mergeCell ref="ACF300:ACF304"/>
    <mergeCell ref="ACG300:ACG304"/>
    <mergeCell ref="ACH300:ACH304"/>
    <mergeCell ref="ACI300:ACI304"/>
    <mergeCell ref="ACJ300:ACJ304"/>
    <mergeCell ref="ACK300:ACK304"/>
    <mergeCell ref="ACL300:ACL304"/>
    <mergeCell ref="ACM300:ACM304"/>
    <mergeCell ref="ACN300:ACN304"/>
    <mergeCell ref="ACO300:ACO304"/>
    <mergeCell ref="ACP300:ACP304"/>
    <mergeCell ref="ABI300:ABI304"/>
    <mergeCell ref="ABJ300:ABJ304"/>
    <mergeCell ref="ABK300:ABK304"/>
    <mergeCell ref="ABL300:ABL304"/>
    <mergeCell ref="ABM300:ABM304"/>
    <mergeCell ref="ABN300:ABN304"/>
    <mergeCell ref="ABO300:ABO304"/>
    <mergeCell ref="ABP300:ABP304"/>
    <mergeCell ref="ABQ300:ABQ304"/>
    <mergeCell ref="ABR300:ABR304"/>
    <mergeCell ref="ABS300:ABS304"/>
    <mergeCell ref="ABT300:ABT304"/>
    <mergeCell ref="ABU300:ABU304"/>
    <mergeCell ref="ABV300:ABV304"/>
    <mergeCell ref="ABW300:ABW304"/>
    <mergeCell ref="ABX300:ABX304"/>
    <mergeCell ref="ABY300:ABY304"/>
    <mergeCell ref="AAR300:AAR304"/>
    <mergeCell ref="AAS300:AAS304"/>
    <mergeCell ref="AAT300:AAT304"/>
    <mergeCell ref="AAU300:AAU304"/>
    <mergeCell ref="AAV300:AAV304"/>
    <mergeCell ref="AAW300:AAW304"/>
    <mergeCell ref="AAX300:AAX304"/>
    <mergeCell ref="AAY300:AAY304"/>
    <mergeCell ref="AAZ300:AAZ304"/>
    <mergeCell ref="ABA300:ABA304"/>
    <mergeCell ref="ABB300:ABB304"/>
    <mergeCell ref="ABC300:ABC304"/>
    <mergeCell ref="ABD300:ABD304"/>
    <mergeCell ref="ABE300:ABE304"/>
    <mergeCell ref="ABF300:ABF304"/>
    <mergeCell ref="ABG300:ABG304"/>
    <mergeCell ref="ABH300:ABH304"/>
    <mergeCell ref="AAA300:AAA304"/>
    <mergeCell ref="AAB300:AAB304"/>
    <mergeCell ref="AAC300:AAC304"/>
    <mergeCell ref="AAD300:AAD304"/>
    <mergeCell ref="AAE300:AAE304"/>
    <mergeCell ref="AAF300:AAF304"/>
    <mergeCell ref="AAG300:AAG304"/>
    <mergeCell ref="AAH300:AAH304"/>
    <mergeCell ref="AAI300:AAI304"/>
    <mergeCell ref="AAJ300:AAJ304"/>
    <mergeCell ref="AAK300:AAK304"/>
    <mergeCell ref="AAL300:AAL304"/>
    <mergeCell ref="AAM300:AAM304"/>
    <mergeCell ref="AAN300:AAN304"/>
    <mergeCell ref="AAO300:AAO304"/>
    <mergeCell ref="AAP300:AAP304"/>
    <mergeCell ref="AAQ300:AAQ304"/>
    <mergeCell ref="ZJ300:ZJ304"/>
    <mergeCell ref="ZK300:ZK304"/>
    <mergeCell ref="ZL300:ZL304"/>
    <mergeCell ref="ZM300:ZM304"/>
    <mergeCell ref="ZN300:ZN304"/>
    <mergeCell ref="ZO300:ZO304"/>
    <mergeCell ref="ZP300:ZP304"/>
    <mergeCell ref="ZQ300:ZQ304"/>
    <mergeCell ref="ZR300:ZR304"/>
    <mergeCell ref="ZS300:ZS304"/>
    <mergeCell ref="ZT300:ZT304"/>
    <mergeCell ref="ZU300:ZU304"/>
    <mergeCell ref="ZV300:ZV304"/>
    <mergeCell ref="ZW300:ZW304"/>
    <mergeCell ref="ZX300:ZX304"/>
    <mergeCell ref="ZY300:ZY304"/>
    <mergeCell ref="ZZ300:ZZ304"/>
    <mergeCell ref="YS300:YS304"/>
    <mergeCell ref="YT300:YT304"/>
    <mergeCell ref="YU300:YU304"/>
    <mergeCell ref="YV300:YV304"/>
    <mergeCell ref="YW300:YW304"/>
    <mergeCell ref="YX300:YX304"/>
    <mergeCell ref="YY300:YY304"/>
    <mergeCell ref="YZ300:YZ304"/>
    <mergeCell ref="ZA300:ZA304"/>
    <mergeCell ref="ZB300:ZB304"/>
    <mergeCell ref="ZC300:ZC304"/>
    <mergeCell ref="ZD300:ZD304"/>
    <mergeCell ref="ZE300:ZE304"/>
    <mergeCell ref="ZF300:ZF304"/>
    <mergeCell ref="ZG300:ZG304"/>
    <mergeCell ref="ZH300:ZH304"/>
    <mergeCell ref="ZI300:ZI304"/>
    <mergeCell ref="YB300:YB304"/>
    <mergeCell ref="YC300:YC304"/>
    <mergeCell ref="YD300:YD304"/>
    <mergeCell ref="YE300:YE304"/>
    <mergeCell ref="YF300:YF304"/>
    <mergeCell ref="YG300:YG304"/>
    <mergeCell ref="YH300:YH304"/>
    <mergeCell ref="YI300:YI304"/>
    <mergeCell ref="YJ300:YJ304"/>
    <mergeCell ref="YK300:YK304"/>
    <mergeCell ref="YL300:YL304"/>
    <mergeCell ref="YM300:YM304"/>
    <mergeCell ref="YN300:YN304"/>
    <mergeCell ref="YO300:YO304"/>
    <mergeCell ref="YP300:YP304"/>
    <mergeCell ref="YQ300:YQ304"/>
    <mergeCell ref="YR300:YR304"/>
    <mergeCell ref="XK300:XK304"/>
    <mergeCell ref="XL300:XL304"/>
    <mergeCell ref="XM300:XM304"/>
    <mergeCell ref="XN300:XN304"/>
    <mergeCell ref="XO300:XO304"/>
    <mergeCell ref="XP300:XP304"/>
    <mergeCell ref="XQ300:XQ304"/>
    <mergeCell ref="XR300:XR304"/>
    <mergeCell ref="XS300:XS304"/>
    <mergeCell ref="XT300:XT304"/>
    <mergeCell ref="XU300:XU304"/>
    <mergeCell ref="XV300:XV304"/>
    <mergeCell ref="XW300:XW304"/>
    <mergeCell ref="XX300:XX304"/>
    <mergeCell ref="XY300:XY304"/>
    <mergeCell ref="XZ300:XZ304"/>
    <mergeCell ref="YA300:YA304"/>
    <mergeCell ref="WT300:WT304"/>
    <mergeCell ref="WU300:WU304"/>
    <mergeCell ref="WV300:WV304"/>
    <mergeCell ref="WW300:WW304"/>
    <mergeCell ref="WX300:WX304"/>
    <mergeCell ref="WY300:WY304"/>
    <mergeCell ref="WZ300:WZ304"/>
    <mergeCell ref="XA300:XA304"/>
    <mergeCell ref="XB300:XB304"/>
    <mergeCell ref="XC300:XC304"/>
    <mergeCell ref="XD300:XD304"/>
    <mergeCell ref="XE300:XE304"/>
    <mergeCell ref="XF300:XF304"/>
    <mergeCell ref="XG300:XG304"/>
    <mergeCell ref="XH300:XH304"/>
    <mergeCell ref="XI300:XI304"/>
    <mergeCell ref="XJ300:XJ304"/>
    <mergeCell ref="WC300:WC304"/>
    <mergeCell ref="WD300:WD304"/>
    <mergeCell ref="WE300:WE304"/>
    <mergeCell ref="WF300:WF304"/>
    <mergeCell ref="WG300:WG304"/>
    <mergeCell ref="WH300:WH304"/>
    <mergeCell ref="WI300:WI304"/>
    <mergeCell ref="WJ300:WJ304"/>
    <mergeCell ref="WK300:WK304"/>
    <mergeCell ref="WL300:WL304"/>
    <mergeCell ref="WM300:WM304"/>
    <mergeCell ref="WN300:WN304"/>
    <mergeCell ref="WO300:WO304"/>
    <mergeCell ref="WP300:WP304"/>
    <mergeCell ref="WQ300:WQ304"/>
    <mergeCell ref="WR300:WR304"/>
    <mergeCell ref="WS300:WS304"/>
    <mergeCell ref="VL300:VL304"/>
    <mergeCell ref="VM300:VM304"/>
    <mergeCell ref="VN300:VN304"/>
    <mergeCell ref="VO300:VO304"/>
    <mergeCell ref="VP300:VP304"/>
    <mergeCell ref="VQ300:VQ304"/>
    <mergeCell ref="VR300:VR304"/>
    <mergeCell ref="VS300:VS304"/>
    <mergeCell ref="VT300:VT304"/>
    <mergeCell ref="VU300:VU304"/>
    <mergeCell ref="VV300:VV304"/>
    <mergeCell ref="VW300:VW304"/>
    <mergeCell ref="VX300:VX304"/>
    <mergeCell ref="VY300:VY304"/>
    <mergeCell ref="VZ300:VZ304"/>
    <mergeCell ref="WA300:WA304"/>
    <mergeCell ref="WB300:WB304"/>
    <mergeCell ref="UU300:UU304"/>
    <mergeCell ref="UV300:UV304"/>
    <mergeCell ref="UW300:UW304"/>
    <mergeCell ref="UX300:UX304"/>
    <mergeCell ref="UY300:UY304"/>
    <mergeCell ref="UZ300:UZ304"/>
    <mergeCell ref="VA300:VA304"/>
    <mergeCell ref="VB300:VB304"/>
    <mergeCell ref="VC300:VC304"/>
    <mergeCell ref="VD300:VD304"/>
    <mergeCell ref="VE300:VE304"/>
    <mergeCell ref="VF300:VF304"/>
    <mergeCell ref="VG300:VG304"/>
    <mergeCell ref="VH300:VH304"/>
    <mergeCell ref="VI300:VI304"/>
    <mergeCell ref="VJ300:VJ304"/>
    <mergeCell ref="VK300:VK304"/>
    <mergeCell ref="UD300:UD304"/>
    <mergeCell ref="UE300:UE304"/>
    <mergeCell ref="UF300:UF304"/>
    <mergeCell ref="UG300:UG304"/>
    <mergeCell ref="UH300:UH304"/>
    <mergeCell ref="UI300:UI304"/>
    <mergeCell ref="UJ300:UJ304"/>
    <mergeCell ref="UK300:UK304"/>
    <mergeCell ref="UL300:UL304"/>
    <mergeCell ref="UM300:UM304"/>
    <mergeCell ref="UN300:UN304"/>
    <mergeCell ref="UO300:UO304"/>
    <mergeCell ref="UP300:UP304"/>
    <mergeCell ref="UQ300:UQ304"/>
    <mergeCell ref="UR300:UR304"/>
    <mergeCell ref="US300:US304"/>
    <mergeCell ref="UT300:UT304"/>
    <mergeCell ref="TM300:TM304"/>
    <mergeCell ref="TN300:TN304"/>
    <mergeCell ref="TO300:TO304"/>
    <mergeCell ref="TP300:TP304"/>
    <mergeCell ref="TQ300:TQ304"/>
    <mergeCell ref="TR300:TR304"/>
    <mergeCell ref="TS300:TS304"/>
    <mergeCell ref="TT300:TT304"/>
    <mergeCell ref="TU300:TU304"/>
    <mergeCell ref="TV300:TV304"/>
    <mergeCell ref="TW300:TW304"/>
    <mergeCell ref="TX300:TX304"/>
    <mergeCell ref="TY300:TY304"/>
    <mergeCell ref="TZ300:TZ304"/>
    <mergeCell ref="UA300:UA304"/>
    <mergeCell ref="UB300:UB304"/>
    <mergeCell ref="UC300:UC304"/>
    <mergeCell ref="SV300:SV304"/>
    <mergeCell ref="SW300:SW304"/>
    <mergeCell ref="SX300:SX304"/>
    <mergeCell ref="SY300:SY304"/>
    <mergeCell ref="SZ300:SZ304"/>
    <mergeCell ref="TA300:TA304"/>
    <mergeCell ref="TB300:TB304"/>
    <mergeCell ref="TC300:TC304"/>
    <mergeCell ref="TD300:TD304"/>
    <mergeCell ref="TE300:TE304"/>
    <mergeCell ref="TF300:TF304"/>
    <mergeCell ref="TG300:TG304"/>
    <mergeCell ref="TH300:TH304"/>
    <mergeCell ref="TI300:TI304"/>
    <mergeCell ref="TJ300:TJ304"/>
    <mergeCell ref="TK300:TK304"/>
    <mergeCell ref="TL300:TL304"/>
    <mergeCell ref="SE300:SE304"/>
    <mergeCell ref="SF300:SF304"/>
    <mergeCell ref="SG300:SG304"/>
    <mergeCell ref="SH300:SH304"/>
    <mergeCell ref="SI300:SI304"/>
    <mergeCell ref="SJ300:SJ304"/>
    <mergeCell ref="SK300:SK304"/>
    <mergeCell ref="SL300:SL304"/>
    <mergeCell ref="SM300:SM304"/>
    <mergeCell ref="SN300:SN304"/>
    <mergeCell ref="SO300:SO304"/>
    <mergeCell ref="SP300:SP304"/>
    <mergeCell ref="SQ300:SQ304"/>
    <mergeCell ref="SR300:SR304"/>
    <mergeCell ref="SS300:SS304"/>
    <mergeCell ref="ST300:ST304"/>
    <mergeCell ref="SU300:SU304"/>
    <mergeCell ref="RN300:RN304"/>
    <mergeCell ref="RO300:RO304"/>
    <mergeCell ref="RP300:RP304"/>
    <mergeCell ref="RQ300:RQ304"/>
    <mergeCell ref="RR300:RR304"/>
    <mergeCell ref="RS300:RS304"/>
    <mergeCell ref="RT300:RT304"/>
    <mergeCell ref="RU300:RU304"/>
    <mergeCell ref="RV300:RV304"/>
    <mergeCell ref="RW300:RW304"/>
    <mergeCell ref="RX300:RX304"/>
    <mergeCell ref="RY300:RY304"/>
    <mergeCell ref="RZ300:RZ304"/>
    <mergeCell ref="SA300:SA304"/>
    <mergeCell ref="SB300:SB304"/>
    <mergeCell ref="SC300:SC304"/>
    <mergeCell ref="SD300:SD304"/>
    <mergeCell ref="QW300:QW304"/>
    <mergeCell ref="QX300:QX304"/>
    <mergeCell ref="QY300:QY304"/>
    <mergeCell ref="QZ300:QZ304"/>
    <mergeCell ref="RA300:RA304"/>
    <mergeCell ref="RB300:RB304"/>
    <mergeCell ref="RC300:RC304"/>
    <mergeCell ref="RD300:RD304"/>
    <mergeCell ref="RE300:RE304"/>
    <mergeCell ref="RF300:RF304"/>
    <mergeCell ref="RG300:RG304"/>
    <mergeCell ref="RH300:RH304"/>
    <mergeCell ref="RI300:RI304"/>
    <mergeCell ref="RJ300:RJ304"/>
    <mergeCell ref="RK300:RK304"/>
    <mergeCell ref="RL300:RL304"/>
    <mergeCell ref="RM300:RM304"/>
    <mergeCell ref="QF300:QF304"/>
    <mergeCell ref="QG300:QG304"/>
    <mergeCell ref="QH300:QH304"/>
    <mergeCell ref="QI300:QI304"/>
    <mergeCell ref="QJ300:QJ304"/>
    <mergeCell ref="QK300:QK304"/>
    <mergeCell ref="QL300:QL304"/>
    <mergeCell ref="QM300:QM304"/>
    <mergeCell ref="QN300:QN304"/>
    <mergeCell ref="QO300:QO304"/>
    <mergeCell ref="QP300:QP304"/>
    <mergeCell ref="QQ300:QQ304"/>
    <mergeCell ref="QR300:QR304"/>
    <mergeCell ref="QS300:QS304"/>
    <mergeCell ref="QT300:QT304"/>
    <mergeCell ref="QU300:QU304"/>
    <mergeCell ref="QV300:QV304"/>
    <mergeCell ref="PO300:PO304"/>
    <mergeCell ref="PP300:PP304"/>
    <mergeCell ref="PQ300:PQ304"/>
    <mergeCell ref="PR300:PR304"/>
    <mergeCell ref="PS300:PS304"/>
    <mergeCell ref="PT300:PT304"/>
    <mergeCell ref="PU300:PU304"/>
    <mergeCell ref="PV300:PV304"/>
    <mergeCell ref="PW300:PW304"/>
    <mergeCell ref="PX300:PX304"/>
    <mergeCell ref="PY300:PY304"/>
    <mergeCell ref="PZ300:PZ304"/>
    <mergeCell ref="QA300:QA304"/>
    <mergeCell ref="QB300:QB304"/>
    <mergeCell ref="QC300:QC304"/>
    <mergeCell ref="QD300:QD304"/>
    <mergeCell ref="QE300:QE304"/>
    <mergeCell ref="OX300:OX304"/>
    <mergeCell ref="OY300:OY304"/>
    <mergeCell ref="OZ300:OZ304"/>
    <mergeCell ref="PA300:PA304"/>
    <mergeCell ref="PB300:PB304"/>
    <mergeCell ref="PC300:PC304"/>
    <mergeCell ref="PD300:PD304"/>
    <mergeCell ref="PE300:PE304"/>
    <mergeCell ref="PF300:PF304"/>
    <mergeCell ref="PG300:PG304"/>
    <mergeCell ref="PH300:PH304"/>
    <mergeCell ref="PI300:PI304"/>
    <mergeCell ref="PJ300:PJ304"/>
    <mergeCell ref="PK300:PK304"/>
    <mergeCell ref="PL300:PL304"/>
    <mergeCell ref="PM300:PM304"/>
    <mergeCell ref="PN300:PN304"/>
    <mergeCell ref="OG300:OG304"/>
    <mergeCell ref="OH300:OH304"/>
    <mergeCell ref="OI300:OI304"/>
    <mergeCell ref="OJ300:OJ304"/>
    <mergeCell ref="OK300:OK304"/>
    <mergeCell ref="OL300:OL304"/>
    <mergeCell ref="OM300:OM304"/>
    <mergeCell ref="ON300:ON304"/>
    <mergeCell ref="OO300:OO304"/>
    <mergeCell ref="OP300:OP304"/>
    <mergeCell ref="OQ300:OQ304"/>
    <mergeCell ref="OR300:OR304"/>
    <mergeCell ref="OS300:OS304"/>
    <mergeCell ref="OT300:OT304"/>
    <mergeCell ref="OU300:OU304"/>
    <mergeCell ref="OV300:OV304"/>
    <mergeCell ref="OW300:OW304"/>
    <mergeCell ref="NP300:NP304"/>
    <mergeCell ref="NQ300:NQ304"/>
    <mergeCell ref="NR300:NR304"/>
    <mergeCell ref="NS300:NS304"/>
    <mergeCell ref="NT300:NT304"/>
    <mergeCell ref="NU300:NU304"/>
    <mergeCell ref="NV300:NV304"/>
    <mergeCell ref="NW300:NW304"/>
    <mergeCell ref="NX300:NX304"/>
    <mergeCell ref="NY300:NY304"/>
    <mergeCell ref="NZ300:NZ304"/>
    <mergeCell ref="OA300:OA304"/>
    <mergeCell ref="OB300:OB304"/>
    <mergeCell ref="OC300:OC304"/>
    <mergeCell ref="OD300:OD304"/>
    <mergeCell ref="OE300:OE304"/>
    <mergeCell ref="OF300:OF304"/>
    <mergeCell ref="MY300:MY304"/>
    <mergeCell ref="MZ300:MZ304"/>
    <mergeCell ref="NA300:NA304"/>
    <mergeCell ref="NB300:NB304"/>
    <mergeCell ref="NC300:NC304"/>
    <mergeCell ref="ND300:ND304"/>
    <mergeCell ref="NE300:NE304"/>
    <mergeCell ref="NF300:NF304"/>
    <mergeCell ref="NG300:NG304"/>
    <mergeCell ref="NH300:NH304"/>
    <mergeCell ref="NI300:NI304"/>
    <mergeCell ref="NJ300:NJ304"/>
    <mergeCell ref="NK300:NK304"/>
    <mergeCell ref="NL300:NL304"/>
    <mergeCell ref="NM300:NM304"/>
    <mergeCell ref="NN300:NN304"/>
    <mergeCell ref="NO300:NO304"/>
    <mergeCell ref="MH300:MH304"/>
    <mergeCell ref="MI300:MI304"/>
    <mergeCell ref="MJ300:MJ304"/>
    <mergeCell ref="MK300:MK304"/>
    <mergeCell ref="ML300:ML304"/>
    <mergeCell ref="MM300:MM304"/>
    <mergeCell ref="MN300:MN304"/>
    <mergeCell ref="MO300:MO304"/>
    <mergeCell ref="MP300:MP304"/>
    <mergeCell ref="MQ300:MQ304"/>
    <mergeCell ref="MR300:MR304"/>
    <mergeCell ref="MS300:MS304"/>
    <mergeCell ref="MT300:MT304"/>
    <mergeCell ref="MU300:MU304"/>
    <mergeCell ref="MV300:MV304"/>
    <mergeCell ref="MW300:MW304"/>
    <mergeCell ref="MX300:MX304"/>
    <mergeCell ref="LQ300:LQ304"/>
    <mergeCell ref="LR300:LR304"/>
    <mergeCell ref="LS300:LS304"/>
    <mergeCell ref="LT300:LT304"/>
    <mergeCell ref="LU300:LU304"/>
    <mergeCell ref="LV300:LV304"/>
    <mergeCell ref="LW300:LW304"/>
    <mergeCell ref="LX300:LX304"/>
    <mergeCell ref="LY300:LY304"/>
    <mergeCell ref="LZ300:LZ304"/>
    <mergeCell ref="MA300:MA304"/>
    <mergeCell ref="MB300:MB304"/>
    <mergeCell ref="MC300:MC304"/>
    <mergeCell ref="MD300:MD304"/>
    <mergeCell ref="ME300:ME304"/>
    <mergeCell ref="MF300:MF304"/>
    <mergeCell ref="MG300:MG304"/>
    <mergeCell ref="KZ300:KZ304"/>
    <mergeCell ref="LA300:LA304"/>
    <mergeCell ref="LB300:LB304"/>
    <mergeCell ref="LC300:LC304"/>
    <mergeCell ref="LD300:LD304"/>
    <mergeCell ref="LE300:LE304"/>
    <mergeCell ref="LF300:LF304"/>
    <mergeCell ref="LG300:LG304"/>
    <mergeCell ref="LH300:LH304"/>
    <mergeCell ref="LI300:LI304"/>
    <mergeCell ref="LJ300:LJ304"/>
    <mergeCell ref="LK300:LK304"/>
    <mergeCell ref="LL300:LL304"/>
    <mergeCell ref="LM300:LM304"/>
    <mergeCell ref="LN300:LN304"/>
    <mergeCell ref="LO300:LO304"/>
    <mergeCell ref="LP300:LP304"/>
    <mergeCell ref="KI300:KI304"/>
    <mergeCell ref="KJ300:KJ304"/>
    <mergeCell ref="KK300:KK304"/>
    <mergeCell ref="KL300:KL304"/>
    <mergeCell ref="KM300:KM304"/>
    <mergeCell ref="KN300:KN304"/>
    <mergeCell ref="KO300:KO304"/>
    <mergeCell ref="KP300:KP304"/>
    <mergeCell ref="KQ300:KQ304"/>
    <mergeCell ref="KR300:KR304"/>
    <mergeCell ref="KS300:KS304"/>
    <mergeCell ref="KT300:KT304"/>
    <mergeCell ref="KU300:KU304"/>
    <mergeCell ref="KV300:KV304"/>
    <mergeCell ref="KW300:KW304"/>
    <mergeCell ref="KX300:KX304"/>
    <mergeCell ref="KY300:KY304"/>
    <mergeCell ref="JR300:JR304"/>
    <mergeCell ref="JS300:JS304"/>
    <mergeCell ref="JT300:JT304"/>
    <mergeCell ref="JU300:JU304"/>
    <mergeCell ref="JV300:JV304"/>
    <mergeCell ref="JW300:JW304"/>
    <mergeCell ref="JX300:JX304"/>
    <mergeCell ref="JY300:JY304"/>
    <mergeCell ref="JZ300:JZ304"/>
    <mergeCell ref="KA300:KA304"/>
    <mergeCell ref="KB300:KB304"/>
    <mergeCell ref="KC300:KC304"/>
    <mergeCell ref="KD300:KD304"/>
    <mergeCell ref="KE300:KE304"/>
    <mergeCell ref="KF300:KF304"/>
    <mergeCell ref="KG300:KG304"/>
    <mergeCell ref="KH300:KH304"/>
    <mergeCell ref="JA300:JA304"/>
    <mergeCell ref="JB300:JB304"/>
    <mergeCell ref="JC300:JC304"/>
    <mergeCell ref="JD300:JD304"/>
    <mergeCell ref="JE300:JE304"/>
    <mergeCell ref="JF300:JF304"/>
    <mergeCell ref="JG300:JG304"/>
    <mergeCell ref="JH300:JH304"/>
    <mergeCell ref="JI300:JI304"/>
    <mergeCell ref="JJ300:JJ304"/>
    <mergeCell ref="JK300:JK304"/>
    <mergeCell ref="JL300:JL304"/>
    <mergeCell ref="JM300:JM304"/>
    <mergeCell ref="JN300:JN304"/>
    <mergeCell ref="JO300:JO304"/>
    <mergeCell ref="JP300:JP304"/>
    <mergeCell ref="JQ300:JQ304"/>
    <mergeCell ref="IJ300:IJ304"/>
    <mergeCell ref="IK300:IK304"/>
    <mergeCell ref="IL300:IL304"/>
    <mergeCell ref="IM300:IM304"/>
    <mergeCell ref="IN300:IN304"/>
    <mergeCell ref="IO300:IO304"/>
    <mergeCell ref="IP300:IP304"/>
    <mergeCell ref="IQ300:IQ304"/>
    <mergeCell ref="IR300:IR304"/>
    <mergeCell ref="IS300:IS304"/>
    <mergeCell ref="IT300:IT304"/>
    <mergeCell ref="IU300:IU304"/>
    <mergeCell ref="IV300:IV304"/>
    <mergeCell ref="IW300:IW304"/>
    <mergeCell ref="IX300:IX304"/>
    <mergeCell ref="IY300:IY304"/>
    <mergeCell ref="IZ300:IZ304"/>
    <mergeCell ref="HS300:HS304"/>
    <mergeCell ref="HT300:HT304"/>
    <mergeCell ref="HU300:HU304"/>
    <mergeCell ref="HV300:HV304"/>
    <mergeCell ref="HW300:HW304"/>
    <mergeCell ref="HX300:HX304"/>
    <mergeCell ref="HY300:HY304"/>
    <mergeCell ref="HZ300:HZ304"/>
    <mergeCell ref="IA300:IA304"/>
    <mergeCell ref="IB300:IB304"/>
    <mergeCell ref="IC300:IC304"/>
    <mergeCell ref="ID300:ID304"/>
    <mergeCell ref="IE300:IE304"/>
    <mergeCell ref="IF300:IF304"/>
    <mergeCell ref="IG300:IG304"/>
    <mergeCell ref="IH300:IH304"/>
    <mergeCell ref="II300:II304"/>
    <mergeCell ref="HB300:HB304"/>
    <mergeCell ref="HC300:HC304"/>
    <mergeCell ref="HD300:HD304"/>
    <mergeCell ref="HE300:HE304"/>
    <mergeCell ref="HF300:HF304"/>
    <mergeCell ref="HG300:HG304"/>
    <mergeCell ref="HH300:HH304"/>
    <mergeCell ref="HI300:HI304"/>
    <mergeCell ref="HJ300:HJ304"/>
    <mergeCell ref="HK300:HK304"/>
    <mergeCell ref="HL300:HL304"/>
    <mergeCell ref="HM300:HM304"/>
    <mergeCell ref="HN300:HN304"/>
    <mergeCell ref="HO300:HO304"/>
    <mergeCell ref="HP300:HP304"/>
    <mergeCell ref="HQ300:HQ304"/>
    <mergeCell ref="HR300:HR304"/>
    <mergeCell ref="GK300:GK304"/>
    <mergeCell ref="GL300:GL304"/>
    <mergeCell ref="GM300:GM304"/>
    <mergeCell ref="GN300:GN304"/>
    <mergeCell ref="GO300:GO304"/>
    <mergeCell ref="GP300:GP304"/>
    <mergeCell ref="GQ300:GQ304"/>
    <mergeCell ref="GR300:GR304"/>
    <mergeCell ref="GS300:GS304"/>
    <mergeCell ref="GT300:GT304"/>
    <mergeCell ref="GU300:GU304"/>
    <mergeCell ref="GV300:GV304"/>
    <mergeCell ref="GW300:GW304"/>
    <mergeCell ref="GX300:GX304"/>
    <mergeCell ref="GY300:GY304"/>
    <mergeCell ref="GZ300:GZ304"/>
    <mergeCell ref="HA300:HA304"/>
    <mergeCell ref="FT300:FT304"/>
    <mergeCell ref="FU300:FU304"/>
    <mergeCell ref="FV300:FV304"/>
    <mergeCell ref="FW300:FW304"/>
    <mergeCell ref="FX300:FX304"/>
    <mergeCell ref="FY300:FY304"/>
    <mergeCell ref="FZ300:FZ304"/>
    <mergeCell ref="GA300:GA304"/>
    <mergeCell ref="GB300:GB304"/>
    <mergeCell ref="GC300:GC304"/>
    <mergeCell ref="GD300:GD304"/>
    <mergeCell ref="GE300:GE304"/>
    <mergeCell ref="GF300:GF304"/>
    <mergeCell ref="GG300:GG304"/>
    <mergeCell ref="GH300:GH304"/>
    <mergeCell ref="GI300:GI304"/>
    <mergeCell ref="GJ300:GJ304"/>
    <mergeCell ref="FC300:FC304"/>
    <mergeCell ref="FD300:FD304"/>
    <mergeCell ref="FE300:FE304"/>
    <mergeCell ref="FF300:FF304"/>
    <mergeCell ref="FG300:FG304"/>
    <mergeCell ref="FH300:FH304"/>
    <mergeCell ref="FI300:FI304"/>
    <mergeCell ref="FJ300:FJ304"/>
    <mergeCell ref="FK300:FK304"/>
    <mergeCell ref="FL300:FL304"/>
    <mergeCell ref="FM300:FM304"/>
    <mergeCell ref="FN300:FN304"/>
    <mergeCell ref="FO300:FO304"/>
    <mergeCell ref="FP300:FP304"/>
    <mergeCell ref="FQ300:FQ304"/>
    <mergeCell ref="FR300:FR304"/>
    <mergeCell ref="FS300:FS304"/>
    <mergeCell ref="EL300:EL304"/>
    <mergeCell ref="EM300:EM304"/>
    <mergeCell ref="EN300:EN304"/>
    <mergeCell ref="EO300:EO304"/>
    <mergeCell ref="EP300:EP304"/>
    <mergeCell ref="EQ300:EQ304"/>
    <mergeCell ref="ER300:ER304"/>
    <mergeCell ref="ES300:ES304"/>
    <mergeCell ref="ET300:ET304"/>
    <mergeCell ref="EU300:EU304"/>
    <mergeCell ref="EV300:EV304"/>
    <mergeCell ref="EW300:EW304"/>
    <mergeCell ref="EX300:EX304"/>
    <mergeCell ref="EY300:EY304"/>
    <mergeCell ref="EZ300:EZ304"/>
    <mergeCell ref="FA300:FA304"/>
    <mergeCell ref="FB300:FB304"/>
    <mergeCell ref="DU300:DU304"/>
    <mergeCell ref="DV300:DV304"/>
    <mergeCell ref="DW300:DW304"/>
    <mergeCell ref="DX300:DX304"/>
    <mergeCell ref="DY300:DY304"/>
    <mergeCell ref="DZ300:DZ304"/>
    <mergeCell ref="EA300:EA304"/>
    <mergeCell ref="EB300:EB304"/>
    <mergeCell ref="EC300:EC304"/>
    <mergeCell ref="ED300:ED304"/>
    <mergeCell ref="EE300:EE304"/>
    <mergeCell ref="EF300:EF304"/>
    <mergeCell ref="EG300:EG304"/>
    <mergeCell ref="EH300:EH304"/>
    <mergeCell ref="EI300:EI304"/>
    <mergeCell ref="EJ300:EJ304"/>
    <mergeCell ref="EK300:EK304"/>
    <mergeCell ref="DD300:DD304"/>
    <mergeCell ref="DE300:DE304"/>
    <mergeCell ref="DF300:DF304"/>
    <mergeCell ref="DG300:DG304"/>
    <mergeCell ref="DH300:DH304"/>
    <mergeCell ref="DI300:DI304"/>
    <mergeCell ref="DJ300:DJ304"/>
    <mergeCell ref="DK300:DK304"/>
    <mergeCell ref="DL300:DL304"/>
    <mergeCell ref="DM300:DM304"/>
    <mergeCell ref="DN300:DN304"/>
    <mergeCell ref="DO300:DO304"/>
    <mergeCell ref="DP300:DP304"/>
    <mergeCell ref="DQ300:DQ304"/>
    <mergeCell ref="DR300:DR304"/>
    <mergeCell ref="DS300:DS304"/>
    <mergeCell ref="DT300:DT304"/>
    <mergeCell ref="CM300:CM304"/>
    <mergeCell ref="CN300:CN304"/>
    <mergeCell ref="CO300:CO304"/>
    <mergeCell ref="CP300:CP304"/>
    <mergeCell ref="CQ300:CQ304"/>
    <mergeCell ref="CR300:CR304"/>
    <mergeCell ref="CS300:CS304"/>
    <mergeCell ref="CT300:CT304"/>
    <mergeCell ref="CU300:CU304"/>
    <mergeCell ref="CV300:CV304"/>
    <mergeCell ref="CW300:CW304"/>
    <mergeCell ref="CX300:CX304"/>
    <mergeCell ref="CY300:CY304"/>
    <mergeCell ref="CZ300:CZ304"/>
    <mergeCell ref="DA300:DA304"/>
    <mergeCell ref="DB300:DB304"/>
    <mergeCell ref="DC300:DC304"/>
    <mergeCell ref="BV300:BV304"/>
    <mergeCell ref="BW300:BW304"/>
    <mergeCell ref="BX300:BX304"/>
    <mergeCell ref="BY300:BY304"/>
    <mergeCell ref="BZ300:BZ304"/>
    <mergeCell ref="CA300:CA304"/>
    <mergeCell ref="CB300:CB304"/>
    <mergeCell ref="CC300:CC304"/>
    <mergeCell ref="CD300:CD304"/>
    <mergeCell ref="CE300:CE304"/>
    <mergeCell ref="CF300:CF304"/>
    <mergeCell ref="CG300:CG304"/>
    <mergeCell ref="CH300:CH304"/>
    <mergeCell ref="CI300:CI304"/>
    <mergeCell ref="CJ300:CJ304"/>
    <mergeCell ref="CK300:CK304"/>
    <mergeCell ref="CL300:CL304"/>
    <mergeCell ref="BE300:BE304"/>
    <mergeCell ref="BF300:BF304"/>
    <mergeCell ref="BG300:BG304"/>
    <mergeCell ref="BH300:BH304"/>
    <mergeCell ref="BI300:BI304"/>
    <mergeCell ref="BJ300:BJ304"/>
    <mergeCell ref="BK300:BK304"/>
    <mergeCell ref="BL300:BL304"/>
    <mergeCell ref="BM300:BM304"/>
    <mergeCell ref="BN300:BN304"/>
    <mergeCell ref="BO300:BO304"/>
    <mergeCell ref="BP300:BP304"/>
    <mergeCell ref="BQ300:BQ304"/>
    <mergeCell ref="BR300:BR304"/>
    <mergeCell ref="BS300:BS304"/>
    <mergeCell ref="BT300:BT304"/>
    <mergeCell ref="BU300:BU304"/>
    <mergeCell ref="AN300:AN304"/>
    <mergeCell ref="AO300:AO304"/>
    <mergeCell ref="AP300:AP304"/>
    <mergeCell ref="AQ300:AQ304"/>
    <mergeCell ref="AR300:AR304"/>
    <mergeCell ref="AS300:AS304"/>
    <mergeCell ref="AT300:AT304"/>
    <mergeCell ref="AU300:AU304"/>
    <mergeCell ref="AV300:AV304"/>
    <mergeCell ref="AW300:AW304"/>
    <mergeCell ref="AX300:AX304"/>
    <mergeCell ref="AY300:AY304"/>
    <mergeCell ref="AZ300:AZ304"/>
    <mergeCell ref="BA300:BA304"/>
    <mergeCell ref="BB300:BB304"/>
    <mergeCell ref="BC300:BC304"/>
    <mergeCell ref="BD300:BD304"/>
    <mergeCell ref="W300:W304"/>
    <mergeCell ref="X300:X304"/>
    <mergeCell ref="Y300:Y304"/>
    <mergeCell ref="Z300:Z304"/>
    <mergeCell ref="AA300:AA304"/>
    <mergeCell ref="AB300:AB304"/>
    <mergeCell ref="AC300:AC304"/>
    <mergeCell ref="AD300:AD304"/>
    <mergeCell ref="AE300:AE304"/>
    <mergeCell ref="AF300:AF304"/>
    <mergeCell ref="AG300:AG304"/>
    <mergeCell ref="AH300:AH304"/>
    <mergeCell ref="AI300:AI304"/>
    <mergeCell ref="AJ300:AJ304"/>
    <mergeCell ref="AK300:AK304"/>
    <mergeCell ref="AL300:AL304"/>
    <mergeCell ref="AM300:AM304"/>
    <mergeCell ref="P300:P304"/>
    <mergeCell ref="Q300:Q304"/>
    <mergeCell ref="R300:R304"/>
    <mergeCell ref="S300:S304"/>
    <mergeCell ref="T300:T304"/>
    <mergeCell ref="U300:U304"/>
    <mergeCell ref="V300:V304"/>
    <mergeCell ref="A295:A299"/>
    <mergeCell ref="B295:B299"/>
    <mergeCell ref="C295:C299"/>
    <mergeCell ref="D295:D299"/>
    <mergeCell ref="M295:M299"/>
    <mergeCell ref="A275:A279"/>
    <mergeCell ref="B275:B279"/>
    <mergeCell ref="C275:C279"/>
    <mergeCell ref="D275:D279"/>
    <mergeCell ref="M275:M279"/>
    <mergeCell ref="A280:A284"/>
    <mergeCell ref="B280:B284"/>
    <mergeCell ref="C280:C284"/>
    <mergeCell ref="D280:D284"/>
    <mergeCell ref="M280:M284"/>
    <mergeCell ref="M285:M289"/>
    <mergeCell ref="A285:A289"/>
    <mergeCell ref="B285:B289"/>
    <mergeCell ref="C285:C289"/>
    <mergeCell ref="D285:D289"/>
    <mergeCell ref="C542:C546"/>
    <mergeCell ref="A46:A50"/>
    <mergeCell ref="B46:B50"/>
    <mergeCell ref="C46:C50"/>
    <mergeCell ref="D46:D50"/>
    <mergeCell ref="M46:M50"/>
    <mergeCell ref="B522:B526"/>
    <mergeCell ref="C522:C526"/>
    <mergeCell ref="D522:D526"/>
    <mergeCell ref="M527:M531"/>
    <mergeCell ref="B532:B536"/>
    <mergeCell ref="M522:M526"/>
    <mergeCell ref="A527:A531"/>
    <mergeCell ref="B527:B531"/>
    <mergeCell ref="A537:A541"/>
    <mergeCell ref="B537:B541"/>
    <mergeCell ref="C537:C541"/>
    <mergeCell ref="D537:D541"/>
    <mergeCell ref="M537:M541"/>
    <mergeCell ref="A542:A546"/>
    <mergeCell ref="B542:B546"/>
    <mergeCell ref="C532:C536"/>
    <mergeCell ref="D532:D536"/>
    <mergeCell ref="M532:M536"/>
    <mergeCell ref="C527:C531"/>
    <mergeCell ref="D527:D531"/>
    <mergeCell ref="A522:A526"/>
    <mergeCell ref="A463:A467"/>
    <mergeCell ref="B463:B467"/>
    <mergeCell ref="C463:C467"/>
    <mergeCell ref="D463:D467"/>
    <mergeCell ref="M463:M467"/>
    <mergeCell ref="D379:D383"/>
    <mergeCell ref="M379:M383"/>
    <mergeCell ref="C517:C521"/>
    <mergeCell ref="D517:D521"/>
    <mergeCell ref="M517:M521"/>
    <mergeCell ref="A1594:A1598"/>
    <mergeCell ref="B1594:B1598"/>
    <mergeCell ref="C1594:C1598"/>
    <mergeCell ref="D1594:D1598"/>
    <mergeCell ref="M1594:M1598"/>
    <mergeCell ref="A1395:A1399"/>
    <mergeCell ref="B1395:B1399"/>
    <mergeCell ref="C1395:C1399"/>
    <mergeCell ref="D1395:D1399"/>
    <mergeCell ref="M1395:M1399"/>
    <mergeCell ref="A1400:A1404"/>
    <mergeCell ref="B1400:B1404"/>
    <mergeCell ref="C1400:C1404"/>
    <mergeCell ref="D1400:D1404"/>
    <mergeCell ref="M1400:M1404"/>
    <mergeCell ref="A1405:D1409"/>
    <mergeCell ref="M1405:M1409"/>
    <mergeCell ref="D1484:D1488"/>
    <mergeCell ref="M1484:M1488"/>
    <mergeCell ref="A1489:A1493"/>
    <mergeCell ref="B1489:B1493"/>
    <mergeCell ref="A954:A958"/>
    <mergeCell ref="B954:B958"/>
    <mergeCell ref="C954:C958"/>
    <mergeCell ref="D954:D958"/>
    <mergeCell ref="M954:M958"/>
    <mergeCell ref="C547:C551"/>
    <mergeCell ref="D547:D551"/>
    <mergeCell ref="M547:M551"/>
    <mergeCell ref="C552:C556"/>
    <mergeCell ref="D552:D556"/>
    <mergeCell ref="M552:M556"/>
    <mergeCell ref="A547:A551"/>
    <mergeCell ref="B547:B551"/>
    <mergeCell ref="A552:A556"/>
    <mergeCell ref="B567:B571"/>
    <mergeCell ref="C567:C571"/>
    <mergeCell ref="D567:D571"/>
    <mergeCell ref="M567:M571"/>
    <mergeCell ref="C562:C566"/>
    <mergeCell ref="M562:M566"/>
    <mergeCell ref="A959:A963"/>
    <mergeCell ref="B959:B963"/>
    <mergeCell ref="C959:C963"/>
    <mergeCell ref="D959:D963"/>
    <mergeCell ref="M959:M963"/>
    <mergeCell ref="D1489:D1493"/>
    <mergeCell ref="M1489:M1493"/>
    <mergeCell ref="A1454:A1458"/>
    <mergeCell ref="B1454:B1458"/>
    <mergeCell ref="C1454:C1458"/>
    <mergeCell ref="C1459:C1463"/>
    <mergeCell ref="D1459:D1463"/>
    <mergeCell ref="M1459:M1463"/>
    <mergeCell ref="A1444:A1448"/>
    <mergeCell ref="B1444:B1448"/>
    <mergeCell ref="C1444:C1448"/>
    <mergeCell ref="D1444:D1448"/>
    <mergeCell ref="M1444:M1448"/>
    <mergeCell ref="M1469:M1473"/>
    <mergeCell ref="A1474:A1478"/>
    <mergeCell ref="A1499:A1503"/>
    <mergeCell ref="B1499:B1503"/>
    <mergeCell ref="C1499:C1503"/>
    <mergeCell ref="A517:A521"/>
    <mergeCell ref="C448:C452"/>
    <mergeCell ref="D448:D452"/>
    <mergeCell ref="M448:M452"/>
    <mergeCell ref="A453:A457"/>
    <mergeCell ref="B453:B457"/>
    <mergeCell ref="C453:C457"/>
    <mergeCell ref="D453:D457"/>
    <mergeCell ref="M453:M457"/>
    <mergeCell ref="A458:A462"/>
    <mergeCell ref="B458:B462"/>
    <mergeCell ref="D458:D462"/>
    <mergeCell ref="A468:A472"/>
    <mergeCell ref="A369:A373"/>
    <mergeCell ref="B369:B373"/>
    <mergeCell ref="C369:C373"/>
    <mergeCell ref="D369:D373"/>
    <mergeCell ref="M369:M373"/>
    <mergeCell ref="A374:A378"/>
    <mergeCell ref="B374:B378"/>
    <mergeCell ref="C374:C378"/>
    <mergeCell ref="D374:D378"/>
    <mergeCell ref="M374:M378"/>
    <mergeCell ref="A775:A779"/>
    <mergeCell ref="B775:B779"/>
    <mergeCell ref="C775:C779"/>
    <mergeCell ref="D775:D779"/>
    <mergeCell ref="M775:M779"/>
    <mergeCell ref="A767:D771"/>
    <mergeCell ref="M767:M771"/>
    <mergeCell ref="A773:M773"/>
    <mergeCell ref="A379:A383"/>
    <mergeCell ref="B379:B383"/>
    <mergeCell ref="M502:M506"/>
    <mergeCell ref="D497:D501"/>
    <mergeCell ref="M497:M501"/>
    <mergeCell ref="A495:M495"/>
    <mergeCell ref="M488:M492"/>
    <mergeCell ref="A488:D492"/>
    <mergeCell ref="A497:A501"/>
    <mergeCell ref="B507:B511"/>
    <mergeCell ref="C507:C511"/>
    <mergeCell ref="D507:D511"/>
    <mergeCell ref="M507:M511"/>
    <mergeCell ref="B517:B521"/>
    <mergeCell ref="A483:A487"/>
    <mergeCell ref="B483:B487"/>
    <mergeCell ref="C483:C487"/>
    <mergeCell ref="D483:D487"/>
    <mergeCell ref="M483:M487"/>
    <mergeCell ref="A473:A477"/>
    <mergeCell ref="B473:B477"/>
    <mergeCell ref="C473:C477"/>
    <mergeCell ref="D473:D477"/>
    <mergeCell ref="M473:M477"/>
    <mergeCell ref="A478:A482"/>
    <mergeCell ref="B478:B482"/>
    <mergeCell ref="C478:C482"/>
    <mergeCell ref="D478:D482"/>
    <mergeCell ref="M478:M482"/>
    <mergeCell ref="A443:A447"/>
    <mergeCell ref="B443:B447"/>
    <mergeCell ref="C443:C447"/>
    <mergeCell ref="D443:D447"/>
    <mergeCell ref="M443:M447"/>
    <mergeCell ref="A448:A452"/>
    <mergeCell ref="B448:B452"/>
    <mergeCell ref="B468:B472"/>
    <mergeCell ref="C468:C472"/>
    <mergeCell ref="D468:D472"/>
    <mergeCell ref="M468:M472"/>
    <mergeCell ref="M458:M462"/>
    <mergeCell ref="A502:A506"/>
    <mergeCell ref="B502:B506"/>
    <mergeCell ref="C502:C506"/>
    <mergeCell ref="D502:D506"/>
    <mergeCell ref="A1650:A1654"/>
    <mergeCell ref="B1650:B1654"/>
    <mergeCell ref="C1650:C1654"/>
    <mergeCell ref="D1650:D1654"/>
    <mergeCell ref="M1650:M1654"/>
    <mergeCell ref="A1655:A1659"/>
    <mergeCell ref="B1655:B1659"/>
    <mergeCell ref="C1655:C1659"/>
    <mergeCell ref="D1655:D1659"/>
    <mergeCell ref="M1655:M1659"/>
    <mergeCell ref="A1640:A1644"/>
    <mergeCell ref="B1640:B1644"/>
    <mergeCell ref="C1640:C1644"/>
    <mergeCell ref="D1640:D1644"/>
    <mergeCell ref="M1640:M1644"/>
    <mergeCell ref="A1645:A1649"/>
    <mergeCell ref="B1645:B1649"/>
    <mergeCell ref="C1645:C1649"/>
    <mergeCell ref="D1645:D1649"/>
    <mergeCell ref="M1645:M1649"/>
    <mergeCell ref="A1633:M1633"/>
    <mergeCell ref="A1635:A1639"/>
    <mergeCell ref="B1635:B1639"/>
    <mergeCell ref="C1635:C1639"/>
    <mergeCell ref="D1635:D1639"/>
    <mergeCell ref="M1635:M1639"/>
    <mergeCell ref="A1605:M1605"/>
    <mergeCell ref="C1059:C1063"/>
    <mergeCell ref="D1059:D1063"/>
    <mergeCell ref="M1059:M1063"/>
    <mergeCell ref="A1524:A1528"/>
    <mergeCell ref="B1524:B1528"/>
    <mergeCell ref="C1524:C1528"/>
    <mergeCell ref="D1524:D1528"/>
    <mergeCell ref="M1524:M1528"/>
    <mergeCell ref="A1529:A1533"/>
    <mergeCell ref="B1529:B1533"/>
    <mergeCell ref="C1529:C1533"/>
    <mergeCell ref="D1529:D1533"/>
    <mergeCell ref="A1449:A1453"/>
    <mergeCell ref="B1449:B1453"/>
    <mergeCell ref="C1449:C1453"/>
    <mergeCell ref="D1449:D1453"/>
    <mergeCell ref="M1449:M1453"/>
    <mergeCell ref="A1519:A1523"/>
    <mergeCell ref="B1519:B1523"/>
    <mergeCell ref="C1519:C1523"/>
    <mergeCell ref="D1519:D1523"/>
    <mergeCell ref="M1519:M1523"/>
    <mergeCell ref="M1529:M1533"/>
    <mergeCell ref="A1459:A1463"/>
    <mergeCell ref="B1459:B1463"/>
    <mergeCell ref="D1499:D1503"/>
    <mergeCell ref="M1499:M1503"/>
    <mergeCell ref="A1469:A1473"/>
    <mergeCell ref="B1469:B1473"/>
    <mergeCell ref="C1469:C1473"/>
    <mergeCell ref="C1479:C1483"/>
    <mergeCell ref="D1479:D1483"/>
    <mergeCell ref="M1479:M1483"/>
    <mergeCell ref="D1454:D1458"/>
    <mergeCell ref="M1454:M1458"/>
    <mergeCell ref="A1479:A1483"/>
    <mergeCell ref="B1479:B1483"/>
    <mergeCell ref="C1489:C1493"/>
    <mergeCell ref="A1434:A1438"/>
    <mergeCell ref="B1434:B1438"/>
    <mergeCell ref="C1434:C1438"/>
    <mergeCell ref="D1434:D1438"/>
    <mergeCell ref="M1434:M1438"/>
    <mergeCell ref="A1439:A1443"/>
    <mergeCell ref="B1439:B1443"/>
    <mergeCell ref="C1439:C1443"/>
    <mergeCell ref="D1439:D1443"/>
    <mergeCell ref="M1439:M1443"/>
    <mergeCell ref="A1382:A1386"/>
    <mergeCell ref="B1382:B1386"/>
    <mergeCell ref="C1382:C1386"/>
    <mergeCell ref="D1382:D1386"/>
    <mergeCell ref="M1382:M1386"/>
    <mergeCell ref="A1412:M1412"/>
    <mergeCell ref="A1429:A1433"/>
    <mergeCell ref="B1429:B1433"/>
    <mergeCell ref="C1429:C1433"/>
    <mergeCell ref="D1429:D1433"/>
    <mergeCell ref="M1429:M1433"/>
    <mergeCell ref="A1419:A1423"/>
    <mergeCell ref="B1419:B1423"/>
    <mergeCell ref="C1419:C1423"/>
    <mergeCell ref="D1419:D1423"/>
    <mergeCell ref="M1419:M1423"/>
    <mergeCell ref="A1424:A1428"/>
    <mergeCell ref="B1424:B1428"/>
    <mergeCell ref="C1424:C1428"/>
    <mergeCell ref="D1424:D1428"/>
    <mergeCell ref="M1424:M1428"/>
    <mergeCell ref="B1414:B1418"/>
    <mergeCell ref="B1464:B1468"/>
    <mergeCell ref="C1464:C1468"/>
    <mergeCell ref="D1464:D1468"/>
    <mergeCell ref="M1464:M1468"/>
    <mergeCell ref="M1494:M1498"/>
    <mergeCell ref="A1393:M1393"/>
    <mergeCell ref="A1372:A1376"/>
    <mergeCell ref="B1372:B1376"/>
    <mergeCell ref="C1372:C1376"/>
    <mergeCell ref="D1372:D1376"/>
    <mergeCell ref="M1372:M1376"/>
    <mergeCell ref="A1377:A1381"/>
    <mergeCell ref="B1377:B1381"/>
    <mergeCell ref="C1377:C1381"/>
    <mergeCell ref="D1377:D1381"/>
    <mergeCell ref="M1377:M1381"/>
    <mergeCell ref="A1362:A1366"/>
    <mergeCell ref="B1362:B1366"/>
    <mergeCell ref="C1362:C1366"/>
    <mergeCell ref="D1362:D1366"/>
    <mergeCell ref="M1362:M1366"/>
    <mergeCell ref="A1367:A1371"/>
    <mergeCell ref="B1367:B1371"/>
    <mergeCell ref="C1367:C1371"/>
    <mergeCell ref="D1367:D1371"/>
    <mergeCell ref="M1367:M1371"/>
    <mergeCell ref="A1338:A1342"/>
    <mergeCell ref="B1338:B1342"/>
    <mergeCell ref="C1338:C1342"/>
    <mergeCell ref="D1338:D1342"/>
    <mergeCell ref="M1338:M1342"/>
    <mergeCell ref="A1357:A1361"/>
    <mergeCell ref="B1357:B1361"/>
    <mergeCell ref="C1357:C1361"/>
    <mergeCell ref="D1357:D1361"/>
    <mergeCell ref="M1357:M1361"/>
    <mergeCell ref="A1343:A1347"/>
    <mergeCell ref="B1343:B1347"/>
    <mergeCell ref="C1343:C1347"/>
    <mergeCell ref="D1343:D1347"/>
    <mergeCell ref="M1343:M1347"/>
    <mergeCell ref="A1355:M1355"/>
    <mergeCell ref="D1226:D1230"/>
    <mergeCell ref="M1226:M1230"/>
    <mergeCell ref="A1221:A1225"/>
    <mergeCell ref="C1221:C1225"/>
    <mergeCell ref="D1221:D1225"/>
    <mergeCell ref="M1221:M1225"/>
    <mergeCell ref="A1231:A1235"/>
    <mergeCell ref="B1231:B1235"/>
    <mergeCell ref="C1231:C1235"/>
    <mergeCell ref="M1216:M1220"/>
    <mergeCell ref="B1216:B1220"/>
    <mergeCell ref="A1206:A1210"/>
    <mergeCell ref="C1206:C1210"/>
    <mergeCell ref="C1256:C1260"/>
    <mergeCell ref="D1256:D1260"/>
    <mergeCell ref="A1261:A1265"/>
    <mergeCell ref="A1276:A1280"/>
    <mergeCell ref="C1276:C1280"/>
    <mergeCell ref="D1276:D1280"/>
    <mergeCell ref="A1241:A1245"/>
    <mergeCell ref="B1241:B1245"/>
    <mergeCell ref="C1241:C1245"/>
    <mergeCell ref="D1241:D1245"/>
    <mergeCell ref="C1261:C1265"/>
    <mergeCell ref="D1261:D1265"/>
    <mergeCell ref="A1246:A1250"/>
    <mergeCell ref="B1246:B1250"/>
    <mergeCell ref="C1246:C1250"/>
    <mergeCell ref="M1236:M1240"/>
    <mergeCell ref="M1241:M1245"/>
    <mergeCell ref="M1256:M1260"/>
    <mergeCell ref="M1276:M1280"/>
    <mergeCell ref="A1216:A1220"/>
    <mergeCell ref="C1216:C1220"/>
    <mergeCell ref="D1216:D1220"/>
    <mergeCell ref="A1328:A1332"/>
    <mergeCell ref="B1328:B1332"/>
    <mergeCell ref="C1328:C1332"/>
    <mergeCell ref="D1328:D1332"/>
    <mergeCell ref="M1328:M1332"/>
    <mergeCell ref="A1333:A1337"/>
    <mergeCell ref="B1333:B1337"/>
    <mergeCell ref="C1333:C1337"/>
    <mergeCell ref="D1333:D1337"/>
    <mergeCell ref="M1333:M1337"/>
    <mergeCell ref="A1318:A1322"/>
    <mergeCell ref="B1318:B1322"/>
    <mergeCell ref="C1318:C1322"/>
    <mergeCell ref="D1318:D1322"/>
    <mergeCell ref="M1318:M1322"/>
    <mergeCell ref="A1323:A1327"/>
    <mergeCell ref="B1323:B1327"/>
    <mergeCell ref="C1323:C1327"/>
    <mergeCell ref="D1323:D1327"/>
    <mergeCell ref="M1323:M1327"/>
    <mergeCell ref="A1313:A1317"/>
    <mergeCell ref="B1313:B1317"/>
    <mergeCell ref="C1313:C1317"/>
    <mergeCell ref="D1313:D1317"/>
    <mergeCell ref="M1313:M1317"/>
    <mergeCell ref="M1261:M1265"/>
    <mergeCell ref="A1307:M1307"/>
    <mergeCell ref="A1308:A1312"/>
    <mergeCell ref="B1308:B1312"/>
    <mergeCell ref="D1246:D1250"/>
    <mergeCell ref="C1308:C1312"/>
    <mergeCell ref="D1308:D1312"/>
    <mergeCell ref="M1308:M1312"/>
    <mergeCell ref="B1261:B1265"/>
    <mergeCell ref="M1191:M1195"/>
    <mergeCell ref="A1196:A1200"/>
    <mergeCell ref="B1196:B1200"/>
    <mergeCell ref="C1196:C1200"/>
    <mergeCell ref="D1186:D1190"/>
    <mergeCell ref="M1186:M1190"/>
    <mergeCell ref="B1211:B1215"/>
    <mergeCell ref="D1211:D1215"/>
    <mergeCell ref="D1206:D1210"/>
    <mergeCell ref="A1201:A1205"/>
    <mergeCell ref="C1201:C1205"/>
    <mergeCell ref="D1201:D1205"/>
    <mergeCell ref="D1196:D1200"/>
    <mergeCell ref="M1196:M1200"/>
    <mergeCell ref="A1191:A1195"/>
    <mergeCell ref="A1296:A1300"/>
    <mergeCell ref="B1296:B1300"/>
    <mergeCell ref="C1296:C1300"/>
    <mergeCell ref="D1296:D1300"/>
    <mergeCell ref="M1296:M1300"/>
    <mergeCell ref="A1286:A1290"/>
    <mergeCell ref="B1286:B1290"/>
    <mergeCell ref="C1286:C1290"/>
    <mergeCell ref="D1286:D1290"/>
    <mergeCell ref="M1286:M1290"/>
    <mergeCell ref="A1291:A1295"/>
    <mergeCell ref="B1291:B1295"/>
    <mergeCell ref="C1291:C1295"/>
    <mergeCell ref="D1291:D1295"/>
    <mergeCell ref="A1256:A1260"/>
    <mergeCell ref="B1256:B1260"/>
    <mergeCell ref="M1246:M1250"/>
    <mergeCell ref="A1251:A1255"/>
    <mergeCell ref="B1251:B1255"/>
    <mergeCell ref="C1251:C1255"/>
    <mergeCell ref="D1251:D1255"/>
    <mergeCell ref="A1266:A1270"/>
    <mergeCell ref="C1266:C1270"/>
    <mergeCell ref="D1266:D1270"/>
    <mergeCell ref="M1266:M1270"/>
    <mergeCell ref="A1271:A1275"/>
    <mergeCell ref="C1271:C1275"/>
    <mergeCell ref="D1271:D1275"/>
    <mergeCell ref="M1271:M1275"/>
    <mergeCell ref="B1266:B1270"/>
    <mergeCell ref="B1271:B1275"/>
    <mergeCell ref="M1251:M1255"/>
    <mergeCell ref="M1291:M1295"/>
    <mergeCell ref="M1231:M1235"/>
    <mergeCell ref="A1236:A1240"/>
    <mergeCell ref="B1236:B1240"/>
    <mergeCell ref="C1236:C1240"/>
    <mergeCell ref="D1236:D1240"/>
    <mergeCell ref="A1281:A1285"/>
    <mergeCell ref="C1281:C1285"/>
    <mergeCell ref="D1281:D1285"/>
    <mergeCell ref="M1281:M1285"/>
    <mergeCell ref="B1276:B1280"/>
    <mergeCell ref="B1281:B1285"/>
    <mergeCell ref="D1231:D1235"/>
    <mergeCell ref="B1221:B1225"/>
    <mergeCell ref="A1226:A1230"/>
    <mergeCell ref="B1226:B1230"/>
    <mergeCell ref="C1226:C1230"/>
    <mergeCell ref="A1109:A1113"/>
    <mergeCell ref="B1109:B1113"/>
    <mergeCell ref="C1109:C1113"/>
    <mergeCell ref="D1109:D1113"/>
    <mergeCell ref="M1109:M1113"/>
    <mergeCell ref="A1114:A1118"/>
    <mergeCell ref="B1114:B1118"/>
    <mergeCell ref="C1114:C1118"/>
    <mergeCell ref="D1114:D1118"/>
    <mergeCell ref="M1114:M1118"/>
    <mergeCell ref="A1119:A1123"/>
    <mergeCell ref="B1119:B1123"/>
    <mergeCell ref="C1119:C1123"/>
    <mergeCell ref="D1119:D1123"/>
    <mergeCell ref="M1119:M1123"/>
    <mergeCell ref="A1124:A1128"/>
    <mergeCell ref="B1124:B1128"/>
    <mergeCell ref="C1124:C1128"/>
    <mergeCell ref="D1124:D1128"/>
    <mergeCell ref="M1124:M1128"/>
    <mergeCell ref="A1165:M1165"/>
    <mergeCell ref="M1089:M1093"/>
    <mergeCell ref="A1094:A1098"/>
    <mergeCell ref="B1094:B1098"/>
    <mergeCell ref="C1094:C1098"/>
    <mergeCell ref="D1094:D1098"/>
    <mergeCell ref="M1094:M1098"/>
    <mergeCell ref="A1154:A1158"/>
    <mergeCell ref="D1176:D1180"/>
    <mergeCell ref="B1181:B1185"/>
    <mergeCell ref="C1181:C1185"/>
    <mergeCell ref="B1099:B1103"/>
    <mergeCell ref="C1099:C1103"/>
    <mergeCell ref="D1099:D1103"/>
    <mergeCell ref="M1099:M1103"/>
    <mergeCell ref="A1099:A1103"/>
    <mergeCell ref="A1166:A1170"/>
    <mergeCell ref="B1166:B1170"/>
    <mergeCell ref="C1166:C1170"/>
    <mergeCell ref="M999:M1003"/>
    <mergeCell ref="M1009:M1013"/>
    <mergeCell ref="A1009:A1013"/>
    <mergeCell ref="B1009:B1013"/>
    <mergeCell ref="C1009:C1013"/>
    <mergeCell ref="D1009:D1013"/>
    <mergeCell ref="A1019:A1023"/>
    <mergeCell ref="B1019:B1023"/>
    <mergeCell ref="C1019:C1023"/>
    <mergeCell ref="D1019:D1023"/>
    <mergeCell ref="M1019:M1023"/>
    <mergeCell ref="A1024:A1028"/>
    <mergeCell ref="B1024:B1028"/>
    <mergeCell ref="C1024:C1028"/>
    <mergeCell ref="D1054:D1058"/>
    <mergeCell ref="M1054:M1058"/>
    <mergeCell ref="M1074:M1078"/>
    <mergeCell ref="M1064:M1068"/>
    <mergeCell ref="M1069:M1073"/>
    <mergeCell ref="A1074:A1078"/>
    <mergeCell ref="B1074:B1078"/>
    <mergeCell ref="C1074:C1078"/>
    <mergeCell ref="D1074:D1078"/>
    <mergeCell ref="A1049:A1053"/>
    <mergeCell ref="B1049:B1053"/>
    <mergeCell ref="B1004:B1008"/>
    <mergeCell ref="C1004:C1008"/>
    <mergeCell ref="D1004:D1008"/>
    <mergeCell ref="D1166:D1170"/>
    <mergeCell ref="B1191:B1195"/>
    <mergeCell ref="C1191:C1195"/>
    <mergeCell ref="D1191:D1195"/>
    <mergeCell ref="A1211:A1215"/>
    <mergeCell ref="C1211:C1215"/>
    <mergeCell ref="B1206:B1210"/>
    <mergeCell ref="A1064:A1068"/>
    <mergeCell ref="B1064:B1068"/>
    <mergeCell ref="C1064:C1068"/>
    <mergeCell ref="D1064:D1068"/>
    <mergeCell ref="D1181:D1185"/>
    <mergeCell ref="M1181:M1185"/>
    <mergeCell ref="A1186:A1190"/>
    <mergeCell ref="B1186:B1190"/>
    <mergeCell ref="C1186:C1190"/>
    <mergeCell ref="M1206:M1210"/>
    <mergeCell ref="M1211:M1215"/>
    <mergeCell ref="M1166:M1170"/>
    <mergeCell ref="A1171:A1175"/>
    <mergeCell ref="B1171:B1175"/>
    <mergeCell ref="C1171:C1175"/>
    <mergeCell ref="D1171:D1175"/>
    <mergeCell ref="M1171:M1175"/>
    <mergeCell ref="A1176:A1180"/>
    <mergeCell ref="B1176:B1180"/>
    <mergeCell ref="C1176:C1180"/>
    <mergeCell ref="M1176:M1180"/>
    <mergeCell ref="A1181:A1185"/>
    <mergeCell ref="M1201:M1205"/>
    <mergeCell ref="B1201:B1205"/>
    <mergeCell ref="A1144:A1148"/>
    <mergeCell ref="B1144:B1148"/>
    <mergeCell ref="C1144:C1148"/>
    <mergeCell ref="D1144:D1148"/>
    <mergeCell ref="M1144:M1148"/>
    <mergeCell ref="B979:B983"/>
    <mergeCell ref="M979:M983"/>
    <mergeCell ref="B989:B993"/>
    <mergeCell ref="C989:C993"/>
    <mergeCell ref="M989:M993"/>
    <mergeCell ref="C979:C983"/>
    <mergeCell ref="D979:D983"/>
    <mergeCell ref="B984:B988"/>
    <mergeCell ref="C984:C988"/>
    <mergeCell ref="D984:D988"/>
    <mergeCell ref="A1044:A1048"/>
    <mergeCell ref="M1049:M1053"/>
    <mergeCell ref="A1054:A1058"/>
    <mergeCell ref="B1044:B1048"/>
    <mergeCell ref="C1044:C1048"/>
    <mergeCell ref="D1044:D1048"/>
    <mergeCell ref="M1044:M1048"/>
    <mergeCell ref="D1024:D1028"/>
    <mergeCell ref="M1024:M1028"/>
    <mergeCell ref="C1039:C1043"/>
    <mergeCell ref="D1039:D1043"/>
    <mergeCell ref="A1084:A1088"/>
    <mergeCell ref="B1084:B1088"/>
    <mergeCell ref="C1084:C1088"/>
    <mergeCell ref="D1084:D1088"/>
    <mergeCell ref="M1084:M1088"/>
    <mergeCell ref="A1079:A1083"/>
    <mergeCell ref="B1079:B1083"/>
    <mergeCell ref="C1079:C1083"/>
    <mergeCell ref="D1079:D1083"/>
    <mergeCell ref="M1079:M1083"/>
    <mergeCell ref="A1069:A1073"/>
    <mergeCell ref="B1069:B1073"/>
    <mergeCell ref="C1069:C1073"/>
    <mergeCell ref="D1069:D1073"/>
    <mergeCell ref="M1004:M1008"/>
    <mergeCell ref="A1029:A1033"/>
    <mergeCell ref="B1029:B1033"/>
    <mergeCell ref="C1029:C1033"/>
    <mergeCell ref="D1029:D1033"/>
    <mergeCell ref="M1029:M1033"/>
    <mergeCell ref="A1034:A1038"/>
    <mergeCell ref="B1034:B1038"/>
    <mergeCell ref="C1034:C1038"/>
    <mergeCell ref="D1034:D1038"/>
    <mergeCell ref="M1034:M1038"/>
    <mergeCell ref="A1039:A1043"/>
    <mergeCell ref="B1039:B1043"/>
    <mergeCell ref="M1039:M1043"/>
    <mergeCell ref="C1054:C1058"/>
    <mergeCell ref="A1014:A1018"/>
    <mergeCell ref="B1014:B1018"/>
    <mergeCell ref="C1014:C1018"/>
    <mergeCell ref="D1014:D1018"/>
    <mergeCell ref="M1014:M1018"/>
    <mergeCell ref="A1059:A1063"/>
    <mergeCell ref="B1059:B1063"/>
    <mergeCell ref="B994:B998"/>
    <mergeCell ref="C994:C998"/>
    <mergeCell ref="D994:D998"/>
    <mergeCell ref="M994:M998"/>
    <mergeCell ref="B999:B1003"/>
    <mergeCell ref="C999:C1003"/>
    <mergeCell ref="D999:D1003"/>
    <mergeCell ref="J6:L6"/>
    <mergeCell ref="M6:M7"/>
    <mergeCell ref="A6:A7"/>
    <mergeCell ref="B6:B7"/>
    <mergeCell ref="C6:C7"/>
    <mergeCell ref="D6:D7"/>
    <mergeCell ref="E6:E7"/>
    <mergeCell ref="F6:I6"/>
    <mergeCell ref="A58:M58"/>
    <mergeCell ref="B112:B116"/>
    <mergeCell ref="C112:C116"/>
    <mergeCell ref="D112:D116"/>
    <mergeCell ref="M112:M116"/>
    <mergeCell ref="A112:A116"/>
    <mergeCell ref="B117:B121"/>
    <mergeCell ref="C117:C121"/>
    <mergeCell ref="D117:D121"/>
    <mergeCell ref="M117:M121"/>
    <mergeCell ref="B70:B74"/>
    <mergeCell ref="C70:C74"/>
    <mergeCell ref="D70:D74"/>
    <mergeCell ref="A65:A69"/>
    <mergeCell ref="B65:B69"/>
    <mergeCell ref="C65:C69"/>
    <mergeCell ref="D65:D69"/>
    <mergeCell ref="M65:M69"/>
    <mergeCell ref="A59:M59"/>
    <mergeCell ref="A60:A64"/>
    <mergeCell ref="B60:B64"/>
    <mergeCell ref="A70:A74"/>
    <mergeCell ref="M105:M109"/>
    <mergeCell ref="M70:M74"/>
    <mergeCell ref="C60:C64"/>
    <mergeCell ref="D60:D64"/>
    <mergeCell ref="M60:M64"/>
    <mergeCell ref="A111:M111"/>
    <mergeCell ref="A75:A79"/>
    <mergeCell ref="B75:B79"/>
    <mergeCell ref="C75:C79"/>
    <mergeCell ref="D75:D79"/>
    <mergeCell ref="M75:M79"/>
    <mergeCell ref="A80:A84"/>
    <mergeCell ref="B26:B30"/>
    <mergeCell ref="C26:C30"/>
    <mergeCell ref="D26:D30"/>
    <mergeCell ref="M26:M30"/>
    <mergeCell ref="A31:A35"/>
    <mergeCell ref="B31:B35"/>
    <mergeCell ref="C31:C35"/>
    <mergeCell ref="D31:D35"/>
    <mergeCell ref="M31:M35"/>
    <mergeCell ref="A36:A40"/>
    <mergeCell ref="B36:B40"/>
    <mergeCell ref="A137:A141"/>
    <mergeCell ref="A182:A186"/>
    <mergeCell ref="B182:B186"/>
    <mergeCell ref="C182:C186"/>
    <mergeCell ref="D162:D166"/>
    <mergeCell ref="M162:M166"/>
    <mergeCell ref="A157:A161"/>
    <mergeCell ref="B157:B161"/>
    <mergeCell ref="C157:C161"/>
    <mergeCell ref="D318:D322"/>
    <mergeCell ref="M318:M322"/>
    <mergeCell ref="A313:A317"/>
    <mergeCell ref="B313:B317"/>
    <mergeCell ref="C313:C317"/>
    <mergeCell ref="D313:D317"/>
    <mergeCell ref="M313:M317"/>
    <mergeCell ref="A105:D109"/>
    <mergeCell ref="C222:C226"/>
    <mergeCell ref="A512:A516"/>
    <mergeCell ref="B512:B516"/>
    <mergeCell ref="C512:C516"/>
    <mergeCell ref="D512:D516"/>
    <mergeCell ref="M512:M516"/>
    <mergeCell ref="A507:A511"/>
    <mergeCell ref="B1154:B1158"/>
    <mergeCell ref="C1154:C1158"/>
    <mergeCell ref="D1154:D1158"/>
    <mergeCell ref="M1154:M1158"/>
    <mergeCell ref="A1149:A1153"/>
    <mergeCell ref="B1149:B1153"/>
    <mergeCell ref="C1149:C1153"/>
    <mergeCell ref="D1149:D1153"/>
    <mergeCell ref="M1149:M1153"/>
    <mergeCell ref="M984:M988"/>
    <mergeCell ref="A969:A973"/>
    <mergeCell ref="C969:C973"/>
    <mergeCell ref="D969:D973"/>
    <mergeCell ref="B974:B978"/>
    <mergeCell ref="C974:C978"/>
    <mergeCell ref="D974:D978"/>
    <mergeCell ref="M974:M978"/>
    <mergeCell ref="A1129:A1133"/>
    <mergeCell ref="B1129:B1133"/>
    <mergeCell ref="C1129:C1133"/>
    <mergeCell ref="D1129:D1133"/>
    <mergeCell ref="M1129:M1133"/>
    <mergeCell ref="A1134:A1138"/>
    <mergeCell ref="B1134:B1138"/>
    <mergeCell ref="C1134:C1138"/>
    <mergeCell ref="D1134:D1138"/>
    <mergeCell ref="M1134:M1138"/>
    <mergeCell ref="A1139:A1143"/>
    <mergeCell ref="B1139:B1143"/>
    <mergeCell ref="C1139:C1143"/>
    <mergeCell ref="D1139:D1143"/>
    <mergeCell ref="M1139:M1143"/>
    <mergeCell ref="A1104:A1108"/>
    <mergeCell ref="B1104:B1108"/>
    <mergeCell ref="C1104:C1108"/>
    <mergeCell ref="D1104:D1108"/>
    <mergeCell ref="M1104:M1108"/>
    <mergeCell ref="C1049:C1053"/>
    <mergeCell ref="D1049:D1053"/>
    <mergeCell ref="B1054:B1058"/>
    <mergeCell ref="B341:B345"/>
    <mergeCell ref="C341:C345"/>
    <mergeCell ref="D341:D345"/>
    <mergeCell ref="D351:D355"/>
    <mergeCell ref="M351:M355"/>
    <mergeCell ref="C379:C383"/>
    <mergeCell ref="A361:D365"/>
    <mergeCell ref="A406:M406"/>
    <mergeCell ref="A408:A412"/>
    <mergeCell ref="B408:B412"/>
    <mergeCell ref="C408:C412"/>
    <mergeCell ref="D408:D412"/>
    <mergeCell ref="M408:M412"/>
    <mergeCell ref="A413:A417"/>
    <mergeCell ref="B413:B417"/>
    <mergeCell ref="C413:C417"/>
    <mergeCell ref="D413:D417"/>
    <mergeCell ref="M361:M365"/>
    <mergeCell ref="B423:B427"/>
    <mergeCell ref="B80:B84"/>
    <mergeCell ref="C80:C84"/>
    <mergeCell ref="D80:D84"/>
    <mergeCell ref="M80:M84"/>
    <mergeCell ref="A85:A89"/>
    <mergeCell ref="B85:B89"/>
    <mergeCell ref="C85:C89"/>
    <mergeCell ref="D85:D89"/>
    <mergeCell ref="D90:D94"/>
    <mergeCell ref="A90:A94"/>
    <mergeCell ref="B90:B94"/>
    <mergeCell ref="C90:C94"/>
    <mergeCell ref="M90:M94"/>
    <mergeCell ref="A100:A104"/>
    <mergeCell ref="B100:B104"/>
    <mergeCell ref="C100:C104"/>
    <mergeCell ref="D100:D104"/>
    <mergeCell ref="M100:M104"/>
    <mergeCell ref="A95:A99"/>
    <mergeCell ref="B95:B99"/>
    <mergeCell ref="C95:C99"/>
    <mergeCell ref="D95:D99"/>
    <mergeCell ref="M252:M256"/>
    <mergeCell ref="A172:A176"/>
    <mergeCell ref="B172:B176"/>
    <mergeCell ref="C172:C176"/>
    <mergeCell ref="D172:D176"/>
    <mergeCell ref="M172:M176"/>
    <mergeCell ref="A252:D256"/>
    <mergeCell ref="A333:D337"/>
    <mergeCell ref="M333:M337"/>
    <mergeCell ref="A202:A206"/>
    <mergeCell ref="M132:M136"/>
    <mergeCell ref="A152:A156"/>
    <mergeCell ref="B152:B156"/>
    <mergeCell ref="A147:A151"/>
    <mergeCell ref="B147:B151"/>
    <mergeCell ref="C147:C151"/>
    <mergeCell ref="D147:D151"/>
    <mergeCell ref="M147:M151"/>
    <mergeCell ref="A142:A146"/>
    <mergeCell ref="B142:B146"/>
    <mergeCell ref="C142:C146"/>
    <mergeCell ref="D142:D146"/>
    <mergeCell ref="M142:M146"/>
    <mergeCell ref="M1622:M1626"/>
    <mergeCell ref="C1414:C1418"/>
    <mergeCell ref="D1414:D1418"/>
    <mergeCell ref="M1414:M1418"/>
    <mergeCell ref="A1504:A1508"/>
    <mergeCell ref="B1504:B1508"/>
    <mergeCell ref="C1504:C1508"/>
    <mergeCell ref="D1504:D1508"/>
    <mergeCell ref="M1504:M1508"/>
    <mergeCell ref="A1509:A1513"/>
    <mergeCell ref="B1509:B1513"/>
    <mergeCell ref="C1509:C1513"/>
    <mergeCell ref="D1509:D1513"/>
    <mergeCell ref="M1509:M1513"/>
    <mergeCell ref="A1494:A1498"/>
    <mergeCell ref="B1494:B1498"/>
    <mergeCell ref="C1494:C1498"/>
    <mergeCell ref="D1494:D1498"/>
    <mergeCell ref="A1579:A1583"/>
    <mergeCell ref="B1579:B1583"/>
    <mergeCell ref="C1579:C1583"/>
    <mergeCell ref="D1579:D1583"/>
    <mergeCell ref="M1579:M1583"/>
    <mergeCell ref="A1584:A1588"/>
    <mergeCell ref="A1574:A1578"/>
    <mergeCell ref="B1574:B1578"/>
    <mergeCell ref="C1574:C1578"/>
    <mergeCell ref="D1574:D1578"/>
    <mergeCell ref="M1574:M1578"/>
    <mergeCell ref="A1539:A1543"/>
    <mergeCell ref="B1539:B1543"/>
    <mergeCell ref="C1539:C1543"/>
    <mergeCell ref="M356:M360"/>
    <mergeCell ref="A356:A360"/>
    <mergeCell ref="B356:B360"/>
    <mergeCell ref="C356:C360"/>
    <mergeCell ref="D423:D427"/>
    <mergeCell ref="M423:M427"/>
    <mergeCell ref="A433:A437"/>
    <mergeCell ref="B433:B437"/>
    <mergeCell ref="C433:C437"/>
    <mergeCell ref="D433:D437"/>
    <mergeCell ref="M433:M437"/>
    <mergeCell ref="A384:A388"/>
    <mergeCell ref="B384:B388"/>
    <mergeCell ref="C384:C388"/>
    <mergeCell ref="D384:D388"/>
    <mergeCell ref="M384:M388"/>
    <mergeCell ref="A389:A393"/>
    <mergeCell ref="B389:B393"/>
    <mergeCell ref="C389:C393"/>
    <mergeCell ref="D389:D393"/>
    <mergeCell ref="M389:M393"/>
    <mergeCell ref="A394:A398"/>
    <mergeCell ref="B394:B398"/>
    <mergeCell ref="C394:C398"/>
    <mergeCell ref="A399:D403"/>
    <mergeCell ref="M399:M403"/>
    <mergeCell ref="D394:D398"/>
    <mergeCell ref="M394:M398"/>
    <mergeCell ref="A1089:A1093"/>
    <mergeCell ref="B1089:B1093"/>
    <mergeCell ref="C1089:C1093"/>
    <mergeCell ref="D1089:D1093"/>
    <mergeCell ref="B964:B968"/>
    <mergeCell ref="C964:C968"/>
    <mergeCell ref="D964:D968"/>
    <mergeCell ref="M964:M968"/>
    <mergeCell ref="D989:D993"/>
    <mergeCell ref="B969:B973"/>
    <mergeCell ref="M969:M973"/>
    <mergeCell ref="A612:A616"/>
    <mergeCell ref="B612:B616"/>
    <mergeCell ref="C612:C616"/>
    <mergeCell ref="D612:D616"/>
    <mergeCell ref="M612:M616"/>
    <mergeCell ref="C652:C656"/>
    <mergeCell ref="D652:D656"/>
    <mergeCell ref="B497:B501"/>
    <mergeCell ref="C497:C501"/>
    <mergeCell ref="M1554:M1558"/>
    <mergeCell ref="A1559:A1563"/>
    <mergeCell ref="B1559:B1563"/>
    <mergeCell ref="C1559:C1563"/>
    <mergeCell ref="D1559:D1563"/>
    <mergeCell ref="M1559:M1563"/>
    <mergeCell ref="A1564:A1568"/>
    <mergeCell ref="B1564:B1568"/>
    <mergeCell ref="C152:C156"/>
    <mergeCell ref="D152:D156"/>
    <mergeCell ref="A1534:A1538"/>
    <mergeCell ref="B1534:B1538"/>
    <mergeCell ref="C1534:C1538"/>
    <mergeCell ref="D1534:D1538"/>
    <mergeCell ref="M1534:M1538"/>
    <mergeCell ref="B1474:B1478"/>
    <mergeCell ref="C1474:C1478"/>
    <mergeCell ref="D1474:D1478"/>
    <mergeCell ref="M1474:M1478"/>
    <mergeCell ref="A1484:A1488"/>
    <mergeCell ref="B1484:B1488"/>
    <mergeCell ref="C1484:C1488"/>
    <mergeCell ref="A1514:A1518"/>
    <mergeCell ref="B1514:B1518"/>
    <mergeCell ref="C1514:C1518"/>
    <mergeCell ref="D1514:D1518"/>
    <mergeCell ref="M1514:M1518"/>
    <mergeCell ref="A1414:A1418"/>
    <mergeCell ref="D1469:D1473"/>
    <mergeCell ref="A532:A536"/>
    <mergeCell ref="A351:A355"/>
    <mergeCell ref="B351:B355"/>
    <mergeCell ref="C351:C355"/>
    <mergeCell ref="A328:A332"/>
    <mergeCell ref="A308:A312"/>
    <mergeCell ref="B308:B312"/>
    <mergeCell ref="C308:C312"/>
    <mergeCell ref="D308:D312"/>
    <mergeCell ref="M308:M312"/>
    <mergeCell ref="A323:A327"/>
    <mergeCell ref="B323:B327"/>
    <mergeCell ref="C323:C327"/>
    <mergeCell ref="D323:D327"/>
    <mergeCell ref="M323:M327"/>
    <mergeCell ref="A339:M339"/>
    <mergeCell ref="M341:M345"/>
    <mergeCell ref="A341:A345"/>
    <mergeCell ref="A622:A626"/>
    <mergeCell ref="B622:B626"/>
    <mergeCell ref="C622:C626"/>
    <mergeCell ref="D622:D626"/>
    <mergeCell ref="M622:M626"/>
    <mergeCell ref="A627:A631"/>
    <mergeCell ref="B627:B631"/>
    <mergeCell ref="C627:C631"/>
    <mergeCell ref="D627:D631"/>
    <mergeCell ref="M627:M631"/>
    <mergeCell ref="A632:A636"/>
    <mergeCell ref="B632:B636"/>
    <mergeCell ref="C632:C636"/>
    <mergeCell ref="D632:D636"/>
    <mergeCell ref="M632:M636"/>
    <mergeCell ref="B572:B576"/>
    <mergeCell ref="B1607:B1611"/>
    <mergeCell ref="C1607:C1611"/>
    <mergeCell ref="D1607:D1611"/>
    <mergeCell ref="M1607:M1611"/>
    <mergeCell ref="A592:A596"/>
    <mergeCell ref="B592:B596"/>
    <mergeCell ref="C592:C596"/>
    <mergeCell ref="D592:D596"/>
    <mergeCell ref="M592:M596"/>
    <mergeCell ref="A597:A601"/>
    <mergeCell ref="B597:B601"/>
    <mergeCell ref="C597:C601"/>
    <mergeCell ref="D597:D601"/>
    <mergeCell ref="M597:M601"/>
    <mergeCell ref="A602:A606"/>
    <mergeCell ref="B602:B606"/>
    <mergeCell ref="C1564:C1568"/>
    <mergeCell ref="D1564:D1568"/>
    <mergeCell ref="M1564:M1568"/>
    <mergeCell ref="A1569:A1573"/>
    <mergeCell ref="B1569:B1573"/>
    <mergeCell ref="C1569:C1573"/>
    <mergeCell ref="D1569:D1573"/>
    <mergeCell ref="M1569:M1573"/>
    <mergeCell ref="D1539:D1543"/>
    <mergeCell ref="M1539:M1543"/>
    <mergeCell ref="A1544:A1548"/>
    <mergeCell ref="B1544:B1548"/>
    <mergeCell ref="C1544:C1548"/>
    <mergeCell ref="D1544:D1548"/>
    <mergeCell ref="M1544:M1548"/>
    <mergeCell ref="A964:A968"/>
    <mergeCell ref="A1549:A1553"/>
    <mergeCell ref="B1549:B1553"/>
    <mergeCell ref="C1549:C1553"/>
    <mergeCell ref="D1549:D1553"/>
    <mergeCell ref="M1549:M1553"/>
    <mergeCell ref="A1554:A1558"/>
    <mergeCell ref="B1554:B1558"/>
    <mergeCell ref="C1554:C1558"/>
    <mergeCell ref="D1554:D1558"/>
    <mergeCell ref="C602:C606"/>
    <mergeCell ref="D602:D606"/>
    <mergeCell ref="M602:M606"/>
    <mergeCell ref="A607:A611"/>
    <mergeCell ref="B607:B611"/>
    <mergeCell ref="C607:C611"/>
    <mergeCell ref="D607:D611"/>
    <mergeCell ref="M707:M711"/>
    <mergeCell ref="D542:D546"/>
    <mergeCell ref="M542:M546"/>
    <mergeCell ref="A582:A586"/>
    <mergeCell ref="B582:B586"/>
    <mergeCell ref="C582:C586"/>
    <mergeCell ref="D582:D586"/>
    <mergeCell ref="M582:M586"/>
    <mergeCell ref="A587:A591"/>
    <mergeCell ref="B587:B591"/>
    <mergeCell ref="C587:C591"/>
    <mergeCell ref="D587:D591"/>
    <mergeCell ref="M587:M591"/>
    <mergeCell ref="B552:B556"/>
    <mergeCell ref="A577:A581"/>
    <mergeCell ref="B577:B581"/>
    <mergeCell ref="C577:C581"/>
    <mergeCell ref="D577:D581"/>
    <mergeCell ref="M577:M581"/>
    <mergeCell ref="A557:A561"/>
    <mergeCell ref="B557:B561"/>
    <mergeCell ref="C557:C561"/>
    <mergeCell ref="D557:D561"/>
    <mergeCell ref="M557:M561"/>
    <mergeCell ref="A562:A566"/>
    <mergeCell ref="B562:B566"/>
    <mergeCell ref="A567:A571"/>
    <mergeCell ref="A572:A576"/>
    <mergeCell ref="C572:C576"/>
    <mergeCell ref="D572:D576"/>
    <mergeCell ref="M572:M576"/>
    <mergeCell ref="D562:D566"/>
    <mergeCell ref="A617:A621"/>
    <mergeCell ref="B617:B621"/>
    <mergeCell ref="C617:C621"/>
    <mergeCell ref="D617:D621"/>
    <mergeCell ref="M617:M621"/>
    <mergeCell ref="M607:M611"/>
    <mergeCell ref="C657:C661"/>
    <mergeCell ref="A657:A661"/>
    <mergeCell ref="B657:B661"/>
    <mergeCell ref="D657:D661"/>
    <mergeCell ref="M657:M661"/>
    <mergeCell ref="A662:A666"/>
    <mergeCell ref="B662:B666"/>
    <mergeCell ref="C662:C666"/>
    <mergeCell ref="D662:D666"/>
    <mergeCell ref="M662:M666"/>
    <mergeCell ref="A667:A671"/>
    <mergeCell ref="B667:B671"/>
    <mergeCell ref="C667:C671"/>
    <mergeCell ref="D667:D671"/>
    <mergeCell ref="M667:M671"/>
    <mergeCell ref="B637:B641"/>
    <mergeCell ref="C637:C641"/>
    <mergeCell ref="D637:D641"/>
    <mergeCell ref="M637:M641"/>
    <mergeCell ref="A642:A646"/>
    <mergeCell ref="B642:B646"/>
    <mergeCell ref="C642:C646"/>
    <mergeCell ref="D642:D646"/>
    <mergeCell ref="M642:M646"/>
    <mergeCell ref="A647:A651"/>
    <mergeCell ref="B647:B651"/>
    <mergeCell ref="C647:C651"/>
    <mergeCell ref="D647:D651"/>
    <mergeCell ref="M647:M651"/>
    <mergeCell ref="A652:A656"/>
    <mergeCell ref="B652:B656"/>
    <mergeCell ref="M652:M656"/>
    <mergeCell ref="A672:A676"/>
    <mergeCell ref="B672:B676"/>
    <mergeCell ref="C672:C676"/>
    <mergeCell ref="D672:D676"/>
    <mergeCell ref="M672:M676"/>
    <mergeCell ref="A637:A641"/>
    <mergeCell ref="A712:A716"/>
    <mergeCell ref="B712:B716"/>
    <mergeCell ref="C712:C716"/>
    <mergeCell ref="D712:D716"/>
    <mergeCell ref="M712:M716"/>
    <mergeCell ref="A717:A721"/>
    <mergeCell ref="B717:B721"/>
    <mergeCell ref="C717:C721"/>
    <mergeCell ref="D717:D721"/>
    <mergeCell ref="M717:M721"/>
    <mergeCell ref="A722:A726"/>
    <mergeCell ref="B722:B726"/>
    <mergeCell ref="C722:C726"/>
    <mergeCell ref="D722:D726"/>
    <mergeCell ref="M722:M726"/>
    <mergeCell ref="A727:A731"/>
    <mergeCell ref="B727:B731"/>
    <mergeCell ref="C727:C731"/>
    <mergeCell ref="D727:D731"/>
    <mergeCell ref="M727:M731"/>
    <mergeCell ref="A752:A756"/>
    <mergeCell ref="B752:B756"/>
    <mergeCell ref="C752:C756"/>
    <mergeCell ref="D752:D756"/>
    <mergeCell ref="M752:M756"/>
    <mergeCell ref="A757:A761"/>
    <mergeCell ref="B757:B761"/>
    <mergeCell ref="C757:C761"/>
    <mergeCell ref="D757:D761"/>
    <mergeCell ref="M757:M761"/>
    <mergeCell ref="A677:A681"/>
    <mergeCell ref="B677:B681"/>
    <mergeCell ref="C677:C681"/>
    <mergeCell ref="D677:D681"/>
    <mergeCell ref="M677:M681"/>
    <mergeCell ref="A682:A686"/>
    <mergeCell ref="B682:B686"/>
    <mergeCell ref="C682:C686"/>
    <mergeCell ref="D682:D686"/>
    <mergeCell ref="M682:M686"/>
    <mergeCell ref="A687:A691"/>
    <mergeCell ref="B687:B691"/>
    <mergeCell ref="C687:C691"/>
    <mergeCell ref="D687:D691"/>
    <mergeCell ref="M687:M691"/>
    <mergeCell ref="A692:A696"/>
    <mergeCell ref="B692:B696"/>
    <mergeCell ref="C692:C696"/>
    <mergeCell ref="D692:D696"/>
    <mergeCell ref="M692:M696"/>
    <mergeCell ref="A697:A701"/>
    <mergeCell ref="B697:B701"/>
    <mergeCell ref="C697:C701"/>
    <mergeCell ref="D697:D701"/>
    <mergeCell ref="M697:M701"/>
    <mergeCell ref="A702:A706"/>
    <mergeCell ref="B702:B706"/>
    <mergeCell ref="C702:C706"/>
    <mergeCell ref="D702:D706"/>
    <mergeCell ref="M702:M706"/>
    <mergeCell ref="A707:A711"/>
    <mergeCell ref="B707:B711"/>
    <mergeCell ref="C707:C711"/>
    <mergeCell ref="D707:D711"/>
    <mergeCell ref="A762:A766"/>
    <mergeCell ref="B762:B766"/>
    <mergeCell ref="C762:C766"/>
    <mergeCell ref="D762:D766"/>
    <mergeCell ref="M762:M766"/>
    <mergeCell ref="A732:A736"/>
    <mergeCell ref="B732:B736"/>
    <mergeCell ref="C732:C736"/>
    <mergeCell ref="D732:D736"/>
    <mergeCell ref="M732:M736"/>
    <mergeCell ref="A737:A741"/>
    <mergeCell ref="B737:B741"/>
    <mergeCell ref="C737:C741"/>
    <mergeCell ref="D737:D741"/>
    <mergeCell ref="M737:M741"/>
    <mergeCell ref="A742:A746"/>
    <mergeCell ref="B742:B746"/>
    <mergeCell ref="C742:C746"/>
    <mergeCell ref="D742:D746"/>
    <mergeCell ref="M742:M746"/>
    <mergeCell ref="A747:A751"/>
    <mergeCell ref="B747:B751"/>
    <mergeCell ref="A780:A784"/>
    <mergeCell ref="B780:B784"/>
    <mergeCell ref="C780:C784"/>
    <mergeCell ref="D780:D784"/>
    <mergeCell ref="M780:M784"/>
    <mergeCell ref="A785:A789"/>
    <mergeCell ref="B785:B789"/>
    <mergeCell ref="C785:C789"/>
    <mergeCell ref="D785:D789"/>
    <mergeCell ref="M785:M789"/>
    <mergeCell ref="A790:A794"/>
    <mergeCell ref="B790:B794"/>
    <mergeCell ref="C790:C794"/>
    <mergeCell ref="D790:D794"/>
    <mergeCell ref="M790:M794"/>
    <mergeCell ref="C747:C751"/>
    <mergeCell ref="D747:D751"/>
    <mergeCell ref="M747:M751"/>
    <mergeCell ref="A795:A799"/>
    <mergeCell ref="B795:B799"/>
    <mergeCell ref="C795:C799"/>
    <mergeCell ref="D795:D799"/>
    <mergeCell ref="M795:M799"/>
    <mergeCell ref="A800:A804"/>
    <mergeCell ref="B800:B804"/>
    <mergeCell ref="C800:C804"/>
    <mergeCell ref="D800:D804"/>
    <mergeCell ref="M800:M804"/>
    <mergeCell ref="A805:A809"/>
    <mergeCell ref="B805:B809"/>
    <mergeCell ref="C805:C809"/>
    <mergeCell ref="D805:D809"/>
    <mergeCell ref="M805:M809"/>
    <mergeCell ref="A810:A814"/>
    <mergeCell ref="B810:B814"/>
    <mergeCell ref="C810:C814"/>
    <mergeCell ref="D810:D814"/>
    <mergeCell ref="M810:M814"/>
    <mergeCell ref="A815:A819"/>
    <mergeCell ref="B815:B819"/>
    <mergeCell ref="C815:C819"/>
    <mergeCell ref="D815:D819"/>
    <mergeCell ref="M815:M819"/>
    <mergeCell ref="A820:A824"/>
    <mergeCell ref="B820:B824"/>
    <mergeCell ref="C820:C824"/>
    <mergeCell ref="D820:D824"/>
    <mergeCell ref="M820:M824"/>
    <mergeCell ref="A825:A829"/>
    <mergeCell ref="B825:B829"/>
    <mergeCell ref="C825:C829"/>
    <mergeCell ref="D825:D829"/>
    <mergeCell ref="M825:M829"/>
    <mergeCell ref="C930:C934"/>
    <mergeCell ref="D930:D934"/>
    <mergeCell ref="M930:M934"/>
    <mergeCell ref="A830:A834"/>
    <mergeCell ref="B830:B834"/>
    <mergeCell ref="C830:C834"/>
    <mergeCell ref="D830:D834"/>
    <mergeCell ref="M830:M834"/>
    <mergeCell ref="A835:A839"/>
    <mergeCell ref="B835:B839"/>
    <mergeCell ref="C835:C839"/>
    <mergeCell ref="D835:D839"/>
    <mergeCell ref="M835:M839"/>
    <mergeCell ref="D875:D879"/>
    <mergeCell ref="M875:M879"/>
    <mergeCell ref="A840:A844"/>
    <mergeCell ref="B840:B844"/>
    <mergeCell ref="C840:C844"/>
    <mergeCell ref="D840:D844"/>
    <mergeCell ref="M840:M844"/>
    <mergeCell ref="A845:A849"/>
    <mergeCell ref="B845:B849"/>
    <mergeCell ref="C845:C849"/>
    <mergeCell ref="D845:D849"/>
    <mergeCell ref="M845:M849"/>
    <mergeCell ref="A850:A854"/>
    <mergeCell ref="B850:B854"/>
    <mergeCell ref="C850:C854"/>
    <mergeCell ref="D850:D854"/>
    <mergeCell ref="M850:M854"/>
    <mergeCell ref="A855:A859"/>
    <mergeCell ref="B855:B859"/>
    <mergeCell ref="C855:C859"/>
    <mergeCell ref="D855:D859"/>
    <mergeCell ref="M855:M859"/>
    <mergeCell ref="D865:D869"/>
    <mergeCell ref="M865:M869"/>
    <mergeCell ref="A870:A874"/>
    <mergeCell ref="B870:B874"/>
    <mergeCell ref="C870:C874"/>
    <mergeCell ref="D870:D874"/>
    <mergeCell ref="M870:M874"/>
    <mergeCell ref="A875:A879"/>
    <mergeCell ref="D925:D929"/>
    <mergeCell ref="A212:A216"/>
    <mergeCell ref="B212:B216"/>
    <mergeCell ref="C212:C216"/>
    <mergeCell ref="D212:D216"/>
    <mergeCell ref="B202:B206"/>
    <mergeCell ref="C202:C206"/>
    <mergeCell ref="D202:D206"/>
    <mergeCell ref="M202:M206"/>
    <mergeCell ref="A207:A211"/>
    <mergeCell ref="B207:B211"/>
    <mergeCell ref="A1670:D1674"/>
    <mergeCell ref="M1670:M1674"/>
    <mergeCell ref="A994:A998"/>
    <mergeCell ref="A999:A1003"/>
    <mergeCell ref="A1004:A1008"/>
    <mergeCell ref="A945:D949"/>
    <mergeCell ref="M945:M949"/>
    <mergeCell ref="A974:A978"/>
    <mergeCell ref="A979:A983"/>
    <mergeCell ref="A984:A988"/>
    <mergeCell ref="A989:A993"/>
    <mergeCell ref="A940:A944"/>
    <mergeCell ref="B940:B944"/>
    <mergeCell ref="C940:C944"/>
    <mergeCell ref="D940:D944"/>
    <mergeCell ref="M940:M944"/>
    <mergeCell ref="A920:A924"/>
    <mergeCell ref="B920:B924"/>
    <mergeCell ref="C920:C924"/>
    <mergeCell ref="C1612:C1616"/>
    <mergeCell ref="D1612:D1616"/>
    <mergeCell ref="M1612:M1616"/>
    <mergeCell ref="M1589:M1593"/>
    <mergeCell ref="A1464:A1468"/>
    <mergeCell ref="C1660:C1664"/>
    <mergeCell ref="D1660:D1664"/>
    <mergeCell ref="M1660:M1664"/>
    <mergeCell ref="A1617:A1621"/>
    <mergeCell ref="B1617:B1621"/>
    <mergeCell ref="C1617:C1621"/>
    <mergeCell ref="D1617:D1621"/>
    <mergeCell ref="M1617:M1621"/>
    <mergeCell ref="B890:B894"/>
    <mergeCell ref="C890:C894"/>
    <mergeCell ref="D890:D894"/>
    <mergeCell ref="M890:M894"/>
    <mergeCell ref="A895:A899"/>
    <mergeCell ref="A900:A904"/>
    <mergeCell ref="B900:B904"/>
    <mergeCell ref="C900:C904"/>
    <mergeCell ref="A905:A909"/>
    <mergeCell ref="B905:B909"/>
    <mergeCell ref="C905:C909"/>
    <mergeCell ref="D905:D909"/>
    <mergeCell ref="M905:M909"/>
    <mergeCell ref="A910:A914"/>
    <mergeCell ref="B910:B914"/>
    <mergeCell ref="C910:C914"/>
    <mergeCell ref="D910:D914"/>
    <mergeCell ref="M910:M914"/>
    <mergeCell ref="A915:A919"/>
    <mergeCell ref="B915:B919"/>
    <mergeCell ref="C915:C919"/>
    <mergeCell ref="B418:B422"/>
    <mergeCell ref="A1675:M1675"/>
    <mergeCell ref="A1676:M1676"/>
    <mergeCell ref="A1677:M1677"/>
    <mergeCell ref="A1678:M1678"/>
    <mergeCell ref="A1159:D1163"/>
    <mergeCell ref="M1159:M1163"/>
    <mergeCell ref="A1301:D1305"/>
    <mergeCell ref="M1301:M1305"/>
    <mergeCell ref="A1348:D1352"/>
    <mergeCell ref="M1348:M1352"/>
    <mergeCell ref="A1387:D1391"/>
    <mergeCell ref="M1387:M1391"/>
    <mergeCell ref="A1599:D1603"/>
    <mergeCell ref="M1599:M1603"/>
    <mergeCell ref="A1627:D1631"/>
    <mergeCell ref="M1627:M1631"/>
    <mergeCell ref="A1665:D1669"/>
    <mergeCell ref="M1665:M1669"/>
    <mergeCell ref="A1660:A1664"/>
    <mergeCell ref="B1660:B1664"/>
    <mergeCell ref="A1612:A1616"/>
    <mergeCell ref="B1612:B1616"/>
    <mergeCell ref="M85:M89"/>
    <mergeCell ref="A197:A201"/>
    <mergeCell ref="B197:B201"/>
    <mergeCell ref="C197:C201"/>
    <mergeCell ref="D197:D201"/>
    <mergeCell ref="M197:M201"/>
    <mergeCell ref="A177:A181"/>
    <mergeCell ref="B177:B181"/>
    <mergeCell ref="C177:C181"/>
    <mergeCell ref="D177:D181"/>
    <mergeCell ref="M177:M181"/>
    <mergeCell ref="A122:A126"/>
    <mergeCell ref="B122:B126"/>
    <mergeCell ref="A167:A171"/>
    <mergeCell ref="B167:B171"/>
    <mergeCell ref="C167:C171"/>
    <mergeCell ref="D167:D171"/>
    <mergeCell ref="M167:M171"/>
    <mergeCell ref="M95:M99"/>
    <mergeCell ref="C137:C141"/>
    <mergeCell ref="A162:A166"/>
    <mergeCell ref="B162:B166"/>
    <mergeCell ref="C162:C166"/>
    <mergeCell ref="A132:A136"/>
    <mergeCell ref="B132:B136"/>
    <mergeCell ref="C132:C136"/>
    <mergeCell ref="D132:D136"/>
    <mergeCell ref="A187:A191"/>
    <mergeCell ref="B187:B191"/>
    <mergeCell ref="C187:C191"/>
    <mergeCell ref="D187:D191"/>
    <mergeCell ref="M187:M191"/>
    <mergeCell ref="A1622:A1626"/>
    <mergeCell ref="B1622:B1626"/>
    <mergeCell ref="C1622:C1626"/>
    <mergeCell ref="D1622:D1626"/>
    <mergeCell ref="D920:D924"/>
    <mergeCell ref="M920:M924"/>
    <mergeCell ref="A925:A929"/>
    <mergeCell ref="B925:B929"/>
    <mergeCell ref="C925:C929"/>
    <mergeCell ref="B930:B934"/>
    <mergeCell ref="A1607:A1611"/>
    <mergeCell ref="C207:C211"/>
    <mergeCell ref="D207:D211"/>
    <mergeCell ref="M207:M211"/>
    <mergeCell ref="M127:M131"/>
    <mergeCell ref="A117:A121"/>
    <mergeCell ref="D157:D161"/>
    <mergeCell ref="M157:M161"/>
    <mergeCell ref="M212:M216"/>
    <mergeCell ref="M152:M156"/>
    <mergeCell ref="D137:D141"/>
    <mergeCell ref="M137:M141"/>
    <mergeCell ref="C122:C126"/>
    <mergeCell ref="D122:D126"/>
    <mergeCell ref="M122:M126"/>
    <mergeCell ref="A127:A131"/>
    <mergeCell ref="B127:B131"/>
    <mergeCell ref="C127:C131"/>
    <mergeCell ref="D127:D131"/>
    <mergeCell ref="D182:D186"/>
    <mergeCell ref="M182:M186"/>
    <mergeCell ref="B137:B141"/>
    <mergeCell ref="A192:A196"/>
    <mergeCell ref="B192:B196"/>
    <mergeCell ref="C192:C196"/>
    <mergeCell ref="D192:D196"/>
    <mergeCell ref="M192:M196"/>
    <mergeCell ref="A428:A432"/>
    <mergeCell ref="B428:B432"/>
    <mergeCell ref="C428:C432"/>
    <mergeCell ref="D428:D432"/>
    <mergeCell ref="M428:M432"/>
    <mergeCell ref="A232:A236"/>
    <mergeCell ref="B232:B236"/>
    <mergeCell ref="C232:C236"/>
    <mergeCell ref="D232:D236"/>
    <mergeCell ref="M232:M236"/>
    <mergeCell ref="A237:A241"/>
    <mergeCell ref="B237:B241"/>
    <mergeCell ref="C237:C241"/>
    <mergeCell ref="D237:D241"/>
    <mergeCell ref="M237:M241"/>
    <mergeCell ref="A242:A246"/>
    <mergeCell ref="M290:M294"/>
    <mergeCell ref="B242:B246"/>
    <mergeCell ref="C242:C246"/>
    <mergeCell ref="D242:D246"/>
    <mergeCell ref="M242:M246"/>
    <mergeCell ref="A247:A251"/>
    <mergeCell ref="B247:B251"/>
    <mergeCell ref="C247:C251"/>
    <mergeCell ref="D247:D251"/>
    <mergeCell ref="M247:M251"/>
    <mergeCell ref="A423:A427"/>
    <mergeCell ref="A494:M494"/>
    <mergeCell ref="A438:A442"/>
    <mergeCell ref="B438:B442"/>
    <mergeCell ref="C438:C442"/>
    <mergeCell ref="D438:D442"/>
    <mergeCell ref="M438:M442"/>
    <mergeCell ref="C458:C462"/>
    <mergeCell ref="M413:M417"/>
    <mergeCell ref="A418:A422"/>
    <mergeCell ref="M346:M350"/>
    <mergeCell ref="D222:D226"/>
    <mergeCell ref="M222:M226"/>
    <mergeCell ref="A227:A231"/>
    <mergeCell ref="B227:B231"/>
    <mergeCell ref="C227:C231"/>
    <mergeCell ref="D227:D231"/>
    <mergeCell ref="M227:M231"/>
    <mergeCell ref="B328:B332"/>
    <mergeCell ref="C328:C332"/>
    <mergeCell ref="D328:D332"/>
    <mergeCell ref="M328:M332"/>
    <mergeCell ref="A318:A322"/>
    <mergeCell ref="B318:B322"/>
    <mergeCell ref="C318:C322"/>
    <mergeCell ref="A953:M953"/>
    <mergeCell ref="A951:M951"/>
    <mergeCell ref="B1584:B1588"/>
    <mergeCell ref="C1584:C1588"/>
    <mergeCell ref="D1584:D1588"/>
    <mergeCell ref="M1584:M1588"/>
    <mergeCell ref="A1589:A1593"/>
    <mergeCell ref="B1589:B1593"/>
    <mergeCell ref="C1589:C1593"/>
    <mergeCell ref="D1589:D1593"/>
    <mergeCell ref="C418:C422"/>
    <mergeCell ref="D418:D422"/>
    <mergeCell ref="M418:M422"/>
    <mergeCell ref="D356:D360"/>
    <mergeCell ref="M915:M919"/>
    <mergeCell ref="A935:A939"/>
    <mergeCell ref="B935:B939"/>
    <mergeCell ref="C935:C939"/>
    <mergeCell ref="D935:D939"/>
    <mergeCell ref="M935:M939"/>
    <mergeCell ref="A890:A894"/>
    <mergeCell ref="A860:A864"/>
    <mergeCell ref="B860:B864"/>
    <mergeCell ref="C860:C864"/>
    <mergeCell ref="D860:D864"/>
    <mergeCell ref="M860:M864"/>
    <mergeCell ref="A865:A869"/>
    <mergeCell ref="B865:B869"/>
    <mergeCell ref="C865:C869"/>
    <mergeCell ref="B875:B879"/>
    <mergeCell ref="C875:C879"/>
    <mergeCell ref="B895:B899"/>
    <mergeCell ref="C895:C899"/>
    <mergeCell ref="D895:D899"/>
    <mergeCell ref="M895:M899"/>
    <mergeCell ref="B885:B889"/>
    <mergeCell ref="C885:C889"/>
    <mergeCell ref="D885:D889"/>
    <mergeCell ref="M885:M889"/>
    <mergeCell ref="A880:A884"/>
    <mergeCell ref="B880:B884"/>
    <mergeCell ref="C880:C884"/>
    <mergeCell ref="D880:D884"/>
    <mergeCell ref="M880:M884"/>
    <mergeCell ref="A885:A889"/>
    <mergeCell ref="D900:D904"/>
    <mergeCell ref="M900:M904"/>
    <mergeCell ref="M925:M929"/>
    <mergeCell ref="A930:A934"/>
    <mergeCell ref="D915:D919"/>
    <mergeCell ref="A4:M4"/>
    <mergeCell ref="C423:C427"/>
    <mergeCell ref="C260:C264"/>
    <mergeCell ref="C265:C269"/>
    <mergeCell ref="C290:C294"/>
    <mergeCell ref="A300:D304"/>
    <mergeCell ref="M260:M264"/>
    <mergeCell ref="M265:M269"/>
    <mergeCell ref="M270:M274"/>
    <mergeCell ref="A367:M367"/>
    <mergeCell ref="A306:M306"/>
    <mergeCell ref="B260:B264"/>
    <mergeCell ref="B265:B269"/>
    <mergeCell ref="B270:B274"/>
    <mergeCell ref="B290:B294"/>
    <mergeCell ref="D260:D264"/>
    <mergeCell ref="D265:D269"/>
    <mergeCell ref="D270:D274"/>
    <mergeCell ref="D290:D294"/>
    <mergeCell ref="A260:A264"/>
    <mergeCell ref="A265:A269"/>
    <mergeCell ref="A270:A274"/>
    <mergeCell ref="A290:A294"/>
    <mergeCell ref="C36:C40"/>
    <mergeCell ref="D36:D40"/>
    <mergeCell ref="M36:M40"/>
    <mergeCell ref="A9:M9"/>
    <mergeCell ref="A41:A45"/>
    <mergeCell ref="B41:B45"/>
    <mergeCell ref="C41:C45"/>
    <mergeCell ref="D41:D45"/>
    <mergeCell ref="M41:M45"/>
    <mergeCell ref="M51:M55"/>
    <mergeCell ref="A51:D55"/>
    <mergeCell ref="M300:M304"/>
    <mergeCell ref="A258:M258"/>
    <mergeCell ref="C270:C274"/>
    <mergeCell ref="A11:A15"/>
    <mergeCell ref="B11:B15"/>
    <mergeCell ref="C11:C15"/>
    <mergeCell ref="D11:D15"/>
    <mergeCell ref="M11:M15"/>
    <mergeCell ref="A16:A20"/>
    <mergeCell ref="B16:B20"/>
    <mergeCell ref="C16:C20"/>
    <mergeCell ref="D16:D20"/>
    <mergeCell ref="M16:M20"/>
    <mergeCell ref="A21:A25"/>
    <mergeCell ref="B21:B25"/>
    <mergeCell ref="C21:C25"/>
    <mergeCell ref="D21:D25"/>
    <mergeCell ref="M21:M25"/>
    <mergeCell ref="A26:A30"/>
    <mergeCell ref="A217:A221"/>
    <mergeCell ref="B217:B221"/>
    <mergeCell ref="C217:C221"/>
    <mergeCell ref="D217:D221"/>
    <mergeCell ref="M217:M221"/>
    <mergeCell ref="A222:A226"/>
    <mergeCell ref="B222:B226"/>
    <mergeCell ref="A346:A350"/>
    <mergeCell ref="B346:B350"/>
    <mergeCell ref="C346:C350"/>
    <mergeCell ref="D346:D350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rowBreaks count="42" manualBreakCount="42">
    <brk id="35" max="12" man="1"/>
    <brk id="56" max="12" man="1"/>
    <brk id="89" max="12" man="1"/>
    <brk id="109" max="16383" man="1"/>
    <brk id="156" max="12" man="1"/>
    <brk id="181" max="12" man="1"/>
    <brk id="211" max="12" man="1"/>
    <brk id="241" max="12" man="1"/>
    <brk id="289" max="12" man="1"/>
    <brk id="327" max="12" man="1"/>
    <brk id="383" max="12" man="1"/>
    <brk id="422" max="12" man="1"/>
    <brk id="447" max="12" man="1"/>
    <brk id="467" max="12" man="1"/>
    <brk id="492" max="12" man="1"/>
    <brk id="531" max="12" man="1"/>
    <brk id="566" max="12" man="1"/>
    <brk id="616" max="12" man="1"/>
    <brk id="656" max="12" man="1"/>
    <brk id="691" max="12" man="1"/>
    <brk id="721" max="12" man="1"/>
    <brk id="756" max="12" man="1"/>
    <brk id="804" max="12" man="1"/>
    <brk id="854" max="12" man="1"/>
    <brk id="899" max="12" man="1"/>
    <brk id="949" max="12" man="1"/>
    <brk id="988" max="12" man="1"/>
    <brk id="1028" max="12" man="1"/>
    <brk id="1078" max="12" man="1"/>
    <brk id="1123" max="12" man="1"/>
    <brk id="1163" max="12" man="1"/>
    <brk id="1225" max="12" man="1"/>
    <brk id="1270" max="12" man="1"/>
    <brk id="1305" max="12" man="1"/>
    <brk id="1352" max="12" man="1"/>
    <brk id="1409" max="12" man="1"/>
    <brk id="1443" max="12" man="1"/>
    <brk id="1488" max="12" man="1"/>
    <brk id="1548" max="12" man="1"/>
    <brk id="1603" max="12" man="1"/>
    <brk id="1631" max="12" man="1"/>
    <brk id="164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1.25" x14ac:dyDescent="0.2"/>
  <cols>
    <col min="1" max="16384" width="9.140625" style="69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2019-04-19T09:26:09Z</dcterms:modified>
</cp:coreProperties>
</file>