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8130" tabRatio="578" activeTab="0"/>
  </bookViews>
  <sheets>
    <sheet name="Ломонос окр" sheetId="1" r:id="rId1"/>
  </sheets>
  <externalReferences>
    <externalReference r:id="rId4"/>
  </externalReferences>
  <definedNames>
    <definedName name="Excel_BuiltIn_Print_Area_3" localSheetId="0">#REF!</definedName>
    <definedName name="Excel_BuiltIn_Print_Area_3">"$#ССЫЛ!.$A$1:$AJ$35"</definedName>
    <definedName name="_xlnm.Print_Area" localSheetId="0">'Ломонос окр'!$A$1:$P$48</definedName>
  </definedNames>
  <calcPr fullCalcOnLoad="1"/>
</workbook>
</file>

<file path=xl/sharedStrings.xml><?xml version="1.0" encoding="utf-8"?>
<sst xmlns="http://schemas.openxmlformats.org/spreadsheetml/2006/main" count="100" uniqueCount="62">
  <si>
    <t>Перечень обязательных работ, услуг</t>
  </si>
  <si>
    <t>деревянные благоустроенные жилые дома</t>
  </si>
  <si>
    <t>Периодичность</t>
  </si>
  <si>
    <t>%</t>
  </si>
  <si>
    <t>на 1 кв.м.</t>
  </si>
  <si>
    <t>I. Содержание помещений общего пользования</t>
  </si>
  <si>
    <t>1. Подметание полов во всех помещениях общего пользования</t>
  </si>
  <si>
    <t>раз(а) в неделю</t>
  </si>
  <si>
    <t>2. Подметание полов кабины лифта и влажная уборка</t>
  </si>
  <si>
    <t>3. Очистка и влажная уборка мусорных камер</t>
  </si>
  <si>
    <t>4. Мытье и протирка закрывающих устройств мусоропровода</t>
  </si>
  <si>
    <t>раз(а) в месяц</t>
  </si>
  <si>
    <t>II. Уборка земельного участка, входящего в состав общего имущества 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</si>
  <si>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</si>
  <si>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</si>
  <si>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Уборка мусора на контейнерных площадках (помойных ям)</t>
  </si>
  <si>
    <t>8. Сдвижка и подметание снега при отсутствии снегопадов</t>
  </si>
  <si>
    <t>по мере необходимости. Начало работ не позднее _____ часов после начала снегопада</t>
  </si>
  <si>
    <t>III. Подготовка многоквартирного дома к сезонной эксплуатации</t>
  </si>
  <si>
    <t>раз(а) в год</t>
  </si>
  <si>
    <t>по мере необходимости в течение (указать период устранения неисправности)</t>
  </si>
  <si>
    <t>IV. Проведение технических осмотров и мелкий ремонт</t>
  </si>
  <si>
    <t>постоянно
на системах водоснабжения, теплоснабжения, газоснабжения, канализации, энергоснабжения</t>
  </si>
  <si>
    <t>Общая годовая стоимость работ по многоквартирным домам</t>
  </si>
  <si>
    <t>Площадь жилых помещений</t>
  </si>
  <si>
    <t>Лот № 2</t>
  </si>
  <si>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</si>
  <si>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</si>
  <si>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</si>
  <si>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объектом конкурса</t>
  </si>
  <si>
    <t>Стоимость работ (размер платы) в руб. по многоквартирным домам</t>
  </si>
  <si>
    <t>9. Сдвижка и подметание снега при снегопаде, c подсыпкой противоскользящего материала</t>
  </si>
  <si>
    <t>10.Сбразывание снега с крыш, сбивание сосулек</t>
  </si>
  <si>
    <t>11. Вывоз твердых бытовых отходов (ТБО), жидких бытовых отходов</t>
  </si>
  <si>
    <t>12. Очистка выгребных ям (для деревянных неблагоустроенных зданий)</t>
  </si>
  <si>
    <t>13. Укрепление водосточных труб, колен и воронок</t>
  </si>
  <si>
    <t>14. Расконсервирование и ремонт поливочной системы, консервация системы центрального отопления, ремонт просевшей отмостки</t>
  </si>
  <si>
    <t>15. Замена разбитых стекол окон и дверей в помещениях общего пользования</t>
  </si>
  <si>
    <t>16. Ремонт, регулировка, промывка, испытание, расконсервация систем центрального отопления, утепление бойлеров, утепление и прочистка дымовентиляционных каналов, консервация поливочных систем, проверка состояния и ремонт продухов в цоколях зданий, ремонт и утепление наружных водоразборных кранов и колонок, ремонт и укрепление входных дверей</t>
  </si>
  <si>
    <t>17.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</si>
  <si>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18. Аварийное обслуживание</t>
  </si>
  <si>
    <t>19. Дератизация, дезинсекция</t>
  </si>
  <si>
    <t>20. Дезинсекция</t>
  </si>
  <si>
    <t>21. Проверка и обслуживание коллективных приборов учета электроэнергии</t>
  </si>
  <si>
    <t>22. Проверка и обслуживание коллективных приборов учета воды</t>
  </si>
  <si>
    <t>23. Проверка и обслуживание коллективных приборов учета тепловой энергии</t>
  </si>
  <si>
    <t>V. Техническое обслуживание внутридомового газового оборудования (ВДГО)</t>
  </si>
  <si>
    <t>Стоимость на 1 кв. м. жилой площади (руб./мес.)  (размер платы в месяц на 1 кв. м.)  с газоснабжением/без газоснабжения</t>
  </si>
  <si>
    <t>месяцы</t>
  </si>
  <si>
    <t>3 раз(а) в неделю</t>
  </si>
  <si>
    <t>5 раз(а) в неделю</t>
  </si>
  <si>
    <t>1 раз(а) в год</t>
  </si>
  <si>
    <t>проверка исправности вытяжек 1 раз(а) в год. Проверка наличия тяги в дымовентиляционных каналах  2 раз(а) в год. Проверка заземления оболочки электрокабеля, замеры сопротивления 4 раз(а) в год.</t>
  </si>
  <si>
    <t>4 раз(а) в год</t>
  </si>
  <si>
    <t>открытого конкурса</t>
  </si>
  <si>
    <t>Приложение № 2</t>
  </si>
  <si>
    <t xml:space="preserve">к Извещению о проведении </t>
  </si>
  <si>
    <t>ул. Суфтина, 9</t>
  </si>
  <si>
    <t>ул. суфтина, 25</t>
  </si>
  <si>
    <t>Жилой район Ломоносовский территориальный округ</t>
  </si>
  <si>
    <t>деревянные жилые дома без центрального отопления и горячего водоснабжения</t>
  </si>
  <si>
    <t>ул. Суфтина, 6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</si>
</sst>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4">
    <font>
      <sz val="10"/>
      <name val="Arial Cyr"/>
      <family val="2"/>
    </font>
    <font>
      <sz val="10"/>
      <name val="Arial"/>
      <family val="0"/>
    </font>
    <font>
      <sz val="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4" fontId="4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4" fontId="5" fillId="0" borderId="10" xfId="0" applyNumberFormat="1" applyFont="1" applyBorder="1" applyAlignment="1">
      <alignment horizontal="center" vertical="top"/>
    </xf>
    <xf numFmtId="4" fontId="4" fillId="0" borderId="10" xfId="0" applyNumberFormat="1" applyFont="1" applyBorder="1" applyAlignment="1">
      <alignment horizontal="center" vertical="top"/>
    </xf>
    <xf numFmtId="4" fontId="5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 vertical="top"/>
    </xf>
    <xf numFmtId="4" fontId="4" fillId="0" borderId="10" xfId="0" applyNumberFormat="1" applyFont="1" applyFill="1" applyBorder="1" applyAlignment="1">
      <alignment horizontal="center"/>
    </xf>
    <xf numFmtId="4" fontId="2" fillId="0" borderId="10" xfId="0" applyNumberFormat="1" applyFont="1" applyBorder="1" applyAlignment="1">
      <alignment horizontal="center" vertical="top" wrapText="1"/>
    </xf>
    <xf numFmtId="4" fontId="7" fillId="0" borderId="10" xfId="0" applyNumberFormat="1" applyFont="1" applyBorder="1" applyAlignment="1">
      <alignment horizontal="center" wrapText="1"/>
    </xf>
    <xf numFmtId="4" fontId="5" fillId="0" borderId="10" xfId="0" applyNumberFormat="1" applyFont="1" applyBorder="1" applyAlignment="1">
      <alignment horizontal="left" vertical="top"/>
    </xf>
    <xf numFmtId="3" fontId="5" fillId="0" borderId="10" xfId="0" applyNumberFormat="1" applyFont="1" applyBorder="1" applyAlignment="1">
      <alignment horizontal="center" vertical="top"/>
    </xf>
    <xf numFmtId="4" fontId="5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33" borderId="0" xfId="0" applyFont="1" applyFill="1" applyAlignment="1">
      <alignment/>
    </xf>
    <xf numFmtId="164" fontId="6" fillId="33" borderId="10" xfId="0" applyNumberFormat="1" applyFont="1" applyFill="1" applyBorder="1" applyAlignment="1">
      <alignment horizontal="center"/>
    </xf>
    <xf numFmtId="164" fontId="2" fillId="33" borderId="10" xfId="0" applyNumberFormat="1" applyFont="1" applyFill="1" applyBorder="1" applyAlignment="1">
      <alignment horizontal="center"/>
    </xf>
    <xf numFmtId="164" fontId="2" fillId="33" borderId="10" xfId="0" applyNumberFormat="1" applyFont="1" applyFill="1" applyBorder="1" applyAlignment="1">
      <alignment horizontal="center"/>
    </xf>
    <xf numFmtId="164" fontId="6" fillId="33" borderId="10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4" fontId="5" fillId="33" borderId="10" xfId="0" applyNumberFormat="1" applyFont="1" applyFill="1" applyBorder="1" applyAlignment="1">
      <alignment horizontal="center"/>
    </xf>
    <xf numFmtId="4" fontId="4" fillId="33" borderId="10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center" vertical="top"/>
    </xf>
    <xf numFmtId="4" fontId="5" fillId="33" borderId="10" xfId="0" applyNumberFormat="1" applyFont="1" applyFill="1" applyBorder="1" applyAlignment="1">
      <alignment horizontal="left" vertical="top"/>
    </xf>
    <xf numFmtId="164" fontId="4" fillId="0" borderId="0" xfId="0" applyNumberFormat="1" applyFont="1" applyAlignment="1">
      <alignment/>
    </xf>
    <xf numFmtId="4" fontId="2" fillId="33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left" vertical="top"/>
    </xf>
    <xf numFmtId="4" fontId="4" fillId="0" borderId="10" xfId="0" applyNumberFormat="1" applyFont="1" applyBorder="1" applyAlignment="1">
      <alignment horizontal="left" vertical="top"/>
    </xf>
    <xf numFmtId="4" fontId="5" fillId="0" borderId="10" xfId="0" applyNumberFormat="1" applyFont="1" applyBorder="1" applyAlignment="1">
      <alignment horizontal="center" vertical="top" wrapText="1"/>
    </xf>
    <xf numFmtId="4" fontId="4" fillId="0" borderId="10" xfId="0" applyNumberFormat="1" applyFont="1" applyBorder="1" applyAlignment="1">
      <alignment horizontal="left" vertical="top" wrapText="1"/>
    </xf>
    <xf numFmtId="4" fontId="5" fillId="0" borderId="10" xfId="0" applyNumberFormat="1" applyFont="1" applyBorder="1" applyAlignment="1">
      <alignment horizontal="left" vertical="center" wrapText="1"/>
    </xf>
    <xf numFmtId="4" fontId="5" fillId="0" borderId="10" xfId="0" applyNumberFormat="1" applyFont="1" applyBorder="1" applyAlignment="1">
      <alignment horizontal="center" vertical="top"/>
    </xf>
    <xf numFmtId="4" fontId="5" fillId="0" borderId="11" xfId="0" applyNumberFormat="1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4" fontId="5" fillId="0" borderId="13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4" fontId="5" fillId="0" borderId="14" xfId="0" applyNumberFormat="1" applyFont="1" applyBorder="1" applyAlignment="1">
      <alignment horizontal="center" vertical="center"/>
    </xf>
    <xf numFmtId="4" fontId="5" fillId="0" borderId="15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" fontId="3" fillId="0" borderId="10" xfId="0" applyNumberFormat="1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hevchenkoga\Desktop\&#1044;&#1051;&#1071;%20&#1050;&#1054;&#1053;&#1050;&#1059;&#1056;&#1057;&#1040;%20&#1042;&#1057;&#1045;\&#1043;&#1086;&#1090;&#1086;&#1074;&#1099;&#1077;%20&#1051;&#1086;&#1090;&#1099;%20&#1080;&#1079;&#1084;\&#1085;&#1086;&#1074;&#1099;&#1081;%20&#1082;&#1086;&#1085;&#1082;&#1091;&#1088;&#1089;%201\&#1048;&#1085;&#1092;&#1086;&#1088;&#1084;&#1072;&#1094;.&#1087;&#1086;%20&#1051;&#1086;&#1090;%2011&#1044;&#1074;&#1080;&#1085;&#1089;&#1082;&#1072;&#1103;%20-%20&#1051;&#1086;&#1084;&#1086;&#1085;&#1086;&#1089;&#1086;&#1074;&#1089;&#1082;&#1080;&#1081;%20&#1086;&#1082;&#1088;&#1091;&#1075;\&#1083;&#1086;&#1090;%201%20&#1042;%20&#1086;&#1073;&#1103;&#1079;%20&#1088;&#1072;&#1073;%20&#1044;&#1074;&#1080;&#1085;&#1089;&#1082;&#1072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 л_з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5"/>
  <sheetViews>
    <sheetView tabSelected="1" view="pageBreakPreview" zoomScaleSheetLayoutView="100" zoomScalePageLayoutView="0" workbookViewId="0" topLeftCell="A1">
      <pane xSplit="6" ySplit="9" topLeftCell="G10" activePane="bottomRight" state="frozen"/>
      <selection pane="topLeft" activeCell="A1" sqref="A1"/>
      <selection pane="topRight" activeCell="CV1" sqref="CV1"/>
      <selection pane="bottomLeft" activeCell="A29" sqref="A29"/>
      <selection pane="bottomRight" activeCell="J15" sqref="J15"/>
    </sheetView>
  </sheetViews>
  <sheetFormatPr defaultColWidth="9.00390625" defaultRowHeight="12.75"/>
  <cols>
    <col min="1" max="5" width="9.125" style="1" customWidth="1"/>
    <col min="6" max="6" width="19.125" style="1" customWidth="1"/>
    <col min="7" max="7" width="21.00390625" style="1" customWidth="1"/>
    <col min="8" max="8" width="0.12890625" style="1" customWidth="1"/>
    <col min="9" max="9" width="9.625" style="1" customWidth="1"/>
    <col min="10" max="11" width="13.125" style="20" customWidth="1"/>
    <col min="12" max="12" width="25.75390625" style="1" customWidth="1"/>
    <col min="13" max="13" width="0.12890625" style="1" customWidth="1"/>
    <col min="14" max="14" width="9.625" style="1" customWidth="1"/>
    <col min="15" max="15" width="13.125" style="20" customWidth="1"/>
    <col min="16" max="77" width="9.125" style="1" customWidth="1"/>
  </cols>
  <sheetData>
    <row r="1" spans="1:16" ht="16.5" customHeight="1">
      <c r="A1" s="45" t="s">
        <v>26</v>
      </c>
      <c r="B1" s="45"/>
      <c r="C1" s="45"/>
      <c r="D1" s="45"/>
      <c r="E1" s="45"/>
      <c r="F1" s="45"/>
      <c r="G1" s="45"/>
      <c r="H1" s="45"/>
      <c r="I1" s="45"/>
      <c r="K1" s="26"/>
      <c r="L1" s="26"/>
      <c r="M1" s="26"/>
      <c r="N1" s="26" t="s">
        <v>55</v>
      </c>
      <c r="O1" s="26"/>
      <c r="P1" s="26"/>
    </row>
    <row r="2" spans="1:16" ht="16.5" customHeight="1">
      <c r="A2" s="45" t="s">
        <v>27</v>
      </c>
      <c r="B2" s="45"/>
      <c r="C2" s="45"/>
      <c r="D2" s="45"/>
      <c r="E2" s="45"/>
      <c r="F2" s="45"/>
      <c r="G2" s="45"/>
      <c r="H2" s="45"/>
      <c r="I2" s="45"/>
      <c r="K2" s="42"/>
      <c r="L2" s="42"/>
      <c r="M2" s="42"/>
      <c r="N2" s="42" t="s">
        <v>56</v>
      </c>
      <c r="O2" s="42"/>
      <c r="P2" s="42"/>
    </row>
    <row r="3" spans="1:16" ht="16.5" customHeight="1">
      <c r="A3" s="45" t="s">
        <v>28</v>
      </c>
      <c r="B3" s="45"/>
      <c r="C3" s="45"/>
      <c r="D3" s="45"/>
      <c r="E3" s="45"/>
      <c r="F3" s="45"/>
      <c r="G3" s="45"/>
      <c r="H3" s="45"/>
      <c r="I3" s="45"/>
      <c r="K3" s="42"/>
      <c r="L3" s="42"/>
      <c r="M3" s="42"/>
      <c r="N3" s="42" t="s">
        <v>54</v>
      </c>
      <c r="O3" s="42"/>
      <c r="P3" s="42"/>
    </row>
    <row r="4" spans="1:9" ht="16.5" customHeight="1">
      <c r="A4" s="45" t="s">
        <v>29</v>
      </c>
      <c r="B4" s="45"/>
      <c r="C4" s="45"/>
      <c r="D4" s="45"/>
      <c r="E4" s="45"/>
      <c r="F4" s="45"/>
      <c r="G4" s="45"/>
      <c r="H4" s="45"/>
      <c r="I4" s="45"/>
    </row>
    <row r="5" spans="1:14" ht="16.5" customHeight="1">
      <c r="A5" s="2"/>
      <c r="B5" s="2"/>
      <c r="C5" s="2"/>
      <c r="D5" s="2"/>
      <c r="E5" s="2"/>
      <c r="F5" s="2"/>
      <c r="G5" s="2"/>
      <c r="H5" s="2"/>
      <c r="I5" s="2"/>
      <c r="L5" s="2"/>
      <c r="M5" s="2"/>
      <c r="N5" s="2"/>
    </row>
    <row r="6" spans="1:2" ht="12.75">
      <c r="A6" s="3" t="s">
        <v>25</v>
      </c>
      <c r="B6" s="3" t="s">
        <v>59</v>
      </c>
    </row>
    <row r="7" spans="1:15" ht="18" customHeight="1">
      <c r="A7" s="46" t="s">
        <v>0</v>
      </c>
      <c r="B7" s="46"/>
      <c r="C7" s="46"/>
      <c r="D7" s="46"/>
      <c r="E7" s="46"/>
      <c r="F7" s="46"/>
      <c r="G7" s="43" t="s">
        <v>30</v>
      </c>
      <c r="H7" s="44"/>
      <c r="I7" s="44"/>
      <c r="J7" s="44"/>
      <c r="K7" s="44"/>
      <c r="L7" s="44"/>
      <c r="M7" s="44"/>
      <c r="N7" s="44"/>
      <c r="O7" s="44"/>
    </row>
    <row r="8" spans="1:15" ht="35.25" customHeight="1">
      <c r="A8" s="46"/>
      <c r="B8" s="46"/>
      <c r="C8" s="46"/>
      <c r="D8" s="46"/>
      <c r="E8" s="46"/>
      <c r="F8" s="46"/>
      <c r="G8" s="39" t="s">
        <v>1</v>
      </c>
      <c r="H8" s="40"/>
      <c r="I8" s="40"/>
      <c r="J8" s="40"/>
      <c r="K8" s="41"/>
      <c r="L8" s="39" t="s">
        <v>60</v>
      </c>
      <c r="M8" s="40"/>
      <c r="N8" s="40"/>
      <c r="O8" s="40"/>
    </row>
    <row r="9" spans="1:15" s="6" customFormat="1" ht="12.75">
      <c r="A9" s="46"/>
      <c r="B9" s="46"/>
      <c r="C9" s="46"/>
      <c r="D9" s="46"/>
      <c r="E9" s="46"/>
      <c r="F9" s="46"/>
      <c r="G9" s="4" t="s">
        <v>2</v>
      </c>
      <c r="H9" s="5" t="s">
        <v>3</v>
      </c>
      <c r="I9" s="5" t="s">
        <v>4</v>
      </c>
      <c r="J9" s="32" t="s">
        <v>57</v>
      </c>
      <c r="K9" s="32" t="s">
        <v>58</v>
      </c>
      <c r="L9" s="4" t="s">
        <v>2</v>
      </c>
      <c r="M9" s="5" t="s">
        <v>3</v>
      </c>
      <c r="N9" s="5" t="s">
        <v>4</v>
      </c>
      <c r="O9" s="32" t="s">
        <v>61</v>
      </c>
    </row>
    <row r="10" spans="1:15" ht="12.75">
      <c r="A10" s="38" t="s">
        <v>5</v>
      </c>
      <c r="B10" s="38"/>
      <c r="C10" s="38"/>
      <c r="D10" s="38"/>
      <c r="E10" s="38"/>
      <c r="F10" s="38"/>
      <c r="G10" s="8"/>
      <c r="H10" s="9">
        <f>SUM(H11:H14)</f>
        <v>0</v>
      </c>
      <c r="I10" s="9">
        <f>SUM(I11:I14)</f>
        <v>0</v>
      </c>
      <c r="J10" s="21">
        <f>SUM(J11:J14)</f>
        <v>0</v>
      </c>
      <c r="K10" s="21">
        <f>SUM(K11:K14)</f>
        <v>0</v>
      </c>
      <c r="L10" s="8"/>
      <c r="M10" s="9">
        <f>SUM(M11:M14)</f>
        <v>0</v>
      </c>
      <c r="N10" s="27">
        <f>SUM(N11:N14)</f>
        <v>0</v>
      </c>
      <c r="O10" s="21">
        <f>SUM(O11:O14)</f>
        <v>0</v>
      </c>
    </row>
    <row r="11" spans="1:15" ht="12.75">
      <c r="A11" s="34" t="s">
        <v>6</v>
      </c>
      <c r="B11" s="34"/>
      <c r="C11" s="34"/>
      <c r="D11" s="34"/>
      <c r="E11" s="34"/>
      <c r="F11" s="34"/>
      <c r="G11" s="10" t="s">
        <v>7</v>
      </c>
      <c r="H11" s="11">
        <v>0</v>
      </c>
      <c r="I11" s="11">
        <v>0</v>
      </c>
      <c r="J11" s="22">
        <f>$H$40*$H$11/100*12*J39</f>
        <v>0</v>
      </c>
      <c r="K11" s="22">
        <f>$H$40*$H$11/100*12*K39</f>
        <v>0</v>
      </c>
      <c r="L11" s="10" t="s">
        <v>7</v>
      </c>
      <c r="M11" s="11">
        <v>0</v>
      </c>
      <c r="N11" s="28">
        <v>0</v>
      </c>
      <c r="O11" s="22">
        <f>$H$40*$H$11/100*12*O39</f>
        <v>0</v>
      </c>
    </row>
    <row r="12" spans="1:15" ht="12.75">
      <c r="A12" s="34" t="s">
        <v>8</v>
      </c>
      <c r="B12" s="34"/>
      <c r="C12" s="34"/>
      <c r="D12" s="34"/>
      <c r="E12" s="34"/>
      <c r="F12" s="34"/>
      <c r="G12" s="10" t="s">
        <v>7</v>
      </c>
      <c r="H12" s="11">
        <v>0</v>
      </c>
      <c r="I12" s="11">
        <v>0</v>
      </c>
      <c r="J12" s="22">
        <v>0</v>
      </c>
      <c r="K12" s="22">
        <v>0</v>
      </c>
      <c r="L12" s="10" t="s">
        <v>7</v>
      </c>
      <c r="M12" s="11">
        <v>0</v>
      </c>
      <c r="N12" s="28">
        <v>0</v>
      </c>
      <c r="O12" s="22">
        <v>0</v>
      </c>
    </row>
    <row r="13" spans="1:15" ht="12.75">
      <c r="A13" s="34" t="s">
        <v>9</v>
      </c>
      <c r="B13" s="34"/>
      <c r="C13" s="34"/>
      <c r="D13" s="34"/>
      <c r="E13" s="34"/>
      <c r="F13" s="34"/>
      <c r="G13" s="10" t="s">
        <v>7</v>
      </c>
      <c r="H13" s="11">
        <v>0</v>
      </c>
      <c r="I13" s="11">
        <v>0</v>
      </c>
      <c r="J13" s="22">
        <v>0</v>
      </c>
      <c r="K13" s="22">
        <v>0</v>
      </c>
      <c r="L13" s="10" t="s">
        <v>7</v>
      </c>
      <c r="M13" s="11">
        <v>0</v>
      </c>
      <c r="N13" s="28">
        <v>0</v>
      </c>
      <c r="O13" s="22">
        <v>0</v>
      </c>
    </row>
    <row r="14" spans="1:15" ht="12.75">
      <c r="A14" s="34" t="s">
        <v>10</v>
      </c>
      <c r="B14" s="34"/>
      <c r="C14" s="34"/>
      <c r="D14" s="34"/>
      <c r="E14" s="34"/>
      <c r="F14" s="34"/>
      <c r="G14" s="10" t="s">
        <v>11</v>
      </c>
      <c r="H14" s="11">
        <v>0</v>
      </c>
      <c r="I14" s="11">
        <v>0</v>
      </c>
      <c r="J14" s="22">
        <v>0</v>
      </c>
      <c r="K14" s="22">
        <v>0</v>
      </c>
      <c r="L14" s="10" t="s">
        <v>11</v>
      </c>
      <c r="M14" s="11">
        <v>0</v>
      </c>
      <c r="N14" s="28">
        <v>0</v>
      </c>
      <c r="O14" s="22">
        <v>0</v>
      </c>
    </row>
    <row r="15" spans="1:15" ht="23.25" customHeight="1">
      <c r="A15" s="35" t="s">
        <v>12</v>
      </c>
      <c r="B15" s="35"/>
      <c r="C15" s="35"/>
      <c r="D15" s="35"/>
      <c r="E15" s="35"/>
      <c r="F15" s="35"/>
      <c r="G15" s="12"/>
      <c r="H15" s="9">
        <f>SUM(H16:H21)</f>
        <v>51.41294050776808</v>
      </c>
      <c r="I15" s="9">
        <f>SUM(I16:I23)</f>
        <v>5.61</v>
      </c>
      <c r="J15" s="21">
        <f>SUM(J16:J23)</f>
        <v>37833.84000000001</v>
      </c>
      <c r="K15" s="21">
        <f>SUM(K16:K23)</f>
        <v>34198.56</v>
      </c>
      <c r="L15" s="12"/>
      <c r="M15" s="9">
        <f>SUM(M16:M21)</f>
        <v>51.41294050776808</v>
      </c>
      <c r="N15" s="27">
        <f>SUM(N16:N23)</f>
        <v>5.61</v>
      </c>
      <c r="O15" s="21">
        <f>SUM(O16:O23)</f>
        <v>37833.84000000001</v>
      </c>
    </row>
    <row r="16" spans="1:15" ht="12.75">
      <c r="A16" s="34" t="s">
        <v>13</v>
      </c>
      <c r="B16" s="34"/>
      <c r="C16" s="34"/>
      <c r="D16" s="34"/>
      <c r="E16" s="34"/>
      <c r="F16" s="34"/>
      <c r="G16" s="10" t="s">
        <v>49</v>
      </c>
      <c r="H16" s="13">
        <v>0.7598226127320953</v>
      </c>
      <c r="I16" s="13">
        <v>0.18</v>
      </c>
      <c r="J16" s="22">
        <f aca="true" t="shared" si="0" ref="J16:J23">I16*$J$39*$B$45</f>
        <v>1213.92</v>
      </c>
      <c r="K16" s="22">
        <f aca="true" t="shared" si="1" ref="K16:K23">I16*$K$39*$B$45</f>
        <v>1097.28</v>
      </c>
      <c r="L16" s="10" t="s">
        <v>49</v>
      </c>
      <c r="M16" s="13">
        <v>0.7598226127320953</v>
      </c>
      <c r="N16" s="28">
        <v>0.18</v>
      </c>
      <c r="O16" s="22">
        <f aca="true" t="shared" si="2" ref="O16:O23">N16*$J$39*$B$45</f>
        <v>1213.92</v>
      </c>
    </row>
    <row r="17" spans="1:15" ht="12.75">
      <c r="A17" s="34" t="s">
        <v>14</v>
      </c>
      <c r="B17" s="34"/>
      <c r="C17" s="34"/>
      <c r="D17" s="34"/>
      <c r="E17" s="34"/>
      <c r="F17" s="34"/>
      <c r="G17" s="10" t="s">
        <v>49</v>
      </c>
      <c r="H17" s="13">
        <v>6.63867871352785</v>
      </c>
      <c r="I17" s="13">
        <v>0.67</v>
      </c>
      <c r="J17" s="22">
        <f t="shared" si="0"/>
        <v>4518.4800000000005</v>
      </c>
      <c r="K17" s="22">
        <f t="shared" si="1"/>
        <v>4084.32</v>
      </c>
      <c r="L17" s="10" t="s">
        <v>49</v>
      </c>
      <c r="M17" s="13">
        <v>6.63867871352785</v>
      </c>
      <c r="N17" s="28">
        <v>0.67</v>
      </c>
      <c r="O17" s="22">
        <f t="shared" si="2"/>
        <v>4518.4800000000005</v>
      </c>
    </row>
    <row r="18" spans="1:15" ht="12.75">
      <c r="A18" s="34" t="s">
        <v>15</v>
      </c>
      <c r="B18" s="34"/>
      <c r="C18" s="34"/>
      <c r="D18" s="34"/>
      <c r="E18" s="34"/>
      <c r="F18" s="34"/>
      <c r="G18" s="10" t="s">
        <v>50</v>
      </c>
      <c r="H18" s="13">
        <v>23.528449933686996</v>
      </c>
      <c r="I18" s="13">
        <v>0.38</v>
      </c>
      <c r="J18" s="22">
        <f t="shared" si="0"/>
        <v>2562.7200000000003</v>
      </c>
      <c r="K18" s="22">
        <f t="shared" si="1"/>
        <v>2316.48</v>
      </c>
      <c r="L18" s="10" t="s">
        <v>50</v>
      </c>
      <c r="M18" s="13">
        <v>23.528449933686996</v>
      </c>
      <c r="N18" s="28">
        <v>0.38</v>
      </c>
      <c r="O18" s="22">
        <f t="shared" si="2"/>
        <v>2562.7200000000003</v>
      </c>
    </row>
    <row r="19" spans="1:15" ht="12.75">
      <c r="A19" s="34" t="s">
        <v>16</v>
      </c>
      <c r="B19" s="34"/>
      <c r="C19" s="34"/>
      <c r="D19" s="34"/>
      <c r="E19" s="34"/>
      <c r="F19" s="34"/>
      <c r="G19" s="10" t="s">
        <v>49</v>
      </c>
      <c r="H19" s="13">
        <v>0.40813328912466834</v>
      </c>
      <c r="I19" s="13">
        <v>0.09</v>
      </c>
      <c r="J19" s="22">
        <f t="shared" si="0"/>
        <v>606.96</v>
      </c>
      <c r="K19" s="22">
        <f t="shared" si="1"/>
        <v>548.64</v>
      </c>
      <c r="L19" s="10" t="s">
        <v>49</v>
      </c>
      <c r="M19" s="13">
        <v>0.40813328912466834</v>
      </c>
      <c r="N19" s="28">
        <v>0.09</v>
      </c>
      <c r="O19" s="22">
        <f t="shared" si="2"/>
        <v>606.96</v>
      </c>
    </row>
    <row r="20" spans="1:15" ht="43.5" customHeight="1">
      <c r="A20" s="34" t="s">
        <v>31</v>
      </c>
      <c r="B20" s="34"/>
      <c r="C20" s="34"/>
      <c r="D20" s="34"/>
      <c r="E20" s="34"/>
      <c r="F20" s="34"/>
      <c r="G20" s="14" t="s">
        <v>17</v>
      </c>
      <c r="H20" s="13">
        <v>12.083350464190978</v>
      </c>
      <c r="I20" s="13">
        <v>0.26</v>
      </c>
      <c r="J20" s="22">
        <f t="shared" si="0"/>
        <v>1753.44</v>
      </c>
      <c r="K20" s="22">
        <f t="shared" si="1"/>
        <v>1584.96</v>
      </c>
      <c r="L20" s="14" t="s">
        <v>17</v>
      </c>
      <c r="M20" s="13">
        <v>12.083350464190978</v>
      </c>
      <c r="N20" s="28">
        <v>0.26</v>
      </c>
      <c r="O20" s="22">
        <f t="shared" si="2"/>
        <v>1753.44</v>
      </c>
    </row>
    <row r="21" spans="1:15" ht="12.75">
      <c r="A21" s="34" t="s">
        <v>32</v>
      </c>
      <c r="B21" s="34"/>
      <c r="C21" s="34"/>
      <c r="D21" s="34"/>
      <c r="E21" s="34"/>
      <c r="F21" s="34"/>
      <c r="G21" s="10" t="s">
        <v>49</v>
      </c>
      <c r="H21" s="13">
        <v>7.994505494505494</v>
      </c>
      <c r="I21" s="13">
        <v>1.85</v>
      </c>
      <c r="J21" s="22">
        <f t="shared" si="0"/>
        <v>12476.400000000001</v>
      </c>
      <c r="K21" s="22">
        <f t="shared" si="1"/>
        <v>11277.6</v>
      </c>
      <c r="L21" s="10" t="s">
        <v>49</v>
      </c>
      <c r="M21" s="13">
        <v>7.994505494505494</v>
      </c>
      <c r="N21" s="28">
        <v>1.85</v>
      </c>
      <c r="O21" s="22">
        <f t="shared" si="2"/>
        <v>12476.400000000001</v>
      </c>
    </row>
    <row r="22" spans="1:15" ht="12.75">
      <c r="A22" s="34" t="s">
        <v>33</v>
      </c>
      <c r="B22" s="34"/>
      <c r="C22" s="34"/>
      <c r="D22" s="34"/>
      <c r="E22" s="34"/>
      <c r="F22" s="34"/>
      <c r="G22" s="10" t="s">
        <v>49</v>
      </c>
      <c r="H22" s="13">
        <v>7.994505494505494</v>
      </c>
      <c r="I22" s="13">
        <v>2.18</v>
      </c>
      <c r="J22" s="22">
        <f t="shared" si="0"/>
        <v>14701.920000000002</v>
      </c>
      <c r="K22" s="22">
        <f t="shared" si="1"/>
        <v>13289.28</v>
      </c>
      <c r="L22" s="10" t="s">
        <v>49</v>
      </c>
      <c r="M22" s="13">
        <v>7.994505494505494</v>
      </c>
      <c r="N22" s="28">
        <v>2.18</v>
      </c>
      <c r="O22" s="22">
        <f t="shared" si="2"/>
        <v>14701.920000000002</v>
      </c>
    </row>
    <row r="23" spans="1:15" ht="12.75">
      <c r="A23" s="34" t="s">
        <v>34</v>
      </c>
      <c r="B23" s="34"/>
      <c r="C23" s="34"/>
      <c r="D23" s="34"/>
      <c r="E23" s="34"/>
      <c r="F23" s="34"/>
      <c r="G23" s="10" t="s">
        <v>7</v>
      </c>
      <c r="H23" s="13">
        <v>7.994505494505494</v>
      </c>
      <c r="I23" s="13">
        <v>0</v>
      </c>
      <c r="J23" s="22">
        <f t="shared" si="0"/>
        <v>0</v>
      </c>
      <c r="K23" s="22">
        <f t="shared" si="1"/>
        <v>0</v>
      </c>
      <c r="L23" s="10" t="s">
        <v>7</v>
      </c>
      <c r="M23" s="13">
        <v>7.994505494505494</v>
      </c>
      <c r="N23" s="28">
        <v>0</v>
      </c>
      <c r="O23" s="22">
        <f t="shared" si="2"/>
        <v>0</v>
      </c>
    </row>
    <row r="24" spans="1:15" ht="13.5" customHeight="1">
      <c r="A24" s="35" t="s">
        <v>18</v>
      </c>
      <c r="B24" s="35"/>
      <c r="C24" s="35"/>
      <c r="D24" s="35"/>
      <c r="E24" s="35"/>
      <c r="F24" s="35"/>
      <c r="G24" s="12"/>
      <c r="H24" s="7">
        <f>SUM(H25:H28)</f>
        <v>33.76989389920425</v>
      </c>
      <c r="I24" s="7">
        <f>SUM(I25:I28)</f>
        <v>5.59</v>
      </c>
      <c r="J24" s="21">
        <f>SUM(J25:J28)</f>
        <v>37698.96</v>
      </c>
      <c r="K24" s="21">
        <f>SUM(K25:K28)</f>
        <v>34076.64</v>
      </c>
      <c r="L24" s="12"/>
      <c r="M24" s="7">
        <f>SUM(M25:M28)</f>
        <v>33.76989389920425</v>
      </c>
      <c r="N24" s="29">
        <f>SUM(N25:N28)</f>
        <v>5.220000000000001</v>
      </c>
      <c r="O24" s="21">
        <f>SUM(O25:O28)</f>
        <v>35203.68</v>
      </c>
    </row>
    <row r="25" spans="1:15" ht="12.75">
      <c r="A25" s="34" t="s">
        <v>35</v>
      </c>
      <c r="B25" s="34"/>
      <c r="C25" s="34"/>
      <c r="D25" s="34"/>
      <c r="E25" s="34"/>
      <c r="F25" s="34"/>
      <c r="G25" s="10" t="s">
        <v>19</v>
      </c>
      <c r="H25" s="11">
        <v>0.3445907540735127</v>
      </c>
      <c r="I25" s="13">
        <v>0</v>
      </c>
      <c r="J25" s="22">
        <f>I25*$J$39*$B$45</f>
        <v>0</v>
      </c>
      <c r="K25" s="22">
        <f>I25*$K$39*$B$45</f>
        <v>0</v>
      </c>
      <c r="L25" s="10" t="s">
        <v>19</v>
      </c>
      <c r="M25" s="11">
        <v>0.3445907540735127</v>
      </c>
      <c r="N25" s="28">
        <v>0</v>
      </c>
      <c r="O25" s="22">
        <f>N25*$J$39*$B$45</f>
        <v>0</v>
      </c>
    </row>
    <row r="26" spans="1:15" ht="37.5" customHeight="1">
      <c r="A26" s="36" t="s">
        <v>36</v>
      </c>
      <c r="B26" s="36"/>
      <c r="C26" s="36"/>
      <c r="D26" s="36"/>
      <c r="E26" s="36"/>
      <c r="F26" s="36"/>
      <c r="G26" s="10" t="s">
        <v>51</v>
      </c>
      <c r="H26" s="11">
        <v>7.580996589617279</v>
      </c>
      <c r="I26" s="13">
        <v>0.14</v>
      </c>
      <c r="J26" s="22">
        <f>I26*$J$39*$B$45</f>
        <v>944.1600000000001</v>
      </c>
      <c r="K26" s="22">
        <f>I26*$K$39*$B$45</f>
        <v>853.44</v>
      </c>
      <c r="L26" s="10" t="s">
        <v>51</v>
      </c>
      <c r="M26" s="11">
        <v>7.580996589617279</v>
      </c>
      <c r="N26" s="28">
        <v>0</v>
      </c>
      <c r="O26" s="22">
        <f>N26*$J$39*$B$45</f>
        <v>0</v>
      </c>
    </row>
    <row r="27" spans="1:15" ht="45" customHeight="1">
      <c r="A27" s="36" t="s">
        <v>37</v>
      </c>
      <c r="B27" s="36"/>
      <c r="C27" s="36"/>
      <c r="D27" s="36"/>
      <c r="E27" s="36"/>
      <c r="F27" s="36"/>
      <c r="G27" s="14" t="s">
        <v>20</v>
      </c>
      <c r="H27" s="15">
        <v>2.067544524441076</v>
      </c>
      <c r="I27" s="13">
        <v>0.03</v>
      </c>
      <c r="J27" s="22">
        <f>I27*$J$39*$B$45</f>
        <v>202.32</v>
      </c>
      <c r="K27" s="22">
        <f>I27*$K$39*$B$45</f>
        <v>182.88</v>
      </c>
      <c r="L27" s="14" t="s">
        <v>20</v>
      </c>
      <c r="M27" s="15">
        <v>2.067544524441076</v>
      </c>
      <c r="N27" s="28">
        <v>0.03</v>
      </c>
      <c r="O27" s="22">
        <f>N27*$J$39*$B$45</f>
        <v>202.32</v>
      </c>
    </row>
    <row r="28" spans="1:15" ht="68.25" customHeight="1">
      <c r="A28" s="36" t="s">
        <v>38</v>
      </c>
      <c r="B28" s="36"/>
      <c r="C28" s="36"/>
      <c r="D28" s="36"/>
      <c r="E28" s="36"/>
      <c r="F28" s="36"/>
      <c r="G28" s="10" t="s">
        <v>51</v>
      </c>
      <c r="H28" s="11">
        <v>23.776762031072376</v>
      </c>
      <c r="I28" s="13">
        <v>5.42</v>
      </c>
      <c r="J28" s="22">
        <f>I28*$J$39*$B$45</f>
        <v>36552.479999999996</v>
      </c>
      <c r="K28" s="22">
        <f>I28*$K$39*$B$45</f>
        <v>33040.32</v>
      </c>
      <c r="L28" s="10" t="s">
        <v>51</v>
      </c>
      <c r="M28" s="11">
        <v>23.776762031072376</v>
      </c>
      <c r="N28" s="28">
        <v>5.19</v>
      </c>
      <c r="O28" s="22">
        <f>N28*$J$39*$B$45</f>
        <v>35001.36</v>
      </c>
    </row>
    <row r="29" spans="1:15" ht="12.75">
      <c r="A29" s="38" t="s">
        <v>21</v>
      </c>
      <c r="B29" s="38"/>
      <c r="C29" s="38"/>
      <c r="D29" s="38"/>
      <c r="E29" s="38"/>
      <c r="F29" s="38"/>
      <c r="G29" s="12"/>
      <c r="H29" s="7">
        <f>SUM(H30:H32)</f>
        <v>14.81716559302766</v>
      </c>
      <c r="I29" s="7">
        <f>SUM(I30:I36)</f>
        <v>2.4299999999999997</v>
      </c>
      <c r="J29" s="21">
        <f>SUM(J30:J36)</f>
        <v>16387.92</v>
      </c>
      <c r="K29" s="21">
        <f>SUM(K30:K36)</f>
        <v>14813.279999999999</v>
      </c>
      <c r="L29" s="12"/>
      <c r="M29" s="7">
        <f>SUM(M30:M32)</f>
        <v>14.81716559302766</v>
      </c>
      <c r="N29" s="29">
        <f>SUM(N30:N36)</f>
        <v>2.4299999999999997</v>
      </c>
      <c r="O29" s="21">
        <f>SUM(O30:O36)</f>
        <v>16387.92</v>
      </c>
    </row>
    <row r="30" spans="1:15" ht="103.5" customHeight="1">
      <c r="A30" s="36" t="s">
        <v>39</v>
      </c>
      <c r="B30" s="36"/>
      <c r="C30" s="36"/>
      <c r="D30" s="36"/>
      <c r="E30" s="36"/>
      <c r="F30" s="36"/>
      <c r="G30" s="14" t="s">
        <v>52</v>
      </c>
      <c r="H30" s="15">
        <v>11.753978779840848</v>
      </c>
      <c r="I30" s="13">
        <v>0.99</v>
      </c>
      <c r="J30" s="23">
        <f aca="true" t="shared" si="3" ref="J30:J36">I30*$J$39*$B$45</f>
        <v>6676.5599999999995</v>
      </c>
      <c r="K30" s="23">
        <f aca="true" t="shared" si="4" ref="K30:K37">I30*$K$39*$B$45</f>
        <v>6035.04</v>
      </c>
      <c r="L30" s="14" t="s">
        <v>52</v>
      </c>
      <c r="M30" s="15">
        <v>11.753978779840848</v>
      </c>
      <c r="N30" s="28">
        <v>0.99</v>
      </c>
      <c r="O30" s="23">
        <f aca="true" t="shared" si="5" ref="O30:O36">N30*$J$39*$B$45</f>
        <v>6676.5599999999995</v>
      </c>
    </row>
    <row r="31" spans="1:15" ht="54.75" customHeight="1">
      <c r="A31" s="34" t="s">
        <v>40</v>
      </c>
      <c r="B31" s="34"/>
      <c r="C31" s="34"/>
      <c r="D31" s="34"/>
      <c r="E31" s="34"/>
      <c r="F31" s="34"/>
      <c r="G31" s="14" t="s">
        <v>22</v>
      </c>
      <c r="H31" s="15">
        <v>2.2252747252747254</v>
      </c>
      <c r="I31" s="13">
        <v>0.68</v>
      </c>
      <c r="J31" s="23">
        <f t="shared" si="3"/>
        <v>4585.92</v>
      </c>
      <c r="K31" s="23">
        <f t="shared" si="4"/>
        <v>4145.28</v>
      </c>
      <c r="L31" s="14" t="s">
        <v>22</v>
      </c>
      <c r="M31" s="15">
        <v>2.2252747252747254</v>
      </c>
      <c r="N31" s="28">
        <v>0.68</v>
      </c>
      <c r="O31" s="23">
        <f t="shared" si="5"/>
        <v>4585.92</v>
      </c>
    </row>
    <row r="32" spans="1:15" ht="12.75">
      <c r="A32" s="34" t="s">
        <v>41</v>
      </c>
      <c r="B32" s="34"/>
      <c r="C32" s="34"/>
      <c r="D32" s="34"/>
      <c r="E32" s="34"/>
      <c r="F32" s="34"/>
      <c r="G32" s="10" t="s">
        <v>53</v>
      </c>
      <c r="H32" s="11">
        <v>0.8379120879120879</v>
      </c>
      <c r="I32" s="13">
        <v>0.47</v>
      </c>
      <c r="J32" s="23">
        <f t="shared" si="3"/>
        <v>3169.68</v>
      </c>
      <c r="K32" s="23">
        <f t="shared" si="4"/>
        <v>2865.12</v>
      </c>
      <c r="L32" s="10" t="s">
        <v>53</v>
      </c>
      <c r="M32" s="11">
        <v>0.8379120879120879</v>
      </c>
      <c r="N32" s="28">
        <v>0.47</v>
      </c>
      <c r="O32" s="23">
        <f t="shared" si="5"/>
        <v>3169.68</v>
      </c>
    </row>
    <row r="33" spans="1:15" ht="12.75">
      <c r="A33" s="34" t="s">
        <v>42</v>
      </c>
      <c r="B33" s="34"/>
      <c r="C33" s="34"/>
      <c r="D33" s="34"/>
      <c r="E33" s="34"/>
      <c r="F33" s="34"/>
      <c r="G33" s="10" t="s">
        <v>53</v>
      </c>
      <c r="H33" s="11">
        <v>0.8379120879120879</v>
      </c>
      <c r="I33" s="13">
        <v>0</v>
      </c>
      <c r="J33" s="23">
        <f t="shared" si="3"/>
        <v>0</v>
      </c>
      <c r="K33" s="23">
        <f t="shared" si="4"/>
        <v>0</v>
      </c>
      <c r="L33" s="10" t="s">
        <v>53</v>
      </c>
      <c r="M33" s="11">
        <v>0.8379120879120879</v>
      </c>
      <c r="N33" s="28">
        <v>0</v>
      </c>
      <c r="O33" s="23">
        <f t="shared" si="5"/>
        <v>0</v>
      </c>
    </row>
    <row r="34" spans="1:15" ht="12.75">
      <c r="A34" s="34" t="s">
        <v>43</v>
      </c>
      <c r="B34" s="34"/>
      <c r="C34" s="34"/>
      <c r="D34" s="34"/>
      <c r="E34" s="34"/>
      <c r="F34" s="34"/>
      <c r="G34" s="10" t="s">
        <v>19</v>
      </c>
      <c r="H34" s="11">
        <v>0.8379120879120879</v>
      </c>
      <c r="I34" s="13">
        <v>0.29</v>
      </c>
      <c r="J34" s="23">
        <f t="shared" si="3"/>
        <v>1955.7599999999998</v>
      </c>
      <c r="K34" s="23">
        <f t="shared" si="4"/>
        <v>1767.84</v>
      </c>
      <c r="L34" s="10" t="s">
        <v>19</v>
      </c>
      <c r="M34" s="11">
        <v>0.8379120879120879</v>
      </c>
      <c r="N34" s="28">
        <v>0.29</v>
      </c>
      <c r="O34" s="23">
        <f t="shared" si="5"/>
        <v>1955.7599999999998</v>
      </c>
    </row>
    <row r="35" spans="1:15" ht="12.75">
      <c r="A35" s="34" t="s">
        <v>44</v>
      </c>
      <c r="B35" s="34"/>
      <c r="C35" s="34"/>
      <c r="D35" s="34"/>
      <c r="E35" s="34"/>
      <c r="F35" s="34"/>
      <c r="G35" s="10" t="s">
        <v>19</v>
      </c>
      <c r="H35" s="11">
        <v>0.8379120879120879</v>
      </c>
      <c r="I35" s="13">
        <v>0</v>
      </c>
      <c r="J35" s="23">
        <f t="shared" si="3"/>
        <v>0</v>
      </c>
      <c r="K35" s="23">
        <f t="shared" si="4"/>
        <v>0</v>
      </c>
      <c r="L35" s="10" t="s">
        <v>19</v>
      </c>
      <c r="M35" s="11">
        <v>0.8379120879120879</v>
      </c>
      <c r="N35" s="28">
        <v>0</v>
      </c>
      <c r="O35" s="23">
        <f t="shared" si="5"/>
        <v>0</v>
      </c>
    </row>
    <row r="36" spans="1:15" ht="12.75">
      <c r="A36" s="34" t="s">
        <v>45</v>
      </c>
      <c r="B36" s="34"/>
      <c r="C36" s="34"/>
      <c r="D36" s="34"/>
      <c r="E36" s="34"/>
      <c r="F36" s="34"/>
      <c r="G36" s="10" t="s">
        <v>19</v>
      </c>
      <c r="H36" s="11">
        <v>0.8379120879120879</v>
      </c>
      <c r="I36" s="13">
        <v>0</v>
      </c>
      <c r="J36" s="23">
        <f t="shared" si="3"/>
        <v>0</v>
      </c>
      <c r="K36" s="23">
        <f t="shared" si="4"/>
        <v>0</v>
      </c>
      <c r="L36" s="10" t="s">
        <v>19</v>
      </c>
      <c r="M36" s="11">
        <v>0.8379120879120879</v>
      </c>
      <c r="N36" s="28">
        <v>0</v>
      </c>
      <c r="O36" s="23">
        <f t="shared" si="5"/>
        <v>0</v>
      </c>
    </row>
    <row r="37" spans="1:15" ht="12.75">
      <c r="A37" s="38" t="s">
        <v>46</v>
      </c>
      <c r="B37" s="38"/>
      <c r="C37" s="38"/>
      <c r="D37" s="38"/>
      <c r="E37" s="38"/>
      <c r="F37" s="38"/>
      <c r="G37" s="12"/>
      <c r="H37" s="7">
        <f>SUM(H38:H40)</f>
        <v>114.22570239999999</v>
      </c>
      <c r="I37" s="7">
        <v>0.62</v>
      </c>
      <c r="J37" s="24">
        <f>I37*J39*$B$45</f>
        <v>4181.28</v>
      </c>
      <c r="K37" s="24">
        <f t="shared" si="4"/>
        <v>3779.5199999999995</v>
      </c>
      <c r="L37" s="12"/>
      <c r="M37" s="7">
        <f>SUM(M38:M40)</f>
        <v>114.22570239999999</v>
      </c>
      <c r="N37" s="29">
        <v>0.62</v>
      </c>
      <c r="O37" s="24">
        <f>N37*O39*$B$45</f>
        <v>4181.28</v>
      </c>
    </row>
    <row r="38" spans="1:18" ht="12.75">
      <c r="A38" s="33" t="s">
        <v>23</v>
      </c>
      <c r="B38" s="33"/>
      <c r="C38" s="33"/>
      <c r="D38" s="33"/>
      <c r="E38" s="33"/>
      <c r="F38" s="33"/>
      <c r="G38" s="16"/>
      <c r="H38" s="17">
        <f>H29+H24+H15+H10</f>
        <v>99.99999999999999</v>
      </c>
      <c r="I38" s="7"/>
      <c r="J38" s="21">
        <f>J29+J24+J15+J10+J37</f>
        <v>96102</v>
      </c>
      <c r="K38" s="21">
        <f>K29+K24+K15+K10+K37</f>
        <v>86868</v>
      </c>
      <c r="L38" s="16"/>
      <c r="M38" s="17">
        <f>M29+M24+M15+M10</f>
        <v>99.99999999999999</v>
      </c>
      <c r="N38" s="29"/>
      <c r="O38" s="21">
        <f>O29+O24+O15+O10+O37</f>
        <v>93606.72</v>
      </c>
      <c r="Q38" s="31">
        <f>J38+K38+O38</f>
        <v>276576.72</v>
      </c>
      <c r="R38" s="1">
        <f>Q38/12*0.05</f>
        <v>1152.403</v>
      </c>
    </row>
    <row r="39" spans="1:15" ht="12.75">
      <c r="A39" s="33" t="s">
        <v>24</v>
      </c>
      <c r="B39" s="33"/>
      <c r="C39" s="33"/>
      <c r="D39" s="33"/>
      <c r="E39" s="33"/>
      <c r="F39" s="33"/>
      <c r="G39" s="16"/>
      <c r="H39" s="16"/>
      <c r="I39" s="16"/>
      <c r="J39" s="21">
        <v>562</v>
      </c>
      <c r="K39" s="21">
        <v>508</v>
      </c>
      <c r="L39" s="16"/>
      <c r="M39" s="16"/>
      <c r="N39" s="30"/>
      <c r="O39" s="21">
        <v>562</v>
      </c>
    </row>
    <row r="40" spans="1:15" s="19" customFormat="1" ht="25.5" customHeight="1">
      <c r="A40" s="37" t="s">
        <v>47</v>
      </c>
      <c r="B40" s="37"/>
      <c r="C40" s="37"/>
      <c r="D40" s="37"/>
      <c r="E40" s="37"/>
      <c r="F40" s="37"/>
      <c r="G40" s="18"/>
      <c r="H40" s="18">
        <f>7.28*1.416*1.2*1.15</f>
        <v>14.225702399999998</v>
      </c>
      <c r="I40" s="18">
        <f>I15+I24+I29+I37</f>
        <v>14.249999999999998</v>
      </c>
      <c r="J40" s="25">
        <f>J38/12/J39</f>
        <v>14.25</v>
      </c>
      <c r="K40" s="25">
        <f>K38/12/K39</f>
        <v>14.25</v>
      </c>
      <c r="L40" s="18"/>
      <c r="M40" s="18">
        <f>7.28*1.416*1.2*1.15</f>
        <v>14.225702399999998</v>
      </c>
      <c r="N40" s="25">
        <f>N15+N24+N29+N37</f>
        <v>13.88</v>
      </c>
      <c r="O40" s="25">
        <f>O38/12/O39</f>
        <v>13.88</v>
      </c>
    </row>
    <row r="42" ht="12.75" customHeight="1" hidden="1"/>
    <row r="45" spans="1:2" ht="12.75">
      <c r="A45" s="1" t="s">
        <v>48</v>
      </c>
      <c r="B45" s="1">
        <v>12</v>
      </c>
    </row>
  </sheetData>
  <sheetProtection/>
  <mergeCells count="43">
    <mergeCell ref="N3:P3"/>
    <mergeCell ref="A10:F10"/>
    <mergeCell ref="A1:I1"/>
    <mergeCell ref="A2:I2"/>
    <mergeCell ref="A3:I3"/>
    <mergeCell ref="A4:I4"/>
    <mergeCell ref="A7:F9"/>
    <mergeCell ref="G8:K8"/>
    <mergeCell ref="K2:M2"/>
    <mergeCell ref="A11:F11"/>
    <mergeCell ref="A12:F12"/>
    <mergeCell ref="A13:F13"/>
    <mergeCell ref="A14:F14"/>
    <mergeCell ref="K3:M3"/>
    <mergeCell ref="L8:O8"/>
    <mergeCell ref="G7:O7"/>
    <mergeCell ref="N2:P2"/>
    <mergeCell ref="A15:F15"/>
    <mergeCell ref="A16:F16"/>
    <mergeCell ref="A27:F27"/>
    <mergeCell ref="A28:F28"/>
    <mergeCell ref="A17:F17"/>
    <mergeCell ref="A18:F18"/>
    <mergeCell ref="A19:F19"/>
    <mergeCell ref="A20:F20"/>
    <mergeCell ref="A21:F21"/>
    <mergeCell ref="A22:F22"/>
    <mergeCell ref="A40:F40"/>
    <mergeCell ref="A29:F29"/>
    <mergeCell ref="A30:F30"/>
    <mergeCell ref="A31:F31"/>
    <mergeCell ref="A32:F32"/>
    <mergeCell ref="A33:F33"/>
    <mergeCell ref="A34:F34"/>
    <mergeCell ref="A35:F35"/>
    <mergeCell ref="A36:F36"/>
    <mergeCell ref="A37:F37"/>
    <mergeCell ref="A38:F38"/>
    <mergeCell ref="A39:F39"/>
    <mergeCell ref="A23:F23"/>
    <mergeCell ref="A24:F24"/>
    <mergeCell ref="A25:F25"/>
    <mergeCell ref="A26:F26"/>
  </mergeCells>
  <printOptions/>
  <pageMargins left="0.4330708661417323" right="0.11811023622047245" top="0.2362204724409449" bottom="0.3937007874015748" header="0.5118110236220472" footer="0.5118110236220472"/>
  <pageSetup horizontalDpi="300" verticalDpi="3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Алексеевна Некрасова</dc:creator>
  <cp:keywords/>
  <dc:description/>
  <cp:lastModifiedBy>Елена Алексеевна Некрасова</cp:lastModifiedBy>
  <cp:lastPrinted>2010-08-10T12:04:03Z</cp:lastPrinted>
  <dcterms:created xsi:type="dcterms:W3CDTF">2013-04-25T12:49:14Z</dcterms:created>
  <dcterms:modified xsi:type="dcterms:W3CDTF">2013-04-25T12:49:16Z</dcterms:modified>
  <cp:category/>
  <cp:version/>
  <cp:contentType/>
  <cp:contentStatus/>
</cp:coreProperties>
</file>