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<sst xmlns="http://schemas.openxmlformats.org/spreadsheetml/2006/main" count="203" uniqueCount="183">
  <si>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</si>
  <si>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</si>
  <si>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</si>
  <si>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</si>
  <si>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</si>
  <si>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</si>
  <si>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</si>
  <si>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</si>
  <si>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</si>
  <si>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</si>
  <si>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</si>
  <si>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</si>
  <si>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</si>
  <si>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</si>
  <si>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</si>
  <si>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</si>
  <si>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</si>
  <si>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</si>
  <si>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</si>
  <si>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</si>
  <si>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</si>
  <si>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</si>
  <si>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</si>
  <si>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</si>
  <si>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</si>
  <si>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</si>
  <si>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</si>
  <si>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</si>
  <si>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</si>
  <si>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</si>
  <si>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</si>
  <si>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</si>
  <si>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</si>
  <si>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</si>
  <si>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</si>
  <si>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</si>
  <si>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</si>
  <si>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</si>
  <si>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</si>
  <si>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</si>
  <si>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</si>
  <si>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</si>
  <si>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</si>
  <si>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</si>
  <si>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</si>
  <si>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</si>
  <si>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</si>
  <si>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</si>
  <si>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</si>
  <si>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</si>
  <si>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</si>
  <si>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</si>
  <si>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</si>
  <si>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</si>
  <si>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</si>
  <si>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</si>
  <si>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</si>
  <si>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</si>
  <si>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</si>
  <si>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</si>
  <si>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</si>
  <si>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</si>
  <si>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</si>
  <si>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</si>
  <si>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</si>
  <si>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</si>
  <si>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</si>
  <si>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</si>
  <si>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</si>
  <si>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</si>
  <si>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</si>
  <si>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</si>
  <si>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</si>
  <si>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</si>
  <si>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</si>
  <si>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</si>
  <si>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</si>
  <si>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</si>
  <si>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</si>
  <si>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</si>
  <si>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</si>
  <si>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</si>
  <si>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</si>
  <si>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</si>
  <si>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</si>
  <si>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</si>
  <si>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</si>
  <si>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</si>
  <si>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</si>
  <si>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</si>
  <si>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</si>
  <si>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</si>
  <si>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</si>
  <si>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</si>
  <si>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</si>
  <si>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</si>
  <si>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</si>
  <si>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</si>
  <si>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</si>
  <si>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</si>
  <si>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</si>
  <si>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</si>
  <si>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</si>
  <si>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</si>
  <si>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</si>
  <si>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</si>
  <si>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</si>
  <si>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</si>
  <si>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</si>
  <si>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</si>
  <si>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</si>
  <si>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</si>
  <si>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</si>
  <si>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</si>
  <si>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</si>
  <si>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</si>
  <si>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</si>
  <si>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</si>
  <si>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</si>
  <si>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 xml:space="preserve">в том числе: на реализацию основных общеобразовательных программ в общеобразовательных учреждениях 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</si>
  <si>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</si>
  <si>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</si>
  <si>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</si>
  <si>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</si>
  <si>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</si>
  <si>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</si>
  <si>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</si>
  <si>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</si>
  <si>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</si>
  <si>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</si>
  <si>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</si>
  <si>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</si>
  <si>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</si>
  <si>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</si>
  <si>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</si>
  <si>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</si>
  <si>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</si>
  <si>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000 2 02 03055 04 0000 151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</si>
  <si>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</si>
  <si>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</si>
  <si>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</si>
  <si>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</si>
  <si>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</si>
  <si>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</si>
  <si>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</si>
  <si>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</si>
  <si>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Суммы по искам о возмещении вреда, причиненного окружающей среде</t>
  </si>
  <si>
    <t>000 1 17 08000 01 0000 180</t>
  </si>
  <si>
    <t>Наименование</t>
  </si>
  <si>
    <t>Уточненныебюджетные назначения, тыс. рублей</t>
  </si>
  <si>
    <t>Исполнено,     тыс. рублей</t>
  </si>
  <si>
    <t>Процент исполнения, %</t>
  </si>
  <si>
    <t>I. Отчет об исполнении городского бюджета по доходам</t>
  </si>
  <si>
    <t>за I квартал 2009 года</t>
  </si>
  <si>
    <t>ОТЧЕТ</t>
  </si>
  <si>
    <t>об исполнении городского бюджета</t>
  </si>
  <si>
    <t>города Архангельска</t>
  </si>
  <si>
    <t>постановлением мэра</t>
  </si>
  <si>
    <t>УТВЕРЖДЕН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</si>
  <si>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</si>
  <si>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</si>
  <si>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на бесплатное обеспечение питанием (молоком или кисломолочными напитками) обучающихся начальных классов (1 - 4 классы)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</si>
  <si>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</si>
  <si>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</si>
  <si>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</si>
  <si>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</si>
  <si>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</si>
  <si>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 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</si>
  <si>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</si>
  <si>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в том числе: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и Архангельской области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</si>
  <si>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</si>
  <si>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</si>
  <si>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000 1 19 00000 00 0000 000</t>
  </si>
  <si>
    <t>Возврат остатков субсидий и субвенций из бюджетов городских округов</t>
  </si>
  <si>
    <t>000 1 19 04000 04 0000 151</t>
  </si>
  <si>
    <t xml:space="preserve">Возврат остатков субсидий и субвенций прошлых лет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</si>
  <si>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</si>
  <si>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</si>
  <si>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    № 125-ФЗ "О жилищных субсидиях гражданам, выезжающим из районов Крайнего Севера и приравненных к ним местностей"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</si>
  <si>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</si>
  <si>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</si>
  <si>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</si>
  <si>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от 24.04.2009 № 160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</si>
</sst>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3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 indent="2"/>
    </xf>
    <xf numFmtId="3" fontId="1" fillId="0" borderId="7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left" vertical="top" wrapText="1"/>
    </xf>
    <xf numFmtId="4" fontId="3" fillId="0" borderId="2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 indent="2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2.375" style="0" customWidth="1"/>
    <col min="2" max="2" width="30.75390625" style="0" customWidth="1"/>
    <col min="3" max="5" width="10.75390625" style="0" customWidth="1"/>
  </cols>
  <sheetData>
    <row r="1" spans="1:6" ht="16.5" customHeight="1">
      <c r="A1" s="55"/>
      <c r="B1" s="55"/>
      <c r="C1" s="93" t="s">
        <v>158</v>
      </c>
      <c r="D1" s="93"/>
      <c r="E1" s="93"/>
      <c r="F1" s="85"/>
    </row>
    <row r="2" spans="1:6" ht="16.5" customHeight="1">
      <c r="A2" s="55"/>
      <c r="B2" s="55"/>
      <c r="C2" s="93" t="s">
        <v>157</v>
      </c>
      <c r="D2" s="93"/>
      <c r="E2" s="93"/>
      <c r="F2" s="85"/>
    </row>
    <row r="3" spans="1:6" ht="16.5" customHeight="1">
      <c r="A3" s="55"/>
      <c r="B3" s="55"/>
      <c r="C3" s="93" t="s">
        <v>156</v>
      </c>
      <c r="D3" s="93"/>
      <c r="E3" s="93"/>
      <c r="F3" s="85"/>
    </row>
    <row r="4" spans="1:6" ht="16.5">
      <c r="A4" s="53"/>
      <c r="B4" s="54"/>
      <c r="C4" s="96" t="s">
        <v>182</v>
      </c>
      <c r="D4" s="95"/>
      <c r="E4" s="95"/>
      <c r="F4" s="85"/>
    </row>
    <row r="5" spans="1:6" ht="16.5">
      <c r="A5" s="53"/>
      <c r="B5" s="54"/>
      <c r="C5" s="54"/>
      <c r="D5" s="52"/>
      <c r="E5" s="52"/>
      <c r="F5" s="85"/>
    </row>
    <row r="6" spans="1:6" ht="16.5">
      <c r="A6" s="94" t="s">
        <v>154</v>
      </c>
      <c r="B6" s="95"/>
      <c r="C6" s="95"/>
      <c r="D6" s="95"/>
      <c r="E6" s="95"/>
      <c r="F6" s="85"/>
    </row>
    <row r="7" spans="1:6" ht="16.5">
      <c r="A7" s="94" t="s">
        <v>155</v>
      </c>
      <c r="B7" s="95"/>
      <c r="C7" s="95"/>
      <c r="D7" s="95"/>
      <c r="E7" s="95"/>
      <c r="F7" s="85"/>
    </row>
    <row r="8" spans="1:6" ht="16.5">
      <c r="A8" s="94" t="s">
        <v>153</v>
      </c>
      <c r="B8" s="95"/>
      <c r="C8" s="95"/>
      <c r="D8" s="95"/>
      <c r="E8" s="95"/>
      <c r="F8" s="85"/>
    </row>
    <row r="9" spans="1:6" ht="16.5">
      <c r="A9" s="53"/>
      <c r="B9" s="54"/>
      <c r="C9" s="54"/>
      <c r="D9" s="52"/>
      <c r="E9" s="52"/>
      <c r="F9" s="85"/>
    </row>
    <row r="10" spans="1:6" ht="16.5">
      <c r="A10" s="94" t="s">
        <v>152</v>
      </c>
      <c r="B10" s="95"/>
      <c r="C10" s="95"/>
      <c r="D10" s="95"/>
      <c r="E10" s="95"/>
      <c r="F10" s="85"/>
    </row>
    <row r="11" spans="1:6" ht="16.5">
      <c r="A11" s="94" t="s">
        <v>153</v>
      </c>
      <c r="B11" s="95"/>
      <c r="C11" s="95"/>
      <c r="D11" s="95"/>
      <c r="E11" s="95"/>
      <c r="F11" s="85"/>
    </row>
    <row r="12" spans="1:6" ht="16.5" customHeight="1">
      <c r="A12" s="49"/>
      <c r="B12" s="49"/>
      <c r="C12" s="49"/>
      <c r="D12" s="49"/>
      <c r="E12" s="49"/>
      <c r="F12" s="85"/>
    </row>
    <row r="13" spans="1:6" ht="54" customHeight="1">
      <c r="A13" s="58" t="s">
        <v>148</v>
      </c>
      <c r="B13" s="56" t="s">
        <v>0</v>
      </c>
      <c r="C13" s="30" t="s">
        <v>149</v>
      </c>
      <c r="D13" s="39" t="s">
        <v>150</v>
      </c>
      <c r="E13" s="39" t="s">
        <v>151</v>
      </c>
      <c r="F13" s="85"/>
    </row>
    <row r="14" spans="1:6" ht="12" customHeight="1">
      <c r="A14" s="59">
        <v>1</v>
      </c>
      <c r="B14" s="57">
        <v>2</v>
      </c>
      <c r="C14" s="3">
        <v>3</v>
      </c>
      <c r="D14" s="40">
        <v>4</v>
      </c>
      <c r="E14" s="40">
        <v>5</v>
      </c>
      <c r="F14" s="85"/>
    </row>
    <row r="15" spans="1:6" ht="16.5" customHeight="1">
      <c r="A15" s="65" t="s">
        <v>122</v>
      </c>
      <c r="B15" s="66" t="s">
        <v>3</v>
      </c>
      <c r="C15" s="67">
        <f>SUM(C16,C19,C24,C30,C35,C40,C53,C56,C59,C65,C76,C80)</f>
        <v>5452197</v>
      </c>
      <c r="D15" s="45">
        <f>D16+D19+D24+D30+D35+D40+D53+D56+D59+D65+D76+D80</f>
        <v>916762</v>
      </c>
      <c r="E15" s="48">
        <f>D15/C15*100</f>
        <v>16.814542834750835</v>
      </c>
      <c r="F15" s="85"/>
    </row>
    <row r="16" spans="1:6" ht="16.5" customHeight="1">
      <c r="A16" s="31" t="s">
        <v>100</v>
      </c>
      <c r="B16" s="68" t="s">
        <v>4</v>
      </c>
      <c r="C16" s="69">
        <f>SUM(C17)</f>
        <v>3400000</v>
      </c>
      <c r="D16" s="42">
        <f>D17</f>
        <v>521504</v>
      </c>
      <c r="E16" s="44">
        <f aca="true" t="shared" si="0" ref="E16:E66">D16/C16*100</f>
        <v>15.33835294117647</v>
      </c>
      <c r="F16" s="85"/>
    </row>
    <row r="17" spans="1:6" ht="16.5" customHeight="1">
      <c r="A17" s="29" t="s">
        <v>1</v>
      </c>
      <c r="B17" s="70" t="s">
        <v>5</v>
      </c>
      <c r="C17" s="71">
        <v>3400000</v>
      </c>
      <c r="D17" s="41">
        <v>521504</v>
      </c>
      <c r="E17" s="43">
        <f t="shared" si="0"/>
        <v>15.33835294117647</v>
      </c>
      <c r="F17" s="85"/>
    </row>
    <row r="18" spans="1:6" ht="12" customHeight="1">
      <c r="A18" s="29"/>
      <c r="B18" s="70"/>
      <c r="C18" s="71"/>
      <c r="D18" s="41"/>
      <c r="E18" s="43"/>
      <c r="F18" s="85"/>
    </row>
    <row r="19" spans="1:6" ht="16.5" customHeight="1">
      <c r="A19" s="31" t="s">
        <v>101</v>
      </c>
      <c r="B19" s="68" t="s">
        <v>6</v>
      </c>
      <c r="C19" s="42">
        <f>C20+C21+C22</f>
        <v>613930</v>
      </c>
      <c r="D19" s="42">
        <f>D20+D21+D22</f>
        <v>101496</v>
      </c>
      <c r="E19" s="44">
        <f t="shared" si="0"/>
        <v>16.532177935595264</v>
      </c>
      <c r="F19" s="85"/>
    </row>
    <row r="20" spans="1:6" ht="32.25" customHeight="1">
      <c r="A20" s="29" t="s">
        <v>90</v>
      </c>
      <c r="B20" s="70" t="s">
        <v>33</v>
      </c>
      <c r="C20" s="72">
        <v>397400</v>
      </c>
      <c r="D20" s="41">
        <v>47192</v>
      </c>
      <c r="E20" s="43">
        <f t="shared" si="0"/>
        <v>11.875188726723703</v>
      </c>
      <c r="F20" s="85"/>
    </row>
    <row r="21" spans="1:6" ht="32.25" customHeight="1">
      <c r="A21" s="29" t="s">
        <v>2</v>
      </c>
      <c r="B21" s="70" t="s">
        <v>23</v>
      </c>
      <c r="C21" s="72">
        <v>216500</v>
      </c>
      <c r="D21" s="41">
        <v>54304</v>
      </c>
      <c r="E21" s="43">
        <f t="shared" si="0"/>
        <v>25.082678983833716</v>
      </c>
      <c r="F21" s="85"/>
    </row>
    <row r="22" spans="1:6" ht="16.5" customHeight="1">
      <c r="A22" s="29" t="s">
        <v>180</v>
      </c>
      <c r="B22" s="70" t="s">
        <v>138</v>
      </c>
      <c r="C22" s="72">
        <v>30</v>
      </c>
      <c r="D22" s="41">
        <v>0</v>
      </c>
      <c r="E22" s="43">
        <f t="shared" si="0"/>
        <v>0</v>
      </c>
      <c r="F22" s="85"/>
    </row>
    <row r="23" spans="1:6" ht="12" customHeight="1">
      <c r="A23" s="29"/>
      <c r="B23" s="70"/>
      <c r="C23" s="72"/>
      <c r="D23" s="41"/>
      <c r="E23" s="43"/>
      <c r="F23" s="85"/>
    </row>
    <row r="24" spans="1:6" ht="16.5" customHeight="1">
      <c r="A24" s="31" t="s">
        <v>102</v>
      </c>
      <c r="B24" s="68" t="s">
        <v>7</v>
      </c>
      <c r="C24" s="69">
        <f>SUM(C25:C28)</f>
        <v>537870</v>
      </c>
      <c r="D24" s="42">
        <f>D25+D26+D27+D28</f>
        <v>71600</v>
      </c>
      <c r="E24" s="44">
        <f t="shared" si="0"/>
        <v>13.31176678379534</v>
      </c>
      <c r="F24" s="85"/>
    </row>
    <row r="25" spans="1:6" ht="66" customHeight="1">
      <c r="A25" s="29" t="s">
        <v>34</v>
      </c>
      <c r="B25" s="70" t="s">
        <v>31</v>
      </c>
      <c r="C25" s="72">
        <v>32470</v>
      </c>
      <c r="D25" s="41">
        <v>3163</v>
      </c>
      <c r="E25" s="43">
        <f t="shared" si="0"/>
        <v>9.741299661225748</v>
      </c>
      <c r="F25" s="85"/>
    </row>
    <row r="26" spans="1:6" ht="16.5" customHeight="1">
      <c r="A26" s="29" t="s">
        <v>20</v>
      </c>
      <c r="B26" s="70" t="s">
        <v>21</v>
      </c>
      <c r="C26" s="71">
        <v>335000</v>
      </c>
      <c r="D26" s="41">
        <v>27142</v>
      </c>
      <c r="E26" s="43">
        <f t="shared" si="0"/>
        <v>8.102089552238805</v>
      </c>
      <c r="F26" s="85"/>
    </row>
    <row r="27" spans="1:6" ht="16.5" customHeight="1">
      <c r="A27" s="29" t="s">
        <v>32</v>
      </c>
      <c r="B27" s="70" t="s">
        <v>29</v>
      </c>
      <c r="C27" s="71">
        <v>400</v>
      </c>
      <c r="D27" s="41">
        <v>164</v>
      </c>
      <c r="E27" s="43">
        <f t="shared" si="0"/>
        <v>41</v>
      </c>
      <c r="F27" s="85"/>
    </row>
    <row r="28" spans="1:6" ht="16.5" customHeight="1">
      <c r="A28" s="29" t="s">
        <v>8</v>
      </c>
      <c r="B28" s="70" t="s">
        <v>24</v>
      </c>
      <c r="C28" s="71">
        <v>170000</v>
      </c>
      <c r="D28" s="41">
        <v>41131</v>
      </c>
      <c r="E28" s="43">
        <f t="shared" si="0"/>
        <v>24.19470588235294</v>
      </c>
      <c r="F28" s="85"/>
    </row>
    <row r="29" spans="1:6" ht="12" customHeight="1">
      <c r="A29" s="73"/>
      <c r="B29" s="70"/>
      <c r="C29" s="72"/>
      <c r="D29" s="41"/>
      <c r="E29" s="43"/>
      <c r="F29" s="85"/>
    </row>
    <row r="30" spans="1:6" ht="16.5" customHeight="1">
      <c r="A30" s="31" t="s">
        <v>103</v>
      </c>
      <c r="B30" s="68" t="s">
        <v>18</v>
      </c>
      <c r="C30" s="69">
        <f>SUM(C31:C33)</f>
        <v>47900</v>
      </c>
      <c r="D30" s="42">
        <f>D31+D32+D33</f>
        <v>9969</v>
      </c>
      <c r="E30" s="44">
        <f t="shared" si="0"/>
        <v>20.812108559498956</v>
      </c>
      <c r="F30" s="85"/>
    </row>
    <row r="31" spans="1:6" ht="79.5" customHeight="1">
      <c r="A31" s="29" t="s">
        <v>123</v>
      </c>
      <c r="B31" s="70" t="s">
        <v>35</v>
      </c>
      <c r="C31" s="72">
        <v>27300</v>
      </c>
      <c r="D31" s="41">
        <v>6589</v>
      </c>
      <c r="E31" s="43">
        <f t="shared" si="0"/>
        <v>24.135531135531135</v>
      </c>
      <c r="F31" s="85"/>
    </row>
    <row r="32" spans="1:6" ht="160.5" customHeight="1">
      <c r="A32" s="29" t="s">
        <v>36</v>
      </c>
      <c r="B32" s="70" t="s">
        <v>37</v>
      </c>
      <c r="C32" s="72">
        <v>20520</v>
      </c>
      <c r="D32" s="41">
        <v>3364</v>
      </c>
      <c r="E32" s="43">
        <f t="shared" si="0"/>
        <v>16.393762183235868</v>
      </c>
      <c r="F32" s="85"/>
    </row>
    <row r="33" spans="1:6" ht="49.5" customHeight="1">
      <c r="A33" s="29" t="s">
        <v>58</v>
      </c>
      <c r="B33" s="70" t="s">
        <v>38</v>
      </c>
      <c r="C33" s="72">
        <v>80</v>
      </c>
      <c r="D33" s="41">
        <v>16</v>
      </c>
      <c r="E33" s="43">
        <f t="shared" si="0"/>
        <v>20</v>
      </c>
      <c r="F33" s="85"/>
    </row>
    <row r="34" spans="1:6" ht="12" customHeight="1">
      <c r="A34" s="73"/>
      <c r="B34" s="70"/>
      <c r="C34" s="71"/>
      <c r="D34" s="41"/>
      <c r="E34" s="43"/>
      <c r="F34" s="85"/>
    </row>
    <row r="35" spans="1:6" ht="49.5" customHeight="1">
      <c r="A35" s="31" t="s">
        <v>139</v>
      </c>
      <c r="B35" s="68" t="s">
        <v>39</v>
      </c>
      <c r="C35" s="74">
        <f>SUM(C36:C38)</f>
        <v>1000</v>
      </c>
      <c r="D35" s="42">
        <f>D36+D37+D38</f>
        <v>-428</v>
      </c>
      <c r="E35" s="44">
        <f t="shared" si="0"/>
        <v>-42.8</v>
      </c>
      <c r="F35" s="85"/>
    </row>
    <row r="36" spans="1:6" ht="49.5" customHeight="1">
      <c r="A36" s="29" t="s">
        <v>59</v>
      </c>
      <c r="B36" s="75" t="s">
        <v>64</v>
      </c>
      <c r="C36" s="72">
        <v>300</v>
      </c>
      <c r="D36" s="41">
        <v>-399</v>
      </c>
      <c r="E36" s="43">
        <f t="shared" si="0"/>
        <v>-133</v>
      </c>
      <c r="F36" s="85"/>
    </row>
    <row r="37" spans="1:6" ht="32.25" customHeight="1">
      <c r="A37" s="29" t="s">
        <v>60</v>
      </c>
      <c r="B37" s="75" t="s">
        <v>63</v>
      </c>
      <c r="C37" s="72">
        <v>300</v>
      </c>
      <c r="D37" s="41">
        <v>-30</v>
      </c>
      <c r="E37" s="43">
        <f t="shared" si="0"/>
        <v>-10</v>
      </c>
      <c r="F37" s="85"/>
    </row>
    <row r="38" spans="1:6" ht="32.25" customHeight="1">
      <c r="A38" s="29" t="s">
        <v>61</v>
      </c>
      <c r="B38" s="5" t="s">
        <v>62</v>
      </c>
      <c r="C38" s="72">
        <v>400</v>
      </c>
      <c r="D38" s="41">
        <v>1</v>
      </c>
      <c r="E38" s="43">
        <f t="shared" si="0"/>
        <v>0.25</v>
      </c>
      <c r="F38" s="85"/>
    </row>
    <row r="39" spans="1:6" ht="12" customHeight="1">
      <c r="A39" s="73"/>
      <c r="B39" s="70"/>
      <c r="C39" s="71"/>
      <c r="D39" s="41"/>
      <c r="E39" s="43"/>
      <c r="F39" s="85"/>
    </row>
    <row r="40" spans="1:6" ht="49.5" customHeight="1">
      <c r="A40" s="31" t="s">
        <v>104</v>
      </c>
      <c r="B40" s="68" t="s">
        <v>9</v>
      </c>
      <c r="C40" s="74">
        <f>SUM(C41,C43,C47,C49)</f>
        <v>538150</v>
      </c>
      <c r="D40" s="42">
        <f>D41+D43+D47+D49</f>
        <v>99826</v>
      </c>
      <c r="E40" s="44">
        <f t="shared" si="0"/>
        <v>18.54984669701756</v>
      </c>
      <c r="F40" s="85"/>
    </row>
    <row r="41" spans="1:6" s="6" customFormat="1" ht="111" customHeight="1">
      <c r="A41" s="29" t="s">
        <v>91</v>
      </c>
      <c r="B41" s="70" t="s">
        <v>78</v>
      </c>
      <c r="C41" s="72">
        <f>SUM(C42)</f>
        <v>2500</v>
      </c>
      <c r="D41" s="41">
        <f>D42</f>
        <v>0</v>
      </c>
      <c r="E41" s="43">
        <f t="shared" si="0"/>
        <v>0</v>
      </c>
      <c r="F41" s="86"/>
    </row>
    <row r="42" spans="1:6" s="6" customFormat="1" ht="79.5" customHeight="1">
      <c r="A42" s="29" t="s">
        <v>79</v>
      </c>
      <c r="B42" s="70" t="s">
        <v>80</v>
      </c>
      <c r="C42" s="72">
        <v>2500</v>
      </c>
      <c r="D42" s="41">
        <v>0</v>
      </c>
      <c r="E42" s="43">
        <f t="shared" si="0"/>
        <v>0</v>
      </c>
      <c r="F42" s="86"/>
    </row>
    <row r="43" spans="1:6" ht="144" customHeight="1">
      <c r="A43" s="29" t="s">
        <v>65</v>
      </c>
      <c r="B43" s="70" t="s">
        <v>10</v>
      </c>
      <c r="C43" s="72">
        <f>SUM(C44,C45,C46)</f>
        <v>474000</v>
      </c>
      <c r="D43" s="41">
        <f>D44+D45+D46</f>
        <v>85083</v>
      </c>
      <c r="E43" s="43">
        <f t="shared" si="0"/>
        <v>17.95</v>
      </c>
      <c r="F43" s="85"/>
    </row>
    <row r="44" spans="1:6" ht="114" customHeight="1">
      <c r="A44" s="29" t="s">
        <v>66</v>
      </c>
      <c r="B44" s="70" t="s">
        <v>67</v>
      </c>
      <c r="C44" s="72">
        <v>204000</v>
      </c>
      <c r="D44" s="41">
        <v>26290</v>
      </c>
      <c r="E44" s="43">
        <f t="shared" si="0"/>
        <v>12.887254901960784</v>
      </c>
      <c r="F44" s="85"/>
    </row>
    <row r="45" spans="1:6" ht="114" customHeight="1">
      <c r="A45" s="29" t="s">
        <v>140</v>
      </c>
      <c r="B45" s="70" t="s">
        <v>68</v>
      </c>
      <c r="C45" s="72">
        <v>40000</v>
      </c>
      <c r="D45" s="41">
        <v>4252</v>
      </c>
      <c r="E45" s="43">
        <f t="shared" si="0"/>
        <v>10.63</v>
      </c>
      <c r="F45" s="85"/>
    </row>
    <row r="46" spans="1:6" ht="96" customHeight="1">
      <c r="A46" s="29" t="s">
        <v>69</v>
      </c>
      <c r="B46" s="70" t="s">
        <v>25</v>
      </c>
      <c r="C46" s="72">
        <v>230000</v>
      </c>
      <c r="D46" s="41">
        <v>54541</v>
      </c>
      <c r="E46" s="43">
        <f t="shared" si="0"/>
        <v>23.713478260869568</v>
      </c>
      <c r="F46" s="85"/>
    </row>
    <row r="47" spans="1:6" ht="32.25" customHeight="1">
      <c r="A47" s="29" t="s">
        <v>11</v>
      </c>
      <c r="B47" s="70" t="s">
        <v>12</v>
      </c>
      <c r="C47" s="72">
        <f>SUM(C48)</f>
        <v>5000</v>
      </c>
      <c r="D47" s="41">
        <f>D48</f>
        <v>519</v>
      </c>
      <c r="E47" s="43">
        <f t="shared" si="0"/>
        <v>10.38</v>
      </c>
      <c r="F47" s="85"/>
    </row>
    <row r="48" spans="1:6" ht="79.5" customHeight="1">
      <c r="A48" s="29" t="s">
        <v>26</v>
      </c>
      <c r="B48" s="70" t="s">
        <v>27</v>
      </c>
      <c r="C48" s="72">
        <v>5000</v>
      </c>
      <c r="D48" s="41">
        <v>519</v>
      </c>
      <c r="E48" s="43">
        <f t="shared" si="0"/>
        <v>10.38</v>
      </c>
      <c r="F48" s="85"/>
    </row>
    <row r="49" spans="1:6" ht="129" customHeight="1">
      <c r="A49" s="29" t="s">
        <v>70</v>
      </c>
      <c r="B49" s="70" t="s">
        <v>71</v>
      </c>
      <c r="C49" s="72">
        <f>SUM(C50,C51)</f>
        <v>56650</v>
      </c>
      <c r="D49" s="41">
        <f>D50+D51</f>
        <v>14224</v>
      </c>
      <c r="E49" s="43">
        <f t="shared" si="0"/>
        <v>25.10856134157105</v>
      </c>
      <c r="F49" s="85"/>
    </row>
    <row r="50" spans="1:6" ht="66" customHeight="1">
      <c r="A50" s="29" t="s">
        <v>28</v>
      </c>
      <c r="B50" s="70" t="s">
        <v>72</v>
      </c>
      <c r="C50" s="72">
        <v>850</v>
      </c>
      <c r="D50" s="41">
        <v>184</v>
      </c>
      <c r="E50" s="43">
        <f t="shared" si="0"/>
        <v>21.64705882352941</v>
      </c>
      <c r="F50" s="85"/>
    </row>
    <row r="51" spans="1:6" ht="114" customHeight="1">
      <c r="A51" s="29" t="s">
        <v>108</v>
      </c>
      <c r="B51" s="70" t="s">
        <v>73</v>
      </c>
      <c r="C51" s="72">
        <v>55800</v>
      </c>
      <c r="D51" s="41">
        <v>14040</v>
      </c>
      <c r="E51" s="43">
        <f t="shared" si="0"/>
        <v>25.161290322580644</v>
      </c>
      <c r="F51" s="85"/>
    </row>
    <row r="52" spans="1:6" ht="12" customHeight="1">
      <c r="A52" s="29"/>
      <c r="B52" s="70"/>
      <c r="C52" s="72"/>
      <c r="D52" s="41"/>
      <c r="E52" s="43"/>
      <c r="F52" s="85"/>
    </row>
    <row r="53" spans="1:6" s="1" customFormat="1" ht="32.25" customHeight="1">
      <c r="A53" s="31" t="s">
        <v>109</v>
      </c>
      <c r="B53" s="68" t="s">
        <v>14</v>
      </c>
      <c r="C53" s="74">
        <f>SUM(C54:C54)</f>
        <v>38300</v>
      </c>
      <c r="D53" s="42">
        <f>D54</f>
        <v>7124</v>
      </c>
      <c r="E53" s="44">
        <f t="shared" si="0"/>
        <v>18.60052219321149</v>
      </c>
      <c r="F53" s="87"/>
    </row>
    <row r="54" spans="1:6" ht="32.25" customHeight="1">
      <c r="A54" s="29" t="s">
        <v>13</v>
      </c>
      <c r="B54" s="70" t="s">
        <v>19</v>
      </c>
      <c r="C54" s="72">
        <v>38300</v>
      </c>
      <c r="D54" s="41">
        <v>7124</v>
      </c>
      <c r="E54" s="43">
        <f t="shared" si="0"/>
        <v>18.60052219321149</v>
      </c>
      <c r="F54" s="85"/>
    </row>
    <row r="55" spans="1:6" ht="12" customHeight="1">
      <c r="A55" s="29"/>
      <c r="B55" s="70"/>
      <c r="C55" s="72"/>
      <c r="D55" s="41"/>
      <c r="E55" s="43"/>
      <c r="F55" s="85"/>
    </row>
    <row r="56" spans="1:6" s="1" customFormat="1" ht="32.25" customHeight="1">
      <c r="A56" s="31" t="s">
        <v>105</v>
      </c>
      <c r="B56" s="76" t="s">
        <v>74</v>
      </c>
      <c r="C56" s="74">
        <f>SUM(C57)</f>
        <v>800</v>
      </c>
      <c r="D56" s="42">
        <f>D57</f>
        <v>595</v>
      </c>
      <c r="E56" s="44">
        <f t="shared" si="0"/>
        <v>74.375</v>
      </c>
      <c r="F56" s="87"/>
    </row>
    <row r="57" spans="1:6" ht="66" customHeight="1">
      <c r="A57" s="29" t="s">
        <v>75</v>
      </c>
      <c r="B57" s="75" t="s">
        <v>76</v>
      </c>
      <c r="C57" s="72">
        <v>800</v>
      </c>
      <c r="D57" s="41">
        <v>595</v>
      </c>
      <c r="E57" s="43">
        <f t="shared" si="0"/>
        <v>74.375</v>
      </c>
      <c r="F57" s="85"/>
    </row>
    <row r="58" spans="1:6" ht="12" customHeight="1">
      <c r="A58" s="29"/>
      <c r="B58" s="70"/>
      <c r="C58" s="72"/>
      <c r="D58" s="41"/>
      <c r="E58" s="43"/>
      <c r="F58" s="85"/>
    </row>
    <row r="59" spans="1:6" ht="32.25" customHeight="1">
      <c r="A59" s="31" t="s">
        <v>106</v>
      </c>
      <c r="B59" s="68" t="s">
        <v>22</v>
      </c>
      <c r="C59" s="74">
        <f>SUM(C60:C63)</f>
        <v>204000</v>
      </c>
      <c r="D59" s="74">
        <f>SUM(D60:D63)</f>
        <v>89483</v>
      </c>
      <c r="E59" s="44">
        <f t="shared" si="0"/>
        <v>43.86421568627451</v>
      </c>
      <c r="F59" s="85"/>
    </row>
    <row r="60" spans="1:6" ht="32.25" customHeight="1">
      <c r="A60" s="29" t="s">
        <v>40</v>
      </c>
      <c r="B60" s="70" t="s">
        <v>30</v>
      </c>
      <c r="C60" s="72">
        <v>2000</v>
      </c>
      <c r="D60" s="41">
        <v>167</v>
      </c>
      <c r="E60" s="43">
        <f t="shared" si="0"/>
        <v>8.35</v>
      </c>
      <c r="F60" s="85"/>
    </row>
    <row r="61" spans="1:6" ht="129" customHeight="1">
      <c r="A61" s="29" t="s">
        <v>170</v>
      </c>
      <c r="B61" s="70" t="s">
        <v>171</v>
      </c>
      <c r="C61" s="72">
        <v>165000</v>
      </c>
      <c r="D61" s="41">
        <v>78681</v>
      </c>
      <c r="E61" s="43">
        <f t="shared" si="0"/>
        <v>47.68545454545455</v>
      </c>
      <c r="F61" s="85"/>
    </row>
    <row r="62" spans="1:6" ht="66" customHeight="1">
      <c r="A62" s="29" t="s">
        <v>77</v>
      </c>
      <c r="B62" s="75" t="s">
        <v>141</v>
      </c>
      <c r="C62" s="72">
        <v>32000</v>
      </c>
      <c r="D62" s="41">
        <v>10334</v>
      </c>
      <c r="E62" s="43">
        <f t="shared" si="0"/>
        <v>32.293749999999996</v>
      </c>
      <c r="F62" s="85"/>
    </row>
    <row r="63" spans="1:6" ht="79.5" customHeight="1">
      <c r="A63" s="29" t="s">
        <v>142</v>
      </c>
      <c r="B63" s="75" t="s">
        <v>179</v>
      </c>
      <c r="C63" s="72">
        <v>5000</v>
      </c>
      <c r="D63" s="41">
        <v>301</v>
      </c>
      <c r="E63" s="43">
        <f t="shared" si="0"/>
        <v>6.02</v>
      </c>
      <c r="F63" s="85"/>
    </row>
    <row r="64" spans="1:6" ht="12" customHeight="1">
      <c r="A64" s="29"/>
      <c r="B64" s="70"/>
      <c r="C64" s="72"/>
      <c r="D64" s="41"/>
      <c r="E64" s="43"/>
      <c r="F64" s="85"/>
    </row>
    <row r="65" spans="1:6" ht="16.5" customHeight="1">
      <c r="A65" s="31" t="s">
        <v>107</v>
      </c>
      <c r="B65" s="68" t="s">
        <v>15</v>
      </c>
      <c r="C65" s="74">
        <f>SUM(C66:C74)</f>
        <v>70000</v>
      </c>
      <c r="D65" s="42">
        <f>SUM(D66:D74)</f>
        <v>15528</v>
      </c>
      <c r="E65" s="44">
        <f t="shared" si="0"/>
        <v>22.18285714285714</v>
      </c>
      <c r="F65" s="85"/>
    </row>
    <row r="66" spans="1:6" ht="49.5" customHeight="1">
      <c r="A66" s="15" t="s">
        <v>56</v>
      </c>
      <c r="B66" s="70" t="s">
        <v>44</v>
      </c>
      <c r="C66" s="72">
        <v>1000</v>
      </c>
      <c r="D66" s="41">
        <v>210</v>
      </c>
      <c r="E66" s="43">
        <f t="shared" si="0"/>
        <v>21</v>
      </c>
      <c r="F66" s="85"/>
    </row>
    <row r="67" spans="1:6" ht="96" customHeight="1">
      <c r="A67" s="15" t="s">
        <v>57</v>
      </c>
      <c r="B67" s="70" t="s">
        <v>45</v>
      </c>
      <c r="C67" s="72">
        <v>1500</v>
      </c>
      <c r="D67" s="41">
        <v>204</v>
      </c>
      <c r="E67" s="43">
        <f aca="true" t="shared" si="1" ref="E67:E81">D67/C67*100</f>
        <v>13.600000000000001</v>
      </c>
      <c r="F67" s="85"/>
    </row>
    <row r="68" spans="1:6" ht="96" customHeight="1">
      <c r="A68" s="15" t="s">
        <v>46</v>
      </c>
      <c r="B68" s="70" t="s">
        <v>47</v>
      </c>
      <c r="C68" s="72">
        <v>500</v>
      </c>
      <c r="D68" s="41">
        <v>134</v>
      </c>
      <c r="E68" s="43">
        <f t="shared" si="1"/>
        <v>26.8</v>
      </c>
      <c r="F68" s="85"/>
    </row>
    <row r="69" spans="1:6" ht="66" customHeight="1">
      <c r="A69" s="77" t="s">
        <v>143</v>
      </c>
      <c r="B69" s="78" t="s">
        <v>144</v>
      </c>
      <c r="C69" s="72">
        <v>100</v>
      </c>
      <c r="D69" s="41">
        <v>1</v>
      </c>
      <c r="E69" s="43">
        <f t="shared" si="1"/>
        <v>1</v>
      </c>
      <c r="F69" s="85"/>
    </row>
    <row r="70" spans="1:6" ht="129" customHeight="1">
      <c r="A70" s="15" t="s">
        <v>48</v>
      </c>
      <c r="B70" s="70" t="s">
        <v>49</v>
      </c>
      <c r="C70" s="72">
        <v>4600</v>
      </c>
      <c r="D70" s="41">
        <v>873</v>
      </c>
      <c r="E70" s="43">
        <f t="shared" si="1"/>
        <v>18.978260869565215</v>
      </c>
      <c r="F70" s="85"/>
    </row>
    <row r="71" spans="1:6" ht="96" customHeight="1">
      <c r="A71" s="15" t="s">
        <v>50</v>
      </c>
      <c r="B71" s="70" t="s">
        <v>51</v>
      </c>
      <c r="C71" s="72">
        <v>4400</v>
      </c>
      <c r="D71" s="41">
        <v>764</v>
      </c>
      <c r="E71" s="43">
        <f t="shared" si="1"/>
        <v>17.363636363636363</v>
      </c>
      <c r="F71" s="85"/>
    </row>
    <row r="72" spans="1:6" ht="49.5" customHeight="1">
      <c r="A72" s="15" t="s">
        <v>52</v>
      </c>
      <c r="B72" s="70" t="s">
        <v>53</v>
      </c>
      <c r="C72" s="72">
        <v>24500</v>
      </c>
      <c r="D72" s="41">
        <v>4823</v>
      </c>
      <c r="E72" s="43">
        <f t="shared" si="1"/>
        <v>19.685714285714287</v>
      </c>
      <c r="F72" s="85"/>
    </row>
    <row r="73" spans="1:6" ht="79.5" customHeight="1">
      <c r="A73" s="77" t="s">
        <v>181</v>
      </c>
      <c r="B73" s="78" t="s">
        <v>145</v>
      </c>
      <c r="C73" s="72">
        <v>40</v>
      </c>
      <c r="D73" s="41">
        <v>0</v>
      </c>
      <c r="E73" s="43">
        <f t="shared" si="1"/>
        <v>0</v>
      </c>
      <c r="F73" s="85"/>
    </row>
    <row r="74" spans="1:6" ht="49.5" customHeight="1">
      <c r="A74" s="15" t="s">
        <v>54</v>
      </c>
      <c r="B74" s="70" t="s">
        <v>55</v>
      </c>
      <c r="C74" s="72">
        <v>33360</v>
      </c>
      <c r="D74" s="41">
        <v>8519</v>
      </c>
      <c r="E74" s="43">
        <f t="shared" si="1"/>
        <v>25.536570743405274</v>
      </c>
      <c r="F74" s="85"/>
    </row>
    <row r="75" spans="1:6" ht="12" customHeight="1">
      <c r="A75" s="79"/>
      <c r="B75" s="80"/>
      <c r="C75" s="81"/>
      <c r="D75" s="41"/>
      <c r="E75" s="43"/>
      <c r="F75" s="85"/>
    </row>
    <row r="76" spans="1:6" ht="16.5" customHeight="1">
      <c r="A76" s="82" t="s">
        <v>110</v>
      </c>
      <c r="B76" s="83" t="s">
        <v>41</v>
      </c>
      <c r="C76" s="42">
        <f>C77+C78</f>
        <v>250</v>
      </c>
      <c r="D76" s="42">
        <f>D77+D78</f>
        <v>68</v>
      </c>
      <c r="E76" s="44">
        <f t="shared" si="1"/>
        <v>27.200000000000003</v>
      </c>
      <c r="F76" s="85"/>
    </row>
    <row r="77" spans="1:6" ht="32.25" customHeight="1">
      <c r="A77" s="29" t="s">
        <v>42</v>
      </c>
      <c r="B77" s="5" t="s">
        <v>43</v>
      </c>
      <c r="C77" s="4">
        <v>240</v>
      </c>
      <c r="D77" s="41">
        <v>68</v>
      </c>
      <c r="E77" s="43">
        <f t="shared" si="1"/>
        <v>28.333333333333332</v>
      </c>
      <c r="F77" s="85"/>
    </row>
    <row r="78" spans="1:6" ht="32.25" customHeight="1">
      <c r="A78" s="50" t="s">
        <v>146</v>
      </c>
      <c r="B78" s="51" t="s">
        <v>147</v>
      </c>
      <c r="C78" s="4">
        <v>10</v>
      </c>
      <c r="D78" s="41">
        <v>0</v>
      </c>
      <c r="E78" s="43">
        <f t="shared" si="1"/>
        <v>0</v>
      </c>
      <c r="F78" s="85"/>
    </row>
    <row r="79" spans="1:6" ht="11.25" customHeight="1">
      <c r="A79" s="50"/>
      <c r="B79" s="51"/>
      <c r="C79" s="4"/>
      <c r="D79" s="41"/>
      <c r="E79" s="43"/>
      <c r="F79" s="85"/>
    </row>
    <row r="80" spans="1:6" ht="32.25" customHeight="1">
      <c r="A80" s="90" t="s">
        <v>175</v>
      </c>
      <c r="B80" s="91" t="s">
        <v>172</v>
      </c>
      <c r="C80" s="92">
        <f>SUM(C81)</f>
        <v>-3</v>
      </c>
      <c r="D80" s="92">
        <f>SUM(D81)</f>
        <v>-3</v>
      </c>
      <c r="E80" s="44">
        <f t="shared" si="1"/>
        <v>100</v>
      </c>
      <c r="F80" s="85"/>
    </row>
    <row r="81" spans="1:6" ht="32.25" customHeight="1">
      <c r="A81" s="50" t="s">
        <v>173</v>
      </c>
      <c r="B81" s="51" t="s">
        <v>174</v>
      </c>
      <c r="C81" s="4">
        <v>-3</v>
      </c>
      <c r="D81" s="41">
        <v>-3</v>
      </c>
      <c r="E81" s="43">
        <f t="shared" si="1"/>
        <v>100</v>
      </c>
      <c r="F81" s="85"/>
    </row>
    <row r="82" spans="1:6" ht="12" customHeight="1">
      <c r="A82" s="8"/>
      <c r="B82" s="9"/>
      <c r="C82" s="7"/>
      <c r="D82" s="41"/>
      <c r="E82" s="43"/>
      <c r="F82" s="85"/>
    </row>
    <row r="83" spans="1:6" ht="16.5" customHeight="1">
      <c r="A83" s="14" t="s">
        <v>16</v>
      </c>
      <c r="B83" s="10" t="s">
        <v>17</v>
      </c>
      <c r="C83" s="16">
        <f>SUM(C84,C97,C117)</f>
        <v>2165145</v>
      </c>
      <c r="D83" s="16">
        <f>SUM(D84,D97,D117)</f>
        <v>280655</v>
      </c>
      <c r="E83" s="44">
        <f>D83/C83*100</f>
        <v>12.962411293469952</v>
      </c>
      <c r="F83" s="85"/>
    </row>
    <row r="84" spans="1:6" ht="49.5" customHeight="1">
      <c r="A84" s="31" t="s">
        <v>92</v>
      </c>
      <c r="B84" s="23" t="s">
        <v>81</v>
      </c>
      <c r="C84" s="24">
        <f>C85+C86+C87+C88+C89</f>
        <v>621991</v>
      </c>
      <c r="D84" s="24">
        <f>D85+D86+D87+D88+D89</f>
        <v>5798</v>
      </c>
      <c r="E84" s="44">
        <f aca="true" t="shared" si="2" ref="E84:E124">D84/C84*100</f>
        <v>0.9321678287949504</v>
      </c>
      <c r="F84" s="85"/>
    </row>
    <row r="85" spans="1:6" ht="49.5" customHeight="1">
      <c r="A85" s="36" t="s">
        <v>159</v>
      </c>
      <c r="B85" s="34" t="s">
        <v>160</v>
      </c>
      <c r="C85" s="35">
        <v>72</v>
      </c>
      <c r="D85" s="35">
        <v>0</v>
      </c>
      <c r="E85" s="43">
        <f t="shared" si="2"/>
        <v>0</v>
      </c>
      <c r="F85" s="85"/>
    </row>
    <row r="86" spans="1:6" ht="66" customHeight="1">
      <c r="A86" s="29" t="s">
        <v>125</v>
      </c>
      <c r="B86" s="34" t="s">
        <v>127</v>
      </c>
      <c r="C86" s="35">
        <v>115075</v>
      </c>
      <c r="D86" s="35">
        <v>0</v>
      </c>
      <c r="E86" s="43">
        <f t="shared" si="2"/>
        <v>0</v>
      </c>
      <c r="F86" s="85"/>
    </row>
    <row r="87" spans="1:6" ht="49.5" customHeight="1">
      <c r="A87" s="29" t="s">
        <v>126</v>
      </c>
      <c r="B87" s="34" t="s">
        <v>128</v>
      </c>
      <c r="C87" s="35">
        <v>12867</v>
      </c>
      <c r="D87" s="35">
        <v>0</v>
      </c>
      <c r="E87" s="43">
        <f t="shared" si="2"/>
        <v>0</v>
      </c>
      <c r="F87" s="85"/>
    </row>
    <row r="88" spans="1:6" ht="66" customHeight="1">
      <c r="A88" s="29" t="s">
        <v>135</v>
      </c>
      <c r="B88" s="34" t="s">
        <v>136</v>
      </c>
      <c r="C88" s="35">
        <v>108438</v>
      </c>
      <c r="D88" s="35">
        <v>0</v>
      </c>
      <c r="E88" s="43">
        <f t="shared" si="2"/>
        <v>0</v>
      </c>
      <c r="F88" s="85"/>
    </row>
    <row r="89" spans="1:6" ht="32.25" customHeight="1">
      <c r="A89" s="29" t="s">
        <v>89</v>
      </c>
      <c r="B89" s="12" t="s">
        <v>93</v>
      </c>
      <c r="C89" s="17">
        <f>C90+C91+C92+C93+C94+C95</f>
        <v>385539</v>
      </c>
      <c r="D89" s="17">
        <f>D90+D91+D92+D93+D94+D95</f>
        <v>5798</v>
      </c>
      <c r="E89" s="43">
        <f t="shared" si="2"/>
        <v>1.5038686099201377</v>
      </c>
      <c r="F89" s="85"/>
    </row>
    <row r="90" spans="1:6" ht="129" customHeight="1">
      <c r="A90" s="22" t="s">
        <v>162</v>
      </c>
      <c r="B90" s="12" t="s">
        <v>93</v>
      </c>
      <c r="C90" s="21">
        <v>35</v>
      </c>
      <c r="D90" s="21">
        <v>8</v>
      </c>
      <c r="E90" s="43">
        <f t="shared" si="2"/>
        <v>22.857142857142858</v>
      </c>
      <c r="F90" s="85"/>
    </row>
    <row r="91" spans="1:6" ht="129" customHeight="1">
      <c r="A91" s="37" t="s">
        <v>164</v>
      </c>
      <c r="B91" s="12" t="s">
        <v>93</v>
      </c>
      <c r="C91" s="21">
        <v>594</v>
      </c>
      <c r="D91" s="21">
        <v>594</v>
      </c>
      <c r="E91" s="43">
        <f t="shared" si="2"/>
        <v>100</v>
      </c>
      <c r="F91" s="85"/>
    </row>
    <row r="92" spans="1:6" ht="66" customHeight="1">
      <c r="A92" s="37" t="s">
        <v>161</v>
      </c>
      <c r="B92" s="12" t="s">
        <v>93</v>
      </c>
      <c r="C92" s="17">
        <v>16884</v>
      </c>
      <c r="D92" s="17">
        <v>5146</v>
      </c>
      <c r="E92" s="43">
        <f t="shared" si="2"/>
        <v>30.478559583037196</v>
      </c>
      <c r="F92" s="85"/>
    </row>
    <row r="93" spans="1:6" ht="79.5" customHeight="1">
      <c r="A93" s="37" t="s">
        <v>165</v>
      </c>
      <c r="B93" s="12" t="s">
        <v>93</v>
      </c>
      <c r="C93" s="17">
        <v>478</v>
      </c>
      <c r="D93" s="17">
        <v>50</v>
      </c>
      <c r="E93" s="43">
        <f t="shared" si="2"/>
        <v>10.460251046025103</v>
      </c>
      <c r="F93" s="85"/>
    </row>
    <row r="94" spans="1:6" ht="96" customHeight="1">
      <c r="A94" s="22" t="s">
        <v>121</v>
      </c>
      <c r="B94" s="12" t="s">
        <v>93</v>
      </c>
      <c r="C94" s="18">
        <v>360000</v>
      </c>
      <c r="D94" s="18">
        <v>0</v>
      </c>
      <c r="E94" s="43">
        <f t="shared" si="2"/>
        <v>0</v>
      </c>
      <c r="F94" s="85"/>
    </row>
    <row r="95" spans="1:6" ht="79.5" customHeight="1">
      <c r="A95" s="22" t="s">
        <v>163</v>
      </c>
      <c r="B95" s="12" t="s">
        <v>93</v>
      </c>
      <c r="C95" s="17">
        <v>7548</v>
      </c>
      <c r="D95" s="17">
        <v>0</v>
      </c>
      <c r="E95" s="43">
        <f t="shared" si="2"/>
        <v>0</v>
      </c>
      <c r="F95" s="85"/>
    </row>
    <row r="96" spans="1:6" s="2" customFormat="1" ht="12" customHeight="1">
      <c r="A96" s="22"/>
      <c r="B96" s="12"/>
      <c r="C96" s="17"/>
      <c r="D96" s="17"/>
      <c r="E96" s="43"/>
      <c r="F96" s="88"/>
    </row>
    <row r="97" spans="1:6" ht="49.5" customHeight="1">
      <c r="A97" s="27" t="s">
        <v>111</v>
      </c>
      <c r="B97" s="28" t="s">
        <v>94</v>
      </c>
      <c r="C97" s="16">
        <f>C98+C99+C100+C109+C110+C111+C113+C112</f>
        <v>1482231</v>
      </c>
      <c r="D97" s="16">
        <f>D98+D99+D100+D109+D110+D111+D113+D112</f>
        <v>258374</v>
      </c>
      <c r="E97" s="44">
        <f t="shared" si="2"/>
        <v>17.431426005798016</v>
      </c>
      <c r="F97" s="85"/>
    </row>
    <row r="98" spans="1:6" ht="49.5" customHeight="1">
      <c r="A98" s="29" t="s">
        <v>129</v>
      </c>
      <c r="B98" s="33" t="s">
        <v>130</v>
      </c>
      <c r="C98" s="38">
        <v>33905</v>
      </c>
      <c r="D98" s="38">
        <v>7888</v>
      </c>
      <c r="E98" s="43">
        <f t="shared" si="2"/>
        <v>23.265005161480605</v>
      </c>
      <c r="F98" s="85"/>
    </row>
    <row r="99" spans="1:6" ht="66" customHeight="1">
      <c r="A99" s="15" t="s">
        <v>112</v>
      </c>
      <c r="B99" s="33" t="s">
        <v>113</v>
      </c>
      <c r="C99" s="18">
        <v>105281</v>
      </c>
      <c r="D99" s="18">
        <v>14368</v>
      </c>
      <c r="E99" s="43">
        <f t="shared" si="2"/>
        <v>13.647286784889962</v>
      </c>
      <c r="F99" s="85"/>
    </row>
    <row r="100" spans="1:6" ht="49.5" customHeight="1">
      <c r="A100" s="15" t="s">
        <v>82</v>
      </c>
      <c r="B100" s="11" t="s">
        <v>95</v>
      </c>
      <c r="C100" s="18">
        <f>SUM(C101:C108)</f>
        <v>84892</v>
      </c>
      <c r="D100" s="18">
        <f>SUM(D101:D108)</f>
        <v>18550</v>
      </c>
      <c r="E100" s="43">
        <f t="shared" si="2"/>
        <v>21.85129340809499</v>
      </c>
      <c r="F100" s="85"/>
    </row>
    <row r="101" spans="1:6" ht="49.5" customHeight="1">
      <c r="A101" s="22" t="s">
        <v>114</v>
      </c>
      <c r="B101" s="11" t="s">
        <v>95</v>
      </c>
      <c r="C101" s="18">
        <v>943</v>
      </c>
      <c r="D101" s="18">
        <v>230</v>
      </c>
      <c r="E101" s="43">
        <f t="shared" si="2"/>
        <v>24.390243902439025</v>
      </c>
      <c r="F101" s="85"/>
    </row>
    <row r="102" spans="1:6" ht="66" customHeight="1">
      <c r="A102" s="22" t="s">
        <v>115</v>
      </c>
      <c r="B102" s="11" t="s">
        <v>95</v>
      </c>
      <c r="C102" s="18">
        <v>8013</v>
      </c>
      <c r="D102" s="18">
        <v>1956</v>
      </c>
      <c r="E102" s="43">
        <f t="shared" si="2"/>
        <v>24.410333208536127</v>
      </c>
      <c r="F102" s="85"/>
    </row>
    <row r="103" spans="1:6" ht="66" customHeight="1">
      <c r="A103" s="22" t="s">
        <v>116</v>
      </c>
      <c r="B103" s="11" t="s">
        <v>95</v>
      </c>
      <c r="C103" s="18">
        <v>4555</v>
      </c>
      <c r="D103" s="18">
        <v>1117</v>
      </c>
      <c r="E103" s="43">
        <f t="shared" si="2"/>
        <v>24.5225027442371</v>
      </c>
      <c r="F103" s="85"/>
    </row>
    <row r="104" spans="1:6" ht="144" customHeight="1">
      <c r="A104" s="22" t="s">
        <v>178</v>
      </c>
      <c r="B104" s="11" t="s">
        <v>95</v>
      </c>
      <c r="C104" s="18">
        <v>20</v>
      </c>
      <c r="D104" s="18">
        <v>0</v>
      </c>
      <c r="E104" s="43">
        <f t="shared" si="2"/>
        <v>0</v>
      </c>
      <c r="F104" s="85"/>
    </row>
    <row r="105" spans="1:6" ht="66" customHeight="1">
      <c r="A105" s="22" t="s">
        <v>117</v>
      </c>
      <c r="B105" s="11" t="s">
        <v>95</v>
      </c>
      <c r="C105" s="18">
        <v>9431</v>
      </c>
      <c r="D105" s="18">
        <v>2358</v>
      </c>
      <c r="E105" s="43">
        <f t="shared" si="2"/>
        <v>25.00265083236136</v>
      </c>
      <c r="F105" s="85"/>
    </row>
    <row r="106" spans="1:6" ht="66" customHeight="1">
      <c r="A106" s="22" t="s">
        <v>118</v>
      </c>
      <c r="B106" s="11" t="s">
        <v>95</v>
      </c>
      <c r="C106" s="18">
        <v>29696</v>
      </c>
      <c r="D106" s="18">
        <v>6300</v>
      </c>
      <c r="E106" s="43">
        <f t="shared" si="2"/>
        <v>21.21497844827586</v>
      </c>
      <c r="F106" s="85"/>
    </row>
    <row r="107" spans="1:6" ht="129" customHeight="1">
      <c r="A107" s="22" t="s">
        <v>166</v>
      </c>
      <c r="B107" s="11" t="s">
        <v>95</v>
      </c>
      <c r="C107" s="18">
        <v>22029</v>
      </c>
      <c r="D107" s="18">
        <v>4784</v>
      </c>
      <c r="E107" s="43">
        <f t="shared" si="2"/>
        <v>21.716827817876435</v>
      </c>
      <c r="F107" s="85"/>
    </row>
    <row r="108" spans="1:6" ht="96" customHeight="1">
      <c r="A108" s="22" t="s">
        <v>167</v>
      </c>
      <c r="B108" s="11" t="s">
        <v>95</v>
      </c>
      <c r="C108" s="18">
        <v>10205</v>
      </c>
      <c r="D108" s="18">
        <v>1805</v>
      </c>
      <c r="E108" s="43">
        <f t="shared" si="2"/>
        <v>17.687408133268008</v>
      </c>
      <c r="F108" s="85"/>
    </row>
    <row r="109" spans="1:6" ht="96" customHeight="1">
      <c r="A109" s="15" t="s">
        <v>88</v>
      </c>
      <c r="B109" s="11" t="s">
        <v>96</v>
      </c>
      <c r="C109" s="18">
        <v>11370</v>
      </c>
      <c r="D109" s="18">
        <v>0</v>
      </c>
      <c r="E109" s="43">
        <f t="shared" si="2"/>
        <v>0</v>
      </c>
      <c r="F109" s="85"/>
    </row>
    <row r="110" spans="1:6" ht="114" customHeight="1">
      <c r="A110" s="29" t="s">
        <v>131</v>
      </c>
      <c r="B110" s="11" t="s">
        <v>132</v>
      </c>
      <c r="C110" s="18">
        <v>30966</v>
      </c>
      <c r="D110" s="18">
        <v>0</v>
      </c>
      <c r="E110" s="43">
        <f t="shared" si="2"/>
        <v>0</v>
      </c>
      <c r="F110" s="85"/>
    </row>
    <row r="111" spans="1:6" ht="66" customHeight="1">
      <c r="A111" s="36" t="s">
        <v>133</v>
      </c>
      <c r="B111" s="11" t="s">
        <v>134</v>
      </c>
      <c r="C111" s="18">
        <v>89435</v>
      </c>
      <c r="D111" s="18">
        <v>0</v>
      </c>
      <c r="E111" s="43">
        <f t="shared" si="2"/>
        <v>0</v>
      </c>
      <c r="F111" s="85"/>
    </row>
    <row r="112" spans="1:6" ht="96" customHeight="1">
      <c r="A112" s="36" t="s">
        <v>176</v>
      </c>
      <c r="B112" s="11" t="s">
        <v>137</v>
      </c>
      <c r="C112" s="18">
        <v>11835</v>
      </c>
      <c r="D112" s="18">
        <v>11835</v>
      </c>
      <c r="E112" s="43">
        <f t="shared" si="2"/>
        <v>100</v>
      </c>
      <c r="F112" s="85"/>
    </row>
    <row r="113" spans="1:6" ht="32.25" customHeight="1">
      <c r="A113" s="15" t="s">
        <v>83</v>
      </c>
      <c r="B113" s="11" t="s">
        <v>84</v>
      </c>
      <c r="C113" s="18">
        <f>C114+C115</f>
        <v>1114547</v>
      </c>
      <c r="D113" s="18">
        <f>D114+D115</f>
        <v>205733</v>
      </c>
      <c r="E113" s="43">
        <f t="shared" si="2"/>
        <v>18.45888957576486</v>
      </c>
      <c r="F113" s="85"/>
    </row>
    <row r="114" spans="1:41" ht="49.5" customHeight="1">
      <c r="A114" s="22" t="s">
        <v>119</v>
      </c>
      <c r="B114" s="11" t="s">
        <v>84</v>
      </c>
      <c r="C114" s="25">
        <v>1064226</v>
      </c>
      <c r="D114" s="25">
        <v>196507</v>
      </c>
      <c r="E114" s="43">
        <f t="shared" si="2"/>
        <v>18.464780976972936</v>
      </c>
      <c r="F114" s="89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:6" ht="114" customHeight="1">
      <c r="A115" s="22" t="s">
        <v>168</v>
      </c>
      <c r="B115" s="11" t="s">
        <v>84</v>
      </c>
      <c r="C115" s="18">
        <v>50321</v>
      </c>
      <c r="D115" s="18">
        <v>9226</v>
      </c>
      <c r="E115" s="43">
        <f t="shared" si="2"/>
        <v>18.334293833588365</v>
      </c>
      <c r="F115" s="85"/>
    </row>
    <row r="116" spans="1:6" ht="12" customHeight="1">
      <c r="A116" s="22"/>
      <c r="B116" s="11"/>
      <c r="C116" s="18"/>
      <c r="D116" s="18"/>
      <c r="E116" s="43"/>
      <c r="F116" s="85"/>
    </row>
    <row r="117" spans="1:6" ht="16.5" customHeight="1">
      <c r="A117" s="27" t="s">
        <v>97</v>
      </c>
      <c r="B117" s="10" t="s">
        <v>85</v>
      </c>
      <c r="C117" s="16">
        <f>SUM(C118:C119)</f>
        <v>60923</v>
      </c>
      <c r="D117" s="16">
        <f>SUM(D118:D119)</f>
        <v>16483</v>
      </c>
      <c r="E117" s="44">
        <f t="shared" si="2"/>
        <v>27.055463453867993</v>
      </c>
      <c r="F117" s="85"/>
    </row>
    <row r="118" spans="1:6" ht="144" customHeight="1">
      <c r="A118" s="15" t="s">
        <v>124</v>
      </c>
      <c r="B118" s="11" t="s">
        <v>86</v>
      </c>
      <c r="C118" s="18">
        <v>30237</v>
      </c>
      <c r="D118" s="18">
        <v>7557</v>
      </c>
      <c r="E118" s="43">
        <f t="shared" si="2"/>
        <v>24.99255878559381</v>
      </c>
      <c r="F118" s="85"/>
    </row>
    <row r="119" spans="1:6" s="2" customFormat="1" ht="32.25" customHeight="1">
      <c r="A119" s="29" t="s">
        <v>99</v>
      </c>
      <c r="B119" s="12" t="s">
        <v>87</v>
      </c>
      <c r="C119" s="17">
        <f>C120+C121+C122</f>
        <v>30686</v>
      </c>
      <c r="D119" s="17">
        <f>D120+D121+D122</f>
        <v>8926</v>
      </c>
      <c r="E119" s="43">
        <f t="shared" si="2"/>
        <v>29.08818353646614</v>
      </c>
      <c r="F119" s="88"/>
    </row>
    <row r="120" spans="1:6" s="2" customFormat="1" ht="114" customHeight="1">
      <c r="A120" s="22" t="s">
        <v>169</v>
      </c>
      <c r="B120" s="12" t="s">
        <v>87</v>
      </c>
      <c r="C120" s="17">
        <v>11457</v>
      </c>
      <c r="D120" s="17">
        <v>2864</v>
      </c>
      <c r="E120" s="43">
        <f t="shared" si="2"/>
        <v>24.997817927904336</v>
      </c>
      <c r="F120" s="88"/>
    </row>
    <row r="121" spans="1:6" s="2" customFormat="1" ht="96" customHeight="1">
      <c r="A121" s="22" t="s">
        <v>120</v>
      </c>
      <c r="B121" s="12" t="s">
        <v>87</v>
      </c>
      <c r="C121" s="26">
        <v>15909</v>
      </c>
      <c r="D121" s="26">
        <v>2742</v>
      </c>
      <c r="E121" s="43">
        <f t="shared" si="2"/>
        <v>17.235527060154627</v>
      </c>
      <c r="F121" s="88"/>
    </row>
    <row r="122" spans="1:6" s="2" customFormat="1" ht="96" customHeight="1">
      <c r="A122" s="84" t="s">
        <v>177</v>
      </c>
      <c r="B122" s="12" t="s">
        <v>87</v>
      </c>
      <c r="C122" s="26">
        <v>3320</v>
      </c>
      <c r="D122" s="26">
        <v>3320</v>
      </c>
      <c r="E122" s="43">
        <f t="shared" si="2"/>
        <v>100</v>
      </c>
      <c r="F122" s="88"/>
    </row>
    <row r="123" spans="1:6" ht="12" customHeight="1">
      <c r="A123" s="60"/>
      <c r="B123" s="61"/>
      <c r="C123" s="62"/>
      <c r="D123" s="63"/>
      <c r="E123" s="64"/>
      <c r="F123" s="85"/>
    </row>
    <row r="124" spans="1:6" ht="16.5" customHeight="1">
      <c r="A124" s="32" t="s">
        <v>98</v>
      </c>
      <c r="B124" s="19"/>
      <c r="C124" s="20">
        <f>SUM(C15,C83)</f>
        <v>7617342</v>
      </c>
      <c r="D124" s="46">
        <f>D15+D83</f>
        <v>1197417</v>
      </c>
      <c r="E124" s="47">
        <f t="shared" si="2"/>
        <v>15.719617157795987</v>
      </c>
      <c r="F124" s="85"/>
    </row>
  </sheetData>
  <mergeCells count="9">
    <mergeCell ref="A10:E10"/>
    <mergeCell ref="A11:E11"/>
    <mergeCell ref="A8:E8"/>
    <mergeCell ref="A7:E7"/>
    <mergeCell ref="C1:E1"/>
    <mergeCell ref="A6:E6"/>
    <mergeCell ref="C3:E3"/>
    <mergeCell ref="C2:E2"/>
    <mergeCell ref="C4:E4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KorneevaEV</cp:lastModifiedBy>
  <cp:lastPrinted>2009-04-13T10:54:57Z</cp:lastPrinted>
  <dcterms:created xsi:type="dcterms:W3CDTF">2001-10-29T11:15:23Z</dcterms:created>
  <dcterms:modified xsi:type="dcterms:W3CDTF">2009-04-29T05:45:56Z</dcterms:modified>
  <cp:category/>
  <cp:version/>
  <cp:contentType/>
  <cp:contentStatus/>
</cp:coreProperties>
</file>