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95" windowWidth="16920" windowHeight="10740" activeTab="0"/>
  </bookViews>
  <sheets>
    <sheet name="лист1" sheetId="1" r:id="rId1"/>
  </sheets>
  <definedNames>
    <definedName name="_xlnm.Print_Titles" localSheetId="0">'лист1'!$A:$B</definedName>
  </definedNames>
  <calcPr fullCalcOnLoad="1"/>
</workbook>
</file>

<file path=xl/sharedStrings.xml><?xml version="1.0" encoding="utf-8"?>
<sst xmlns="http://schemas.openxmlformats.org/spreadsheetml/2006/main" count="62" uniqueCount="33">
  <si>
    <t>Периодичность</t>
  </si>
  <si>
    <t>Стоимость работ (рублей), дата их начала и завершения</t>
  </si>
  <si>
    <t>Стоимость на 1 кв. м общей площади (рублей в месяц)</t>
  </si>
  <si>
    <t>Объем работ,м3</t>
  </si>
  <si>
    <t>Объем работ, м2</t>
  </si>
  <si>
    <t>Объем работ, м пог</t>
  </si>
  <si>
    <t>1. Устранение осадок фундаментов</t>
  </si>
  <si>
    <t>Наименование работ</t>
  </si>
  <si>
    <t>Показатель</t>
  </si>
  <si>
    <t>общая площадь жилых помещений</t>
  </si>
  <si>
    <t>Площадь  застройки</t>
  </si>
  <si>
    <t>площадь, кровли, м²</t>
  </si>
  <si>
    <t>Стоимость работ   руб.</t>
  </si>
  <si>
    <t>Стоимость работ (рублей)</t>
  </si>
  <si>
    <t>1 раз в год</t>
  </si>
  <si>
    <t>Количество печей</t>
  </si>
  <si>
    <t>2. Усиление перекрытий</t>
  </si>
  <si>
    <t>3. Устранение протечек кровли</t>
  </si>
  <si>
    <t>4. Ремонт крылец</t>
  </si>
  <si>
    <t>5. Ремонт, замена внутридомовых электрических сетей</t>
  </si>
  <si>
    <t>6. Ремонт печей, в том числе топливной камеры, дымоходов, топочной арматуры</t>
  </si>
  <si>
    <t>1раз в год</t>
  </si>
  <si>
    <t>Перечень дополнительных работ по содержанию и ремонту общего имущества собственников помещений в многоквартирном доме,                      являющемся объектом конкурса</t>
  </si>
  <si>
    <t>АВИАЦИОННАЯ ул.</t>
  </si>
  <si>
    <t>68</t>
  </si>
  <si>
    <t>36</t>
  </si>
  <si>
    <t>506,7</t>
  </si>
  <si>
    <t>1556,5</t>
  </si>
  <si>
    <t>1раз в 2года</t>
  </si>
  <si>
    <t>Лот4 Октябрьский территориальный округ</t>
  </si>
  <si>
    <t>Приложение № 4</t>
  </si>
  <si>
    <t>к Извещению и документации о проведении</t>
  </si>
  <si>
    <t>открытого конкурса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</si>
</sst>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#,##0.0_р_."/>
    <numFmt numFmtId="166" formatCode="#,##0.0"/>
  </numFmts>
  <fonts count="40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4"/>
      <name val="Arial Cyr"/>
      <family val="0"/>
    </font>
    <font>
      <b/>
      <sz val="12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ck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 style="thin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165" fontId="1" fillId="33" borderId="11" xfId="0" applyNumberFormat="1" applyFont="1" applyFill="1" applyBorder="1" applyAlignment="1">
      <alignment horizontal="center"/>
    </xf>
    <xf numFmtId="164" fontId="1" fillId="33" borderId="11" xfId="0" applyNumberFormat="1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4" fillId="33" borderId="0" xfId="0" applyFont="1" applyFill="1" applyAlignment="1">
      <alignment horizontal="left"/>
    </xf>
    <xf numFmtId="0" fontId="2" fillId="33" borderId="0" xfId="0" applyFont="1" applyFill="1" applyAlignment="1">
      <alignment horizontal="left"/>
    </xf>
    <xf numFmtId="0" fontId="0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0" fillId="33" borderId="0" xfId="0" applyFont="1" applyFill="1" applyBorder="1" applyAlignment="1">
      <alignment/>
    </xf>
    <xf numFmtId="0" fontId="0" fillId="33" borderId="0" xfId="0" applyFont="1" applyFill="1" applyAlignment="1">
      <alignment wrapText="1"/>
    </xf>
    <xf numFmtId="0" fontId="1" fillId="33" borderId="0" xfId="0" applyFont="1" applyFill="1" applyAlignment="1">
      <alignment/>
    </xf>
    <xf numFmtId="2" fontId="1" fillId="33" borderId="10" xfId="0" applyNumberFormat="1" applyFont="1" applyFill="1" applyBorder="1" applyAlignment="1">
      <alignment horizontal="center"/>
    </xf>
    <xf numFmtId="164" fontId="1" fillId="33" borderId="11" xfId="0" applyNumberFormat="1" applyFont="1" applyFill="1" applyBorder="1" applyAlignment="1" applyProtection="1">
      <alignment horizontal="center" vertical="center" wrapText="1"/>
      <protection hidden="1"/>
    </xf>
    <xf numFmtId="0" fontId="1" fillId="33" borderId="12" xfId="0" applyFont="1" applyFill="1" applyBorder="1" applyAlignment="1">
      <alignment horizontal="center"/>
    </xf>
    <xf numFmtId="4" fontId="1" fillId="33" borderId="11" xfId="0" applyNumberFormat="1" applyFont="1" applyFill="1" applyBorder="1" applyAlignment="1">
      <alignment horizontal="center"/>
    </xf>
    <xf numFmtId="4" fontId="1" fillId="33" borderId="10" xfId="0" applyNumberFormat="1" applyFont="1" applyFill="1" applyBorder="1" applyAlignment="1">
      <alignment horizontal="center"/>
    </xf>
    <xf numFmtId="164" fontId="1" fillId="33" borderId="13" xfId="0" applyNumberFormat="1" applyFont="1" applyFill="1" applyBorder="1" applyAlignment="1">
      <alignment horizontal="center"/>
    </xf>
    <xf numFmtId="164" fontId="1" fillId="33" borderId="0" xfId="0" applyNumberFormat="1" applyFont="1" applyFill="1" applyAlignment="1">
      <alignment/>
    </xf>
    <xf numFmtId="0" fontId="1" fillId="33" borderId="0" xfId="0" applyFont="1" applyFill="1" applyAlignment="1">
      <alignment horizontal="center"/>
    </xf>
    <xf numFmtId="2" fontId="1" fillId="33" borderId="0" xfId="0" applyNumberFormat="1" applyFont="1" applyFill="1" applyAlignment="1">
      <alignment horizontal="center"/>
    </xf>
    <xf numFmtId="0" fontId="1" fillId="33" borderId="14" xfId="0" applyFont="1" applyFill="1" applyBorder="1" applyAlignment="1">
      <alignment horizontal="left" vertical="center"/>
    </xf>
    <xf numFmtId="0" fontId="1" fillId="33" borderId="15" xfId="0" applyFont="1" applyFill="1" applyBorder="1" applyAlignment="1">
      <alignment horizontal="left" vertical="center" wrapText="1"/>
    </xf>
    <xf numFmtId="0" fontId="1" fillId="33" borderId="16" xfId="0" applyFont="1" applyFill="1" applyBorder="1" applyAlignment="1">
      <alignment horizontal="left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left" vertical="center"/>
    </xf>
    <xf numFmtId="0" fontId="1" fillId="33" borderId="15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 wrapText="1"/>
    </xf>
    <xf numFmtId="49" fontId="5" fillId="33" borderId="11" xfId="0" applyNumberFormat="1" applyFont="1" applyFill="1" applyBorder="1" applyAlignment="1">
      <alignment horizontal="center" wrapText="1"/>
    </xf>
    <xf numFmtId="49" fontId="5" fillId="33" borderId="17" xfId="0" applyNumberFormat="1" applyFont="1" applyFill="1" applyBorder="1" applyAlignment="1">
      <alignment horizontal="left" wrapText="1"/>
    </xf>
    <xf numFmtId="49" fontId="5" fillId="33" borderId="13" xfId="0" applyNumberFormat="1" applyFont="1" applyFill="1" applyBorder="1" applyAlignment="1">
      <alignment horizontal="left" wrapText="1"/>
    </xf>
    <xf numFmtId="49" fontId="5" fillId="33" borderId="17" xfId="0" applyNumberFormat="1" applyFont="1" applyFill="1" applyBorder="1" applyAlignment="1">
      <alignment horizontal="center" wrapText="1"/>
    </xf>
    <xf numFmtId="0" fontId="1" fillId="33" borderId="18" xfId="0" applyFont="1" applyFill="1" applyBorder="1" applyAlignment="1">
      <alignment horizontal="left" vertical="center"/>
    </xf>
    <xf numFmtId="2" fontId="1" fillId="33" borderId="13" xfId="0" applyNumberFormat="1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4" fontId="1" fillId="33" borderId="13" xfId="0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/>
    </xf>
    <xf numFmtId="0" fontId="1" fillId="33" borderId="19" xfId="0" applyFont="1" applyFill="1" applyBorder="1" applyAlignment="1">
      <alignment horizontal="left" vertical="center" wrapText="1"/>
    </xf>
    <xf numFmtId="0" fontId="1" fillId="33" borderId="20" xfId="0" applyFont="1" applyFill="1" applyBorder="1" applyAlignment="1">
      <alignment horizontal="left" vertical="center" wrapText="1"/>
    </xf>
    <xf numFmtId="0" fontId="1" fillId="33" borderId="21" xfId="0" applyFont="1" applyFill="1" applyBorder="1" applyAlignment="1">
      <alignment horizontal="left" vertical="center" wrapText="1"/>
    </xf>
    <xf numFmtId="0" fontId="1" fillId="33" borderId="13" xfId="0" applyFont="1" applyFill="1" applyBorder="1" applyAlignment="1">
      <alignment horizontal="left"/>
    </xf>
    <xf numFmtId="0" fontId="1" fillId="33" borderId="18" xfId="0" applyFont="1" applyFill="1" applyBorder="1" applyAlignment="1">
      <alignment horizontal="left"/>
    </xf>
    <xf numFmtId="0" fontId="4" fillId="33" borderId="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9"/>
  <sheetViews>
    <sheetView tabSelected="1" zoomScale="81" zoomScaleNormal="81" zoomScaleSheetLayoutView="100" zoomScalePageLayoutView="34" workbookViewId="0" topLeftCell="A1">
      <pane xSplit="2" ySplit="12" topLeftCell="C13" activePane="bottomRight" state="frozen"/>
      <selection pane="topLeft" activeCell="A1" sqref="A1"/>
      <selection pane="topRight" activeCell="C1" sqref="C1"/>
      <selection pane="bottomLeft" activeCell="A15" sqref="A15"/>
      <selection pane="bottomRight" activeCell="G26" sqref="G26"/>
    </sheetView>
  </sheetViews>
  <sheetFormatPr defaultColWidth="9.00390625" defaultRowHeight="12.75"/>
  <cols>
    <col min="1" max="1" width="20.375" style="1" customWidth="1"/>
    <col min="2" max="2" width="51.00390625" style="1" customWidth="1"/>
    <col min="3" max="3" width="11.625" style="1" customWidth="1"/>
    <col min="4" max="4" width="12.25390625" style="1" customWidth="1"/>
    <col min="5" max="5" width="13.625" style="1" customWidth="1"/>
    <col min="6" max="16384" width="9.125" style="1" customWidth="1"/>
  </cols>
  <sheetData>
    <row r="1" spans="2:4" s="6" customFormat="1" ht="15.75">
      <c r="B1" s="7"/>
      <c r="D1" s="6" t="s">
        <v>30</v>
      </c>
    </row>
    <row r="2" spans="2:4" s="6" customFormat="1" ht="15.75">
      <c r="B2" s="8"/>
      <c r="D2" s="6" t="s">
        <v>31</v>
      </c>
    </row>
    <row r="3" spans="2:4" s="6" customFormat="1" ht="15.75">
      <c r="B3" s="8"/>
      <c r="D3" s="6" t="s">
        <v>32</v>
      </c>
    </row>
    <row r="4" spans="1:2" s="6" customFormat="1" ht="14.25" customHeight="1">
      <c r="A4" s="9"/>
      <c r="B4" s="10"/>
    </row>
    <row r="5" spans="1:2" s="11" customFormat="1" ht="54.75" customHeight="1">
      <c r="A5" s="44" t="s">
        <v>22</v>
      </c>
      <c r="B5" s="44"/>
    </row>
    <row r="6" spans="1:2" s="6" customFormat="1" ht="18.75" customHeight="1">
      <c r="A6" s="47" t="s">
        <v>29</v>
      </c>
      <c r="B6" s="47"/>
    </row>
    <row r="7" spans="1:4" s="12" customFormat="1" ht="33.75" customHeight="1">
      <c r="A7" s="45" t="s">
        <v>7</v>
      </c>
      <c r="B7" s="46" t="s">
        <v>8</v>
      </c>
      <c r="C7" s="31" t="s">
        <v>23</v>
      </c>
      <c r="D7" s="31" t="s">
        <v>23</v>
      </c>
    </row>
    <row r="8" spans="1:4" s="12" customFormat="1" ht="18" customHeight="1">
      <c r="A8" s="45"/>
      <c r="B8" s="46"/>
      <c r="C8" s="32" t="s">
        <v>24</v>
      </c>
      <c r="D8" s="32" t="s">
        <v>25</v>
      </c>
    </row>
    <row r="9" spans="1:4" s="6" customFormat="1" ht="13.5" customHeight="1">
      <c r="A9" s="13"/>
      <c r="B9" s="13" t="s">
        <v>9</v>
      </c>
      <c r="C9" s="30" t="s">
        <v>26</v>
      </c>
      <c r="D9" s="30" t="s">
        <v>27</v>
      </c>
    </row>
    <row r="10" spans="1:4" s="6" customFormat="1" ht="13.5" customHeight="1" thickBot="1">
      <c r="A10" s="13"/>
      <c r="B10" s="13" t="s">
        <v>10</v>
      </c>
      <c r="C10" s="33" t="s">
        <v>26</v>
      </c>
      <c r="D10" s="33" t="s">
        <v>27</v>
      </c>
    </row>
    <row r="11" spans="1:4" s="6" customFormat="1" ht="13.5" customHeight="1" thickTop="1">
      <c r="A11" s="41" t="s">
        <v>6</v>
      </c>
      <c r="B11" s="23" t="s">
        <v>3</v>
      </c>
      <c r="C11" s="14">
        <f>C10*45%/100</f>
        <v>2.28015</v>
      </c>
      <c r="D11" s="14">
        <v>0</v>
      </c>
    </row>
    <row r="12" spans="1:4" s="11" customFormat="1" ht="13.5" customHeight="1">
      <c r="A12" s="39"/>
      <c r="B12" s="24" t="s">
        <v>13</v>
      </c>
      <c r="C12" s="15">
        <f>1007.68*C11</f>
        <v>2297.6615519999996</v>
      </c>
      <c r="D12" s="15">
        <f>1007.68*D11</f>
        <v>0</v>
      </c>
    </row>
    <row r="13" spans="1:4" s="6" customFormat="1" ht="13.5" customHeight="1">
      <c r="A13" s="39"/>
      <c r="B13" s="24" t="s">
        <v>2</v>
      </c>
      <c r="C13" s="5">
        <f>C12/C9/12</f>
        <v>0.37787999999999994</v>
      </c>
      <c r="D13" s="5">
        <f>D12/D9/12</f>
        <v>0</v>
      </c>
    </row>
    <row r="14" spans="1:4" s="6" customFormat="1" ht="13.5" customHeight="1" thickBot="1">
      <c r="A14" s="40"/>
      <c r="B14" s="25" t="s">
        <v>0</v>
      </c>
      <c r="C14" s="16" t="s">
        <v>14</v>
      </c>
      <c r="D14" s="16" t="s">
        <v>14</v>
      </c>
    </row>
    <row r="15" spans="1:4" s="6" customFormat="1" ht="13.5" customHeight="1" thickTop="1">
      <c r="A15" s="39" t="s">
        <v>16</v>
      </c>
      <c r="B15" s="34" t="s">
        <v>4</v>
      </c>
      <c r="C15" s="35">
        <f>C10*10%/10</f>
        <v>5.067</v>
      </c>
      <c r="D15" s="35">
        <f>0</f>
        <v>0</v>
      </c>
    </row>
    <row r="16" spans="1:4" s="6" customFormat="1" ht="13.5" customHeight="1">
      <c r="A16" s="39"/>
      <c r="B16" s="24" t="s">
        <v>13</v>
      </c>
      <c r="C16" s="5">
        <f>2281.73*C15</f>
        <v>11561.52591</v>
      </c>
      <c r="D16" s="5">
        <f>2281.73*D15</f>
        <v>0</v>
      </c>
    </row>
    <row r="17" spans="1:4" s="6" customFormat="1" ht="13.5" customHeight="1">
      <c r="A17" s="39"/>
      <c r="B17" s="24" t="s">
        <v>2</v>
      </c>
      <c r="C17" s="5">
        <f>C16/C9/12</f>
        <v>1.9014416666666667</v>
      </c>
      <c r="D17" s="5">
        <f>D16/D9/12</f>
        <v>0</v>
      </c>
    </row>
    <row r="18" spans="1:4" s="6" customFormat="1" ht="13.5" customHeight="1" thickBot="1">
      <c r="A18" s="40"/>
      <c r="B18" s="25" t="s">
        <v>0</v>
      </c>
      <c r="C18" s="36" t="s">
        <v>14</v>
      </c>
      <c r="D18" s="36" t="s">
        <v>14</v>
      </c>
    </row>
    <row r="19" spans="1:4" s="6" customFormat="1" ht="13.5" customHeight="1" thickTop="1">
      <c r="A19" s="41" t="s">
        <v>17</v>
      </c>
      <c r="B19" s="26" t="s">
        <v>11</v>
      </c>
      <c r="C19" s="38">
        <v>415</v>
      </c>
      <c r="D19" s="38">
        <v>540.2</v>
      </c>
    </row>
    <row r="20" spans="1:4" s="6" customFormat="1" ht="13.5" customHeight="1">
      <c r="A20" s="39"/>
      <c r="B20" s="27" t="s">
        <v>4</v>
      </c>
      <c r="C20" s="17">
        <f>C19*0.089</f>
        <v>36.934999999999995</v>
      </c>
      <c r="D20" s="17">
        <f>D19*0.35</f>
        <v>189.07</v>
      </c>
    </row>
    <row r="21" spans="1:4" s="6" customFormat="1" ht="13.5" customHeight="1">
      <c r="A21" s="39"/>
      <c r="B21" s="24" t="s">
        <v>13</v>
      </c>
      <c r="C21" s="4">
        <f>445.14*C20</f>
        <v>16441.245899999998</v>
      </c>
      <c r="D21" s="4">
        <f>445.14*D20</f>
        <v>84162.6198</v>
      </c>
    </row>
    <row r="22" spans="1:4" s="6" customFormat="1" ht="13.5" customHeight="1">
      <c r="A22" s="39"/>
      <c r="B22" s="24" t="s">
        <v>2</v>
      </c>
      <c r="C22" s="5">
        <f>C21/C9/12</f>
        <v>2.7039743931320306</v>
      </c>
      <c r="D22" s="5">
        <f>D21/D9/12</f>
        <v>4.505976003854802</v>
      </c>
    </row>
    <row r="23" spans="1:4" s="6" customFormat="1" ht="13.5" customHeight="1" thickBot="1">
      <c r="A23" s="40"/>
      <c r="B23" s="25" t="s">
        <v>0</v>
      </c>
      <c r="C23" s="16" t="s">
        <v>21</v>
      </c>
      <c r="D23" s="16" t="s">
        <v>28</v>
      </c>
    </row>
    <row r="24" spans="1:4" s="6" customFormat="1" ht="13.5" customHeight="1" thickTop="1">
      <c r="A24" s="41" t="s">
        <v>18</v>
      </c>
      <c r="B24" s="23" t="s">
        <v>4</v>
      </c>
      <c r="C24" s="37">
        <f>C10*0.25%</f>
        <v>1.26675</v>
      </c>
      <c r="D24" s="37">
        <f>D10*0.25%</f>
        <v>3.89125</v>
      </c>
    </row>
    <row r="25" spans="1:4" s="6" customFormat="1" ht="13.5" customHeight="1">
      <c r="A25" s="39"/>
      <c r="B25" s="24" t="s">
        <v>13</v>
      </c>
      <c r="C25" s="17">
        <f>71.18*C24</f>
        <v>90.16726500000001</v>
      </c>
      <c r="D25" s="17">
        <f>71.18*D24</f>
        <v>276.979175</v>
      </c>
    </row>
    <row r="26" spans="1:4" s="6" customFormat="1" ht="13.5" customHeight="1">
      <c r="A26" s="39"/>
      <c r="B26" s="24" t="s">
        <v>2</v>
      </c>
      <c r="C26" s="17">
        <f>C25/C9/12</f>
        <v>0.01482916666666667</v>
      </c>
      <c r="D26" s="17">
        <f>D25/D9/12</f>
        <v>0.014829166666666666</v>
      </c>
    </row>
    <row r="27" spans="1:4" s="6" customFormat="1" ht="13.5" customHeight="1" thickBot="1">
      <c r="A27" s="40"/>
      <c r="B27" s="25" t="s">
        <v>0</v>
      </c>
      <c r="C27" s="36" t="s">
        <v>14</v>
      </c>
      <c r="D27" s="36" t="s">
        <v>14</v>
      </c>
    </row>
    <row r="28" spans="1:4" s="6" customFormat="1" ht="13.5" customHeight="1" thickTop="1">
      <c r="A28" s="41" t="s">
        <v>19</v>
      </c>
      <c r="B28" s="23" t="s">
        <v>5</v>
      </c>
      <c r="C28" s="18">
        <f>C10*0.48%</f>
        <v>2.4321599999999997</v>
      </c>
      <c r="D28" s="18">
        <f>D10*0.68%</f>
        <v>10.584200000000001</v>
      </c>
    </row>
    <row r="29" spans="1:4" s="6" customFormat="1" ht="13.5" customHeight="1">
      <c r="A29" s="39"/>
      <c r="B29" s="24" t="s">
        <v>13</v>
      </c>
      <c r="C29" s="17">
        <f>45.32*C28</f>
        <v>110.22549119999998</v>
      </c>
      <c r="D29" s="17">
        <f>45.32*D28</f>
        <v>479.6759440000001</v>
      </c>
    </row>
    <row r="30" spans="1:4" s="6" customFormat="1" ht="13.5" customHeight="1">
      <c r="A30" s="39"/>
      <c r="B30" s="24" t="s">
        <v>2</v>
      </c>
      <c r="C30" s="17">
        <f>C29/C9/12</f>
        <v>0.018127999999999995</v>
      </c>
      <c r="D30" s="17">
        <f>D29/D9/12</f>
        <v>0.025681333333333337</v>
      </c>
    </row>
    <row r="31" spans="1:4" s="6" customFormat="1" ht="13.5" customHeight="1" thickBot="1">
      <c r="A31" s="40"/>
      <c r="B31" s="25" t="s">
        <v>0</v>
      </c>
      <c r="C31" s="16" t="s">
        <v>14</v>
      </c>
      <c r="D31" s="16" t="s">
        <v>14</v>
      </c>
    </row>
    <row r="32" spans="1:4" s="6" customFormat="1" ht="13.5" customHeight="1" thickTop="1">
      <c r="A32" s="41" t="s">
        <v>20</v>
      </c>
      <c r="B32" s="26" t="s">
        <v>15</v>
      </c>
      <c r="C32" s="2"/>
      <c r="D32" s="2"/>
    </row>
    <row r="33" spans="1:4" s="6" customFormat="1" ht="13.5" customHeight="1">
      <c r="A33" s="39"/>
      <c r="B33" s="28" t="s">
        <v>4</v>
      </c>
      <c r="C33" s="3">
        <f>C32*10%</f>
        <v>0</v>
      </c>
      <c r="D33" s="3">
        <f>D32*10%</f>
        <v>0</v>
      </c>
    </row>
    <row r="34" spans="1:4" s="6" customFormat="1" ht="13.5" customHeight="1">
      <c r="A34" s="39"/>
      <c r="B34" s="29" t="s">
        <v>1</v>
      </c>
      <c r="C34" s="4">
        <f>C33*1209.48</f>
        <v>0</v>
      </c>
      <c r="D34" s="4">
        <f>D33*1209.48</f>
        <v>0</v>
      </c>
    </row>
    <row r="35" spans="1:4" s="6" customFormat="1" ht="13.5" customHeight="1">
      <c r="A35" s="39"/>
      <c r="B35" s="29" t="s">
        <v>2</v>
      </c>
      <c r="C35" s="5">
        <f>C34/C9</f>
        <v>0</v>
      </c>
      <c r="D35" s="5">
        <f>D34/D9</f>
        <v>0</v>
      </c>
    </row>
    <row r="36" spans="1:4" s="6" customFormat="1" ht="13.5" customHeight="1" thickBot="1">
      <c r="A36" s="40"/>
      <c r="B36" s="25" t="s">
        <v>0</v>
      </c>
      <c r="C36" s="16" t="s">
        <v>14</v>
      </c>
      <c r="D36" s="16" t="s">
        <v>14</v>
      </c>
    </row>
    <row r="37" spans="1:5" s="13" customFormat="1" ht="13.5" customHeight="1" thickTop="1">
      <c r="A37" s="42" t="s">
        <v>12</v>
      </c>
      <c r="B37" s="43"/>
      <c r="C37" s="19">
        <f>C12+C16+C21+C25+C29+C34</f>
        <v>30500.826118199995</v>
      </c>
      <c r="D37" s="19">
        <f>D12+D16+D21+D25+D29+D34</f>
        <v>84919.274919</v>
      </c>
      <c r="E37" s="20">
        <f>SUM(C37:D37)</f>
        <v>115420.1010372</v>
      </c>
    </row>
    <row r="38" spans="3:4" s="13" customFormat="1" ht="13.5" customHeight="1">
      <c r="C38" s="21"/>
      <c r="D38" s="21"/>
    </row>
    <row r="39" spans="3:4" s="13" customFormat="1" ht="13.5" customHeight="1">
      <c r="C39" s="22">
        <f>C37/C9/12</f>
        <v>5.016253226465364</v>
      </c>
      <c r="D39" s="22">
        <f>D37/D9/12</f>
        <v>4.546486503854802</v>
      </c>
    </row>
    <row r="40" s="6" customFormat="1" ht="12.75"/>
    <row r="41" s="6" customFormat="1" ht="12.75"/>
    <row r="42" s="6" customFormat="1" ht="12.75"/>
    <row r="43" s="6" customFormat="1" ht="12.75"/>
    <row r="44" s="6" customFormat="1" ht="12.75"/>
    <row r="45" s="6" customFormat="1" ht="12.75"/>
    <row r="46" s="6" customFormat="1" ht="12.75"/>
    <row r="47" s="6" customFormat="1" ht="12.75"/>
    <row r="48" s="6" customFormat="1" ht="12.75"/>
    <row r="49" s="6" customFormat="1" ht="12.75"/>
    <row r="50" s="6" customFormat="1" ht="12.75"/>
    <row r="51" s="6" customFormat="1" ht="12.75"/>
    <row r="52" s="6" customFormat="1" ht="12.75"/>
    <row r="53" s="6" customFormat="1" ht="12.75"/>
    <row r="54" s="6" customFormat="1" ht="12.75"/>
    <row r="55" s="6" customFormat="1" ht="12.75"/>
    <row r="56" s="6" customFormat="1" ht="12.75"/>
    <row r="57" s="6" customFormat="1" ht="12.75"/>
    <row r="58" s="6" customFormat="1" ht="12.75"/>
    <row r="59" s="6" customFormat="1" ht="12.75"/>
    <row r="60" s="6" customFormat="1" ht="12.75"/>
    <row r="61" s="6" customFormat="1" ht="12.75"/>
    <row r="62" s="6" customFormat="1" ht="12.75"/>
    <row r="63" s="6" customFormat="1" ht="12.75"/>
    <row r="64" s="6" customFormat="1" ht="12.75"/>
    <row r="65" s="6" customFormat="1" ht="12.75"/>
    <row r="66" s="6" customFormat="1" ht="12.75"/>
    <row r="67" s="6" customFormat="1" ht="12.75"/>
    <row r="68" s="6" customFormat="1" ht="12.75"/>
    <row r="69" s="6" customFormat="1" ht="12.75"/>
    <row r="70" s="6" customFormat="1" ht="12.75"/>
    <row r="71" s="6" customFormat="1" ht="12.75"/>
    <row r="72" s="6" customFormat="1" ht="12.75"/>
    <row r="73" s="6" customFormat="1" ht="12.75"/>
    <row r="74" s="6" customFormat="1" ht="12.75"/>
    <row r="75" s="6" customFormat="1" ht="12.75"/>
    <row r="76" s="6" customFormat="1" ht="12.75"/>
    <row r="77" s="6" customFormat="1" ht="12.75"/>
    <row r="78" s="6" customFormat="1" ht="12.75"/>
    <row r="79" s="6" customFormat="1" ht="12.75"/>
    <row r="80" s="6" customFormat="1" ht="12.75"/>
    <row r="81" s="6" customFormat="1" ht="12.75"/>
    <row r="82" s="6" customFormat="1" ht="12.75"/>
    <row r="83" s="6" customFormat="1" ht="12.75"/>
    <row r="84" s="6" customFormat="1" ht="12.75"/>
    <row r="85" s="6" customFormat="1" ht="12.75"/>
    <row r="86" s="6" customFormat="1" ht="12.75"/>
    <row r="87" s="6" customFormat="1" ht="12.75"/>
    <row r="88" s="6" customFormat="1" ht="12.75"/>
    <row r="89" s="6" customFormat="1" ht="12.75"/>
    <row r="90" s="6" customFormat="1" ht="12.75"/>
    <row r="91" s="6" customFormat="1" ht="12.75"/>
    <row r="92" s="6" customFormat="1" ht="12.75"/>
    <row r="93" s="6" customFormat="1" ht="12.75"/>
    <row r="94" s="6" customFormat="1" ht="12.75"/>
    <row r="95" s="6" customFormat="1" ht="12.75"/>
    <row r="96" s="6" customFormat="1" ht="12.75"/>
    <row r="97" s="6" customFormat="1" ht="12.75"/>
    <row r="98" s="6" customFormat="1" ht="12.75"/>
    <row r="99" s="6" customFormat="1" ht="12.75"/>
    <row r="100" s="6" customFormat="1" ht="12.75"/>
    <row r="101" s="6" customFormat="1" ht="12.75"/>
    <row r="102" s="6" customFormat="1" ht="12.75"/>
    <row r="103" s="6" customFormat="1" ht="12.75"/>
    <row r="104" s="6" customFormat="1" ht="12.75"/>
    <row r="105" s="6" customFormat="1" ht="12.75"/>
    <row r="106" s="6" customFormat="1" ht="12.75"/>
    <row r="107" s="6" customFormat="1" ht="12.75"/>
    <row r="108" s="6" customFormat="1" ht="12.75"/>
    <row r="109" s="6" customFormat="1" ht="12.75"/>
    <row r="110" s="6" customFormat="1" ht="12.75"/>
    <row r="111" s="6" customFormat="1" ht="12.75"/>
    <row r="112" s="6" customFormat="1" ht="12.75"/>
    <row r="113" s="6" customFormat="1" ht="12.75"/>
    <row r="114" s="6" customFormat="1" ht="12.75"/>
  </sheetData>
  <sheetProtection/>
  <mergeCells count="11">
    <mergeCell ref="A5:B5"/>
    <mergeCell ref="A7:A8"/>
    <mergeCell ref="B7:B8"/>
    <mergeCell ref="A6:B6"/>
    <mergeCell ref="A11:A14"/>
    <mergeCell ref="A15:A18"/>
    <mergeCell ref="A19:A23"/>
    <mergeCell ref="A24:A27"/>
    <mergeCell ref="A32:A36"/>
    <mergeCell ref="A37:B37"/>
    <mergeCell ref="A28:A31"/>
  </mergeCells>
  <printOptions/>
  <pageMargins left="0.1968503937007874" right="0" top="0" bottom="0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Жилкомсервис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Galenchikav</dc:creator>
  <cp:keywords/>
  <dc:description/>
  <cp:lastModifiedBy>alekseevaiv2</cp:lastModifiedBy>
  <cp:lastPrinted>2015-10-13T13:47:31Z</cp:lastPrinted>
  <dcterms:created xsi:type="dcterms:W3CDTF">2007-12-13T08:11:03Z</dcterms:created>
  <dcterms:modified xsi:type="dcterms:W3CDTF">2016-07-13T12:08:07Z</dcterms:modified>
  <cp:category/>
  <cp:version/>
  <cp:contentType/>
  <cp:contentStatus/>
</cp:coreProperties>
</file>