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<sst xmlns="http://schemas.openxmlformats.org/spreadsheetml/2006/main" count="1276" uniqueCount="278">
  <si>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</si>
  <si>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</si>
  <si>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</si>
  <si>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</si>
  <si>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</si>
  <si>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</si>
  <si>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</si>
  <si>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</si>
  <si>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</si>
  <si>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</si>
  <si>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</si>
  <si>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</si>
  <si>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</si>
  <si>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</si>
  <si>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</si>
  <si>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</si>
  <si>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</si>
  <si>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</si>
  <si>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</si>
  <si>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</si>
  <si>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</si>
  <si>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</si>
  <si>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</si>
  <si>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</si>
  <si>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9</t>
  </si>
  <si>
    <t>18</t>
  </si>
  <si>
    <t>17</t>
  </si>
  <si>
    <t>0</t>
  </si>
  <si>
    <t>Приложение № 4</t>
  </si>
  <si>
    <t>к Извещению и документации о проведении</t>
  </si>
  <si>
    <t>открытого конкурса</t>
  </si>
  <si>
    <t>33</t>
  </si>
  <si>
    <t>22</t>
  </si>
  <si>
    <t>14</t>
  </si>
  <si>
    <t>25</t>
  </si>
  <si>
    <t>37</t>
  </si>
  <si>
    <t>39</t>
  </si>
  <si>
    <t>26</t>
  </si>
  <si>
    <t>30</t>
  </si>
  <si>
    <t>522,4</t>
  </si>
  <si>
    <t>551,3</t>
  </si>
  <si>
    <t>320</t>
  </si>
  <si>
    <t>370</t>
  </si>
  <si>
    <t>24</t>
  </si>
  <si>
    <t>4</t>
  </si>
  <si>
    <t>6</t>
  </si>
  <si>
    <t>Лот2 Варавино-Фактория территориальный округ</t>
  </si>
  <si>
    <t>ВОРОНИНА В.И. ул.</t>
  </si>
  <si>
    <t>ЖОСУ ул.</t>
  </si>
  <si>
    <t>КВАРТАЛЬНАЯ ул.</t>
  </si>
  <si>
    <t>КИРОВА ул.</t>
  </si>
  <si>
    <t>КОНОНОВА И.Г. ул.</t>
  </si>
  <si>
    <t>ЛЕНИНГРАДСКИЙ пр.</t>
  </si>
  <si>
    <t>НИКОЛАЯ ОСТРОВСКОГО ул.</t>
  </si>
  <si>
    <t>ОКТЯБРЬСКАЯ ул.</t>
  </si>
  <si>
    <t>РУСАНОВА ул.</t>
  </si>
  <si>
    <t>ХОЛМОГОРСКАЯ ул.</t>
  </si>
  <si>
    <t>ЦИОЛКОВСКОГО ул.</t>
  </si>
  <si>
    <t>ШКУЛЕВА ул.</t>
  </si>
  <si>
    <t>1-й ЛЕНИНГРАДСКИЙ пер.</t>
  </si>
  <si>
    <t>2-й ЛЕНИНГРАДСКИЙ пер.</t>
  </si>
  <si>
    <t>ЗЕЛЕНАЯ ул.</t>
  </si>
  <si>
    <t>КАПИТАЛЬНАЯ ул.</t>
  </si>
  <si>
    <t>МОСТОСТРОИТЕЛЕЙ ул.</t>
  </si>
  <si>
    <t>ПОЧТОВЫЙ ТРАКТ ул.</t>
  </si>
  <si>
    <t>РЕВОЛЮЦИИ ул.</t>
  </si>
  <si>
    <t>ТРАЛОВАЯ ул.</t>
  </si>
  <si>
    <t>2</t>
  </si>
  <si>
    <t>2, 1</t>
  </si>
  <si>
    <t>8, 1</t>
  </si>
  <si>
    <t>12, 1</t>
  </si>
  <si>
    <t>14, 1</t>
  </si>
  <si>
    <t>1</t>
  </si>
  <si>
    <t>10, 1</t>
  </si>
  <si>
    <t>10, 2</t>
  </si>
  <si>
    <t>14, 2</t>
  </si>
  <si>
    <t>16, 2</t>
  </si>
  <si>
    <t>18, 1</t>
  </si>
  <si>
    <t>5</t>
  </si>
  <si>
    <t>5, 1</t>
  </si>
  <si>
    <t>7, 1</t>
  </si>
  <si>
    <t>9, 1</t>
  </si>
  <si>
    <t>13</t>
  </si>
  <si>
    <t>342, 1</t>
  </si>
  <si>
    <t>359</t>
  </si>
  <si>
    <t>389</t>
  </si>
  <si>
    <t>16</t>
  </si>
  <si>
    <t>35, 4</t>
  </si>
  <si>
    <t>35, 6</t>
  </si>
  <si>
    <t>37, 2</t>
  </si>
  <si>
    <t>7</t>
  </si>
  <si>
    <t>3</t>
  </si>
  <si>
    <t>10</t>
  </si>
  <si>
    <t>312, 1</t>
  </si>
  <si>
    <t>369, 1</t>
  </si>
  <si>
    <t>369, 2</t>
  </si>
  <si>
    <t>371</t>
  </si>
  <si>
    <t>379</t>
  </si>
  <si>
    <t>30, 1</t>
  </si>
  <si>
    <t>15</t>
  </si>
  <si>
    <t>15, 1</t>
  </si>
  <si>
    <t>313</t>
  </si>
  <si>
    <t>321, 1</t>
  </si>
  <si>
    <t>23</t>
  </si>
  <si>
    <t>29</t>
  </si>
  <si>
    <t>389, 2</t>
  </si>
  <si>
    <t>35</t>
  </si>
  <si>
    <t>335</t>
  </si>
  <si>
    <t>384, 1</t>
  </si>
  <si>
    <t>384, 2</t>
  </si>
  <si>
    <t>8</t>
  </si>
  <si>
    <t>312</t>
  </si>
  <si>
    <t>312, 2</t>
  </si>
  <si>
    <t>314, 1</t>
  </si>
  <si>
    <t>361</t>
  </si>
  <si>
    <t>367</t>
  </si>
  <si>
    <t>369</t>
  </si>
  <si>
    <t>373</t>
  </si>
  <si>
    <t>19</t>
  </si>
  <si>
    <t>21</t>
  </si>
  <si>
    <t>33, 1</t>
  </si>
  <si>
    <t>728,8</t>
  </si>
  <si>
    <t>727,7</t>
  </si>
  <si>
    <t>732,4</t>
  </si>
  <si>
    <t>743</t>
  </si>
  <si>
    <t>736,8</t>
  </si>
  <si>
    <t>740</t>
  </si>
  <si>
    <t>520,1</t>
  </si>
  <si>
    <t>535,4</t>
  </si>
  <si>
    <t>529,9</t>
  </si>
  <si>
    <t>540,7</t>
  </si>
  <si>
    <t>733,3</t>
  </si>
  <si>
    <t>724,8</t>
  </si>
  <si>
    <t>486,1</t>
  </si>
  <si>
    <t>736,6</t>
  </si>
  <si>
    <t>730,5</t>
  </si>
  <si>
    <t>749,8</t>
  </si>
  <si>
    <t>743,7</t>
  </si>
  <si>
    <t>736,2</t>
  </si>
  <si>
    <t>151,2</t>
  </si>
  <si>
    <t>760</t>
  </si>
  <si>
    <t>738,5</t>
  </si>
  <si>
    <t>729,4</t>
  </si>
  <si>
    <t>534,9</t>
  </si>
  <si>
    <t>543,8</t>
  </si>
  <si>
    <t>415,8</t>
  </si>
  <si>
    <t>423,9</t>
  </si>
  <si>
    <t>320,8</t>
  </si>
  <si>
    <t>341,7</t>
  </si>
  <si>
    <t>738,7</t>
  </si>
  <si>
    <t>721,3</t>
  </si>
  <si>
    <t>535,7</t>
  </si>
  <si>
    <t>662,3</t>
  </si>
  <si>
    <t>773,8</t>
  </si>
  <si>
    <t>738,4</t>
  </si>
  <si>
    <t>732,8</t>
  </si>
  <si>
    <t>339,5</t>
  </si>
  <si>
    <t>732,1</t>
  </si>
  <si>
    <t>737,8</t>
  </si>
  <si>
    <t>412,1</t>
  </si>
  <si>
    <t>684,4</t>
  </si>
  <si>
    <t>541,5</t>
  </si>
  <si>
    <t>208,3</t>
  </si>
  <si>
    <t>396</t>
  </si>
  <si>
    <t>526,5</t>
  </si>
  <si>
    <t>84,4</t>
  </si>
  <si>
    <t>201</t>
  </si>
  <si>
    <t>85</t>
  </si>
  <si>
    <t>110,2</t>
  </si>
  <si>
    <t>715</t>
  </si>
  <si>
    <t>450,9</t>
  </si>
  <si>
    <t>79</t>
  </si>
  <si>
    <t>332,8</t>
  </si>
  <si>
    <t>329,6</t>
  </si>
  <si>
    <t>484,2</t>
  </si>
  <si>
    <t>487,7</t>
  </si>
  <si>
    <t>325,8</t>
  </si>
  <si>
    <t>712,6</t>
  </si>
  <si>
    <t>585,4</t>
  </si>
  <si>
    <t>92,5</t>
  </si>
  <si>
    <t>98,7</t>
  </si>
  <si>
    <t>516,5</t>
  </si>
  <si>
    <t>414,8</t>
  </si>
  <si>
    <t>724,9</t>
  </si>
  <si>
    <t>516,3</t>
  </si>
  <si>
    <t>725,5</t>
  </si>
  <si>
    <t>721</t>
  </si>
  <si>
    <t>407,5</t>
  </si>
  <si>
    <t>336,9</t>
  </si>
  <si>
    <t>405,9</t>
  </si>
  <si>
    <t>338,1</t>
  </si>
  <si>
    <t>725,6</t>
  </si>
  <si>
    <t>402,1</t>
  </si>
  <si>
    <t>293,9</t>
  </si>
  <si>
    <t>534,8</t>
  </si>
  <si>
    <t>96,4</t>
  </si>
  <si>
    <t>736,9</t>
  </si>
  <si>
    <t>334,5</t>
  </si>
  <si>
    <t>349,1</t>
  </si>
  <si>
    <t>718,1</t>
  </si>
  <si>
    <t>732,7</t>
  </si>
  <si>
    <t>331,6</t>
  </si>
  <si>
    <t>341,5</t>
  </si>
  <si>
    <t>591,5</t>
  </si>
  <si>
    <t>244,3</t>
  </si>
  <si>
    <t>84,5</t>
  </si>
  <si>
    <t>201,2</t>
  </si>
  <si>
    <t>205,8</t>
  </si>
  <si>
    <t>136,8</t>
  </si>
  <si>
    <t>111,6</t>
  </si>
  <si>
    <t>662,8</t>
  </si>
  <si>
    <t>722</t>
  </si>
  <si>
    <t>598,6</t>
  </si>
  <si>
    <t>484,8</t>
  </si>
  <si>
    <t>609,1</t>
  </si>
  <si>
    <t>583,1</t>
  </si>
  <si>
    <t>588,8</t>
  </si>
  <si>
    <t>593,4</t>
  </si>
  <si>
    <t>93,2</t>
  </si>
  <si>
    <t>100,5</t>
  </si>
  <si>
    <t>515,6</t>
  </si>
  <si>
    <t>570</t>
  </si>
  <si>
    <t>620</t>
  </si>
  <si>
    <t>430</t>
  </si>
  <si>
    <t>639,7</t>
  </si>
  <si>
    <t>521</t>
  </si>
  <si>
    <t>349</t>
  </si>
  <si>
    <t>342</t>
  </si>
  <si>
    <t>381</t>
  </si>
  <si>
    <t>610</t>
  </si>
  <si>
    <t>612</t>
  </si>
  <si>
    <t>294</t>
  </si>
  <si>
    <t>537</t>
  </si>
  <si>
    <t>428</t>
  </si>
  <si>
    <t>580</t>
  </si>
  <si>
    <t>592</t>
  </si>
  <si>
    <t>366,8</t>
  </si>
  <si>
    <t>480</t>
  </si>
  <si>
    <t>331</t>
  </si>
  <si>
    <t>540</t>
  </si>
  <si>
    <t>494,7</t>
  </si>
  <si>
    <t>140</t>
  </si>
  <si>
    <t>180</t>
  </si>
  <si>
    <t>584,4</t>
  </si>
  <si>
    <t>343</t>
  </si>
  <si>
    <t>143,3</t>
  </si>
  <si>
    <t>442</t>
  </si>
  <si>
    <t>294,2</t>
  </si>
  <si>
    <t>300</t>
  </si>
  <si>
    <t>190</t>
  </si>
  <si>
    <t>372</t>
  </si>
  <si>
    <t>282</t>
  </si>
  <si>
    <t>510</t>
  </si>
  <si>
    <t>412</t>
  </si>
  <si>
    <t>403,2</t>
  </si>
  <si>
    <t>586,3</t>
  </si>
  <si>
    <t>594</t>
  </si>
  <si>
    <t>326,4</t>
  </si>
  <si>
    <t>584</t>
  </si>
  <si>
    <t>245,6</t>
  </si>
  <si>
    <t>376</t>
  </si>
  <si>
    <t>280</t>
  </si>
  <si>
    <t>591,4</t>
  </si>
  <si>
    <t>597,7</t>
  </si>
  <si>
    <t>293,3</t>
  </si>
  <si>
    <t>457,9</t>
  </si>
  <si>
    <t>399,5</t>
  </si>
  <si>
    <t>228,3</t>
  </si>
  <si>
    <t>218,4</t>
  </si>
  <si>
    <t>763,4</t>
  </si>
  <si>
    <t>618,3</t>
  </si>
  <si>
    <t>577,2</t>
  </si>
  <si>
    <t>810</t>
  </si>
  <si>
    <t>410</t>
  </si>
  <si>
    <t>142,8</t>
  </si>
  <si>
    <t>120</t>
  </si>
  <si>
    <t>98</t>
  </si>
  <si>
    <t>240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</si>
</sst>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1" fillId="33" borderId="19" xfId="0" applyNumberFormat="1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22" xfId="0" applyNumberFormat="1" applyFont="1" applyFill="1" applyBorder="1" applyAlignment="1">
      <alignment horizontal="left" wrapText="1"/>
    </xf>
    <xf numFmtId="49" fontId="1" fillId="33" borderId="23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49" fontId="1" fillId="33" borderId="24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33" borderId="25" xfId="0" applyNumberFormat="1" applyFont="1" applyFill="1" applyBorder="1" applyAlignment="1">
      <alignment horizontal="left" wrapText="1"/>
    </xf>
    <xf numFmtId="49" fontId="1" fillId="33" borderId="26" xfId="0" applyNumberFormat="1" applyFont="1" applyFill="1" applyBorder="1" applyAlignment="1">
      <alignment horizontal="left" wrapText="1"/>
    </xf>
    <xf numFmtId="49" fontId="1" fillId="33" borderId="27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49" fontId="5" fillId="33" borderId="10" xfId="52" applyNumberFormat="1" applyFont="1" applyFill="1" applyBorder="1" applyAlignment="1">
      <alignment horizontal="left" wrapText="1"/>
      <protection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="82" zoomScaleNormal="82" zoomScaleSheetLayoutView="100" zoomScalePageLayoutView="34" workbookViewId="0" topLeftCell="A1">
      <pane xSplit="2" ySplit="12" topLeftCell="CP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V54" sqref="CV5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3.75390625" style="1" customWidth="1"/>
    <col min="4" max="4" width="13.00390625" style="1" customWidth="1"/>
    <col min="5" max="7" width="11.625" style="1" customWidth="1"/>
    <col min="8" max="13" width="11.125" style="1" customWidth="1"/>
    <col min="14" max="21" width="11.625" style="1" customWidth="1"/>
    <col min="22" max="22" width="12.625" style="1" customWidth="1"/>
    <col min="23" max="26" width="16.00390625" style="1" customWidth="1"/>
    <col min="27" max="27" width="15.875" style="1" customWidth="1"/>
    <col min="28" max="29" width="11.625" style="1" customWidth="1"/>
    <col min="30" max="30" width="13.00390625" style="1" customWidth="1"/>
    <col min="31" max="33" width="15.375" style="1" customWidth="1"/>
    <col min="34" max="34" width="15.625" style="1" customWidth="1"/>
    <col min="35" max="43" width="11.625" style="1" customWidth="1"/>
    <col min="44" max="45" width="14.25390625" style="1" customWidth="1"/>
    <col min="46" max="46" width="13.875" style="1" customWidth="1"/>
    <col min="47" max="47" width="13.25390625" style="1" customWidth="1"/>
    <col min="48" max="48" width="15.00390625" style="1" customWidth="1"/>
    <col min="49" max="49" width="13.625" style="1" customWidth="1"/>
    <col min="50" max="50" width="11.625" style="1" customWidth="1"/>
    <col min="51" max="51" width="15.625" style="1" customWidth="1"/>
    <col min="52" max="54" width="11.625" style="1" customWidth="1"/>
    <col min="55" max="55" width="12.75390625" style="1" customWidth="1"/>
    <col min="56" max="57" width="12.375" style="1" customWidth="1"/>
    <col min="58" max="58" width="13.625" style="1" customWidth="1"/>
    <col min="59" max="59" width="16.625" style="1" customWidth="1"/>
    <col min="60" max="65" width="11.625" style="1" customWidth="1"/>
    <col min="66" max="66" width="12.00390625" style="1" customWidth="1"/>
    <col min="67" max="67" width="11.625" style="1" customWidth="1"/>
    <col min="68" max="68" width="12.375" style="1" customWidth="1"/>
    <col min="69" max="70" width="13.25390625" style="1" customWidth="1"/>
    <col min="71" max="71" width="12.75390625" style="1" customWidth="1"/>
    <col min="72" max="72" width="12.875" style="1" customWidth="1"/>
    <col min="73" max="73" width="13.00390625" style="1" customWidth="1"/>
    <col min="74" max="75" width="13.375" style="1" customWidth="1"/>
    <col min="76" max="76" width="12.75390625" style="1" customWidth="1"/>
    <col min="77" max="78" width="11.625" style="1" customWidth="1"/>
    <col min="79" max="79" width="13.00390625" style="1" customWidth="1"/>
    <col min="80" max="83" width="11.625" style="1" customWidth="1"/>
    <col min="84" max="84" width="13.625" style="1" customWidth="1"/>
    <col min="85" max="85" width="14.25390625" style="1" customWidth="1"/>
    <col min="86" max="86" width="13.875" style="1" customWidth="1"/>
    <col min="87" max="87" width="12.125" style="1" customWidth="1"/>
    <col min="88" max="88" width="12.00390625" style="1" customWidth="1"/>
    <col min="89" max="89" width="11.625" style="1" customWidth="1"/>
    <col min="90" max="90" width="13.00390625" style="1" customWidth="1"/>
    <col min="91" max="92" width="11.625" style="1" customWidth="1"/>
    <col min="93" max="93" width="12.625" style="1" customWidth="1"/>
    <col min="94" max="98" width="11.375" style="1" customWidth="1"/>
    <col min="99" max="104" width="10.875" style="1" customWidth="1"/>
    <col min="105" max="105" width="11.375" style="1" customWidth="1"/>
    <col min="106" max="16384" width="9.125" style="1" customWidth="1"/>
  </cols>
  <sheetData>
    <row r="1" spans="2:79" s="6" customFormat="1" ht="15.75">
      <c r="B1" s="7"/>
      <c r="C1" s="8"/>
      <c r="H1" s="35" t="s">
        <v>28</v>
      </c>
      <c r="N1" s="8"/>
      <c r="O1" s="7"/>
      <c r="AK1" s="8"/>
      <c r="AL1" s="7"/>
      <c r="BF1" s="8"/>
      <c r="BG1" s="7"/>
      <c r="CA1" s="7"/>
    </row>
    <row r="2" spans="2:79" s="6" customFormat="1" ht="15.75">
      <c r="B2" s="9"/>
      <c r="C2" s="8"/>
      <c r="H2" s="6" t="s">
        <v>29</v>
      </c>
      <c r="N2" s="8"/>
      <c r="O2" s="9"/>
      <c r="AK2" s="8"/>
      <c r="AL2" s="9"/>
      <c r="BF2" s="8"/>
      <c r="BG2" s="9"/>
      <c r="CA2" s="9"/>
    </row>
    <row r="3" spans="2:79" s="6" customFormat="1" ht="15.75">
      <c r="B3" s="9"/>
      <c r="C3" s="8"/>
      <c r="H3" s="6" t="s">
        <v>30</v>
      </c>
      <c r="N3" s="8"/>
      <c r="O3" s="9"/>
      <c r="AK3" s="8"/>
      <c r="AL3" s="9"/>
      <c r="BF3" s="8"/>
      <c r="BG3" s="9"/>
      <c r="CA3" s="9"/>
    </row>
    <row r="4" spans="1:79" s="6" customFormat="1" ht="14.25" customHeight="1">
      <c r="A4" s="10"/>
      <c r="B4" s="11"/>
      <c r="I4" s="11"/>
      <c r="O4" s="11"/>
      <c r="AL4" s="11"/>
      <c r="BG4" s="11"/>
      <c r="CA4" s="11"/>
    </row>
    <row r="5" spans="1:79" s="13" customFormat="1" ht="63" customHeight="1">
      <c r="A5" s="60" t="s">
        <v>22</v>
      </c>
      <c r="B5" s="60"/>
      <c r="C5" s="12"/>
      <c r="H5" s="12"/>
      <c r="I5" s="12"/>
      <c r="N5" s="12"/>
      <c r="O5" s="12"/>
      <c r="AK5" s="12"/>
      <c r="AL5" s="12"/>
      <c r="BF5" s="12"/>
      <c r="BG5" s="12"/>
      <c r="CA5" s="12"/>
    </row>
    <row r="6" spans="1:3" s="6" customFormat="1" ht="18.75" customHeight="1">
      <c r="A6" s="63" t="s">
        <v>46</v>
      </c>
      <c r="B6" s="63"/>
      <c r="C6" s="64"/>
    </row>
    <row r="7" spans="1:105" s="14" customFormat="1" ht="39" customHeight="1">
      <c r="A7" s="61" t="s">
        <v>7</v>
      </c>
      <c r="B7" s="62" t="s">
        <v>8</v>
      </c>
      <c r="C7" s="41" t="s">
        <v>47</v>
      </c>
      <c r="D7" s="42" t="s">
        <v>47</v>
      </c>
      <c r="E7" s="42" t="s">
        <v>47</v>
      </c>
      <c r="F7" s="42" t="s">
        <v>47</v>
      </c>
      <c r="G7" s="42" t="s">
        <v>47</v>
      </c>
      <c r="H7" s="42" t="s">
        <v>48</v>
      </c>
      <c r="I7" s="42" t="s">
        <v>48</v>
      </c>
      <c r="J7" s="42" t="s">
        <v>48</v>
      </c>
      <c r="K7" s="42" t="s">
        <v>48</v>
      </c>
      <c r="L7" s="42" t="s">
        <v>48</v>
      </c>
      <c r="M7" s="42" t="s">
        <v>48</v>
      </c>
      <c r="N7" s="42" t="s">
        <v>49</v>
      </c>
      <c r="O7" s="42" t="s">
        <v>49</v>
      </c>
      <c r="P7" s="42" t="s">
        <v>49</v>
      </c>
      <c r="Q7" s="42" t="s">
        <v>49</v>
      </c>
      <c r="R7" s="42" t="s">
        <v>49</v>
      </c>
      <c r="S7" s="42" t="s">
        <v>49</v>
      </c>
      <c r="T7" s="42" t="s">
        <v>49</v>
      </c>
      <c r="U7" s="42" t="s">
        <v>50</v>
      </c>
      <c r="V7" s="42" t="s">
        <v>50</v>
      </c>
      <c r="W7" s="42" t="s">
        <v>51</v>
      </c>
      <c r="X7" s="42" t="s">
        <v>51</v>
      </c>
      <c r="Y7" s="42" t="s">
        <v>51</v>
      </c>
      <c r="Z7" s="42" t="s">
        <v>51</v>
      </c>
      <c r="AA7" s="42" t="s">
        <v>51</v>
      </c>
      <c r="AB7" s="42" t="s">
        <v>52</v>
      </c>
      <c r="AC7" s="42" t="s">
        <v>52</v>
      </c>
      <c r="AD7" s="42" t="s">
        <v>52</v>
      </c>
      <c r="AE7" s="42" t="s">
        <v>53</v>
      </c>
      <c r="AF7" s="42" t="s">
        <v>53</v>
      </c>
      <c r="AG7" s="42" t="s">
        <v>53</v>
      </c>
      <c r="AH7" s="42" t="s">
        <v>54</v>
      </c>
      <c r="AI7" s="42" t="s">
        <v>55</v>
      </c>
      <c r="AJ7" s="42" t="s">
        <v>55</v>
      </c>
      <c r="AK7" s="42" t="s">
        <v>55</v>
      </c>
      <c r="AL7" s="42" t="s">
        <v>56</v>
      </c>
      <c r="AM7" s="42" t="s">
        <v>56</v>
      </c>
      <c r="AN7" s="42" t="s">
        <v>56</v>
      </c>
      <c r="AO7" s="42" t="s">
        <v>57</v>
      </c>
      <c r="AP7" s="42" t="s">
        <v>58</v>
      </c>
      <c r="AQ7" s="43" t="s">
        <v>58</v>
      </c>
      <c r="AR7" s="44" t="s">
        <v>59</v>
      </c>
      <c r="AS7" s="44" t="s">
        <v>59</v>
      </c>
      <c r="AT7" s="44" t="s">
        <v>59</v>
      </c>
      <c r="AU7" s="44" t="s">
        <v>59</v>
      </c>
      <c r="AV7" s="44" t="s">
        <v>60</v>
      </c>
      <c r="AW7" s="44" t="s">
        <v>60</v>
      </c>
      <c r="AX7" s="44" t="s">
        <v>61</v>
      </c>
      <c r="AY7" s="44" t="s">
        <v>62</v>
      </c>
      <c r="AZ7" s="44" t="s">
        <v>50</v>
      </c>
      <c r="BA7" s="44" t="s">
        <v>52</v>
      </c>
      <c r="BB7" s="44" t="s">
        <v>52</v>
      </c>
      <c r="BC7" s="44" t="s">
        <v>52</v>
      </c>
      <c r="BD7" s="44" t="s">
        <v>52</v>
      </c>
      <c r="BE7" s="44" t="s">
        <v>52</v>
      </c>
      <c r="BF7" s="44" t="s">
        <v>63</v>
      </c>
      <c r="BG7" s="44" t="s">
        <v>53</v>
      </c>
      <c r="BH7" s="44" t="s">
        <v>54</v>
      </c>
      <c r="BI7" s="44" t="s">
        <v>54</v>
      </c>
      <c r="BJ7" s="44" t="s">
        <v>54</v>
      </c>
      <c r="BK7" s="44" t="s">
        <v>57</v>
      </c>
      <c r="BL7" s="44" t="s">
        <v>57</v>
      </c>
      <c r="BM7" s="44" t="s">
        <v>58</v>
      </c>
      <c r="BN7" s="45" t="s">
        <v>50</v>
      </c>
      <c r="BO7" s="46" t="s">
        <v>50</v>
      </c>
      <c r="BP7" s="46" t="s">
        <v>51</v>
      </c>
      <c r="BQ7" s="46" t="s">
        <v>52</v>
      </c>
      <c r="BR7" s="46" t="s">
        <v>52</v>
      </c>
      <c r="BS7" s="46" t="s">
        <v>64</v>
      </c>
      <c r="BT7" s="46" t="s">
        <v>64</v>
      </c>
      <c r="BU7" s="46" t="s">
        <v>65</v>
      </c>
      <c r="BV7" s="46" t="s">
        <v>65</v>
      </c>
      <c r="BW7" s="46" t="s">
        <v>65</v>
      </c>
      <c r="BX7" s="46" t="s">
        <v>65</v>
      </c>
      <c r="BY7" s="46" t="s">
        <v>66</v>
      </c>
      <c r="BZ7" s="46" t="s">
        <v>58</v>
      </c>
      <c r="CA7" s="45" t="s">
        <v>52</v>
      </c>
      <c r="CB7" s="47" t="s">
        <v>56</v>
      </c>
      <c r="CC7" s="47" t="s">
        <v>56</v>
      </c>
      <c r="CD7" s="47" t="s">
        <v>56</v>
      </c>
      <c r="CE7" s="48" t="s">
        <v>56</v>
      </c>
      <c r="CF7" s="44" t="s">
        <v>52</v>
      </c>
      <c r="CG7" s="47" t="s">
        <v>52</v>
      </c>
      <c r="CH7" s="47" t="s">
        <v>52</v>
      </c>
      <c r="CI7" s="47" t="s">
        <v>66</v>
      </c>
      <c r="CJ7" s="47" t="s">
        <v>66</v>
      </c>
      <c r="CK7" s="47" t="s">
        <v>59</v>
      </c>
      <c r="CL7" s="47" t="s">
        <v>60</v>
      </c>
      <c r="CM7" s="47" t="s">
        <v>60</v>
      </c>
      <c r="CN7" s="47" t="s">
        <v>52</v>
      </c>
      <c r="CO7" s="47" t="s">
        <v>52</v>
      </c>
      <c r="CP7" s="47" t="s">
        <v>52</v>
      </c>
      <c r="CQ7" s="47" t="s">
        <v>52</v>
      </c>
      <c r="CR7" s="47" t="s">
        <v>52</v>
      </c>
      <c r="CS7" s="47" t="s">
        <v>52</v>
      </c>
      <c r="CT7" s="47" t="s">
        <v>52</v>
      </c>
      <c r="CU7" s="47" t="s">
        <v>54</v>
      </c>
      <c r="CV7" s="47" t="s">
        <v>54</v>
      </c>
      <c r="CW7" s="47" t="s">
        <v>54</v>
      </c>
      <c r="CX7" s="47" t="s">
        <v>54</v>
      </c>
      <c r="CY7" s="47" t="s">
        <v>54</v>
      </c>
      <c r="CZ7" s="47" t="s">
        <v>54</v>
      </c>
      <c r="DA7" s="47" t="s">
        <v>58</v>
      </c>
    </row>
    <row r="8" spans="1:105" s="14" customFormat="1" ht="27" customHeight="1">
      <c r="A8" s="61"/>
      <c r="B8" s="62"/>
      <c r="C8" s="52" t="s">
        <v>67</v>
      </c>
      <c r="D8" s="49" t="s">
        <v>68</v>
      </c>
      <c r="E8" s="49" t="s">
        <v>69</v>
      </c>
      <c r="F8" s="49" t="s">
        <v>70</v>
      </c>
      <c r="G8" s="49" t="s">
        <v>71</v>
      </c>
      <c r="H8" s="49" t="s">
        <v>72</v>
      </c>
      <c r="I8" s="49" t="s">
        <v>73</v>
      </c>
      <c r="J8" s="49" t="s">
        <v>74</v>
      </c>
      <c r="K8" s="49" t="s">
        <v>75</v>
      </c>
      <c r="L8" s="49" t="s">
        <v>76</v>
      </c>
      <c r="M8" s="49" t="s">
        <v>77</v>
      </c>
      <c r="N8" s="49" t="s">
        <v>78</v>
      </c>
      <c r="O8" s="49" t="s">
        <v>79</v>
      </c>
      <c r="P8" s="49" t="s">
        <v>45</v>
      </c>
      <c r="Q8" s="49" t="s">
        <v>80</v>
      </c>
      <c r="R8" s="49" t="s">
        <v>81</v>
      </c>
      <c r="S8" s="49" t="s">
        <v>82</v>
      </c>
      <c r="T8" s="49" t="s">
        <v>26</v>
      </c>
      <c r="U8" s="49" t="s">
        <v>69</v>
      </c>
      <c r="V8" s="49" t="s">
        <v>23</v>
      </c>
      <c r="W8" s="49" t="s">
        <v>72</v>
      </c>
      <c r="X8" s="49" t="s">
        <v>78</v>
      </c>
      <c r="Y8" s="49" t="s">
        <v>23</v>
      </c>
      <c r="Z8" s="49" t="s">
        <v>70</v>
      </c>
      <c r="AA8" s="49" t="s">
        <v>82</v>
      </c>
      <c r="AB8" s="49" t="s">
        <v>83</v>
      </c>
      <c r="AC8" s="49" t="s">
        <v>84</v>
      </c>
      <c r="AD8" s="49" t="s">
        <v>85</v>
      </c>
      <c r="AE8" s="49" t="s">
        <v>44</v>
      </c>
      <c r="AF8" s="49" t="s">
        <v>45</v>
      </c>
      <c r="AG8" s="49" t="s">
        <v>24</v>
      </c>
      <c r="AH8" s="49" t="s">
        <v>45</v>
      </c>
      <c r="AI8" s="49" t="s">
        <v>23</v>
      </c>
      <c r="AJ8" s="49" t="s">
        <v>33</v>
      </c>
      <c r="AK8" s="49" t="s">
        <v>86</v>
      </c>
      <c r="AL8" s="49" t="s">
        <v>87</v>
      </c>
      <c r="AM8" s="49" t="s">
        <v>88</v>
      </c>
      <c r="AN8" s="49" t="s">
        <v>89</v>
      </c>
      <c r="AO8" s="49" t="s">
        <v>90</v>
      </c>
      <c r="AP8" s="49" t="s">
        <v>44</v>
      </c>
      <c r="AQ8" s="50" t="s">
        <v>70</v>
      </c>
      <c r="AR8" s="51" t="s">
        <v>72</v>
      </c>
      <c r="AS8" s="51" t="s">
        <v>91</v>
      </c>
      <c r="AT8" s="51" t="s">
        <v>24</v>
      </c>
      <c r="AU8" s="51" t="s">
        <v>92</v>
      </c>
      <c r="AV8" s="51" t="s">
        <v>78</v>
      </c>
      <c r="AW8" s="51" t="s">
        <v>24</v>
      </c>
      <c r="AX8" s="51" t="s">
        <v>90</v>
      </c>
      <c r="AY8" s="51" t="s">
        <v>32</v>
      </c>
      <c r="AZ8" s="51" t="s">
        <v>67</v>
      </c>
      <c r="BA8" s="51" t="s">
        <v>93</v>
      </c>
      <c r="BB8" s="51" t="s">
        <v>94</v>
      </c>
      <c r="BC8" s="51" t="s">
        <v>95</v>
      </c>
      <c r="BD8" s="51" t="s">
        <v>96</v>
      </c>
      <c r="BE8" s="51" t="s">
        <v>97</v>
      </c>
      <c r="BF8" s="51" t="s">
        <v>23</v>
      </c>
      <c r="BG8" s="51" t="s">
        <v>79</v>
      </c>
      <c r="BH8" s="51" t="s">
        <v>26</v>
      </c>
      <c r="BI8" s="51" t="s">
        <v>98</v>
      </c>
      <c r="BJ8" s="51" t="s">
        <v>31</v>
      </c>
      <c r="BK8" s="51" t="s">
        <v>99</v>
      </c>
      <c r="BL8" s="51" t="s">
        <v>100</v>
      </c>
      <c r="BM8" s="51" t="s">
        <v>82</v>
      </c>
      <c r="BN8" s="52" t="s">
        <v>92</v>
      </c>
      <c r="BO8" s="53" t="s">
        <v>73</v>
      </c>
      <c r="BP8" s="53" t="s">
        <v>45</v>
      </c>
      <c r="BQ8" s="53" t="s">
        <v>101</v>
      </c>
      <c r="BR8" s="53" t="s">
        <v>102</v>
      </c>
      <c r="BS8" s="53" t="s">
        <v>33</v>
      </c>
      <c r="BT8" s="53" t="s">
        <v>86</v>
      </c>
      <c r="BU8" s="53" t="s">
        <v>103</v>
      </c>
      <c r="BV8" s="53" t="s">
        <v>43</v>
      </c>
      <c r="BW8" s="53" t="s">
        <v>37</v>
      </c>
      <c r="BX8" s="53" t="s">
        <v>104</v>
      </c>
      <c r="BY8" s="53" t="s">
        <v>91</v>
      </c>
      <c r="BZ8" s="53" t="s">
        <v>23</v>
      </c>
      <c r="CA8" s="52" t="s">
        <v>105</v>
      </c>
      <c r="CB8" s="49" t="s">
        <v>31</v>
      </c>
      <c r="CC8" s="49" t="s">
        <v>106</v>
      </c>
      <c r="CD8" s="49" t="s">
        <v>35</v>
      </c>
      <c r="CE8" s="50" t="s">
        <v>36</v>
      </c>
      <c r="CF8" s="51" t="s">
        <v>107</v>
      </c>
      <c r="CG8" s="49" t="s">
        <v>108</v>
      </c>
      <c r="CH8" s="49" t="s">
        <v>109</v>
      </c>
      <c r="CI8" s="49" t="s">
        <v>24</v>
      </c>
      <c r="CJ8" s="49" t="s">
        <v>33</v>
      </c>
      <c r="CK8" s="49" t="s">
        <v>45</v>
      </c>
      <c r="CL8" s="49" t="s">
        <v>90</v>
      </c>
      <c r="CM8" s="49" t="s">
        <v>110</v>
      </c>
      <c r="CN8" s="49" t="s">
        <v>111</v>
      </c>
      <c r="CO8" s="49" t="s">
        <v>112</v>
      </c>
      <c r="CP8" s="49" t="s">
        <v>113</v>
      </c>
      <c r="CQ8" s="49" t="s">
        <v>114</v>
      </c>
      <c r="CR8" s="49" t="s">
        <v>115</v>
      </c>
      <c r="CS8" s="49" t="s">
        <v>116</v>
      </c>
      <c r="CT8" s="49" t="s">
        <v>117</v>
      </c>
      <c r="CU8" s="49" t="s">
        <v>92</v>
      </c>
      <c r="CV8" s="49" t="s">
        <v>99</v>
      </c>
      <c r="CW8" s="49" t="s">
        <v>118</v>
      </c>
      <c r="CX8" s="49" t="s">
        <v>119</v>
      </c>
      <c r="CY8" s="49" t="s">
        <v>38</v>
      </c>
      <c r="CZ8" s="49" t="s">
        <v>120</v>
      </c>
      <c r="DA8" s="49" t="s">
        <v>99</v>
      </c>
    </row>
    <row r="9" spans="1:105" s="6" customFormat="1" ht="18.75" customHeight="1">
      <c r="A9" s="15"/>
      <c r="B9" s="15" t="s">
        <v>9</v>
      </c>
      <c r="C9" s="40" t="s">
        <v>121</v>
      </c>
      <c r="D9" s="40" t="s">
        <v>122</v>
      </c>
      <c r="E9" s="40" t="s">
        <v>123</v>
      </c>
      <c r="F9" s="40" t="s">
        <v>124</v>
      </c>
      <c r="G9" s="40" t="s">
        <v>125</v>
      </c>
      <c r="H9" s="40" t="s">
        <v>126</v>
      </c>
      <c r="I9" s="40" t="s">
        <v>127</v>
      </c>
      <c r="J9" s="40" t="s">
        <v>128</v>
      </c>
      <c r="K9" s="40" t="s">
        <v>129</v>
      </c>
      <c r="L9" s="40" t="s">
        <v>130</v>
      </c>
      <c r="M9" s="40" t="s">
        <v>131</v>
      </c>
      <c r="N9" s="40" t="s">
        <v>132</v>
      </c>
      <c r="O9" s="40" t="s">
        <v>133</v>
      </c>
      <c r="P9" s="40" t="s">
        <v>134</v>
      </c>
      <c r="Q9" s="40" t="s">
        <v>135</v>
      </c>
      <c r="R9" s="40" t="s">
        <v>136</v>
      </c>
      <c r="S9" s="40" t="s">
        <v>137</v>
      </c>
      <c r="T9" s="40" t="s">
        <v>138</v>
      </c>
      <c r="U9" s="40" t="s">
        <v>139</v>
      </c>
      <c r="V9" s="40" t="s">
        <v>140</v>
      </c>
      <c r="W9" s="40" t="s">
        <v>141</v>
      </c>
      <c r="X9" s="40" t="s">
        <v>142</v>
      </c>
      <c r="Y9" s="40" t="s">
        <v>143</v>
      </c>
      <c r="Z9" s="40" t="s">
        <v>144</v>
      </c>
      <c r="AA9" s="40" t="s">
        <v>145</v>
      </c>
      <c r="AB9" s="40" t="s">
        <v>146</v>
      </c>
      <c r="AC9" s="40" t="s">
        <v>147</v>
      </c>
      <c r="AD9" s="40" t="s">
        <v>148</v>
      </c>
      <c r="AE9" s="40" t="s">
        <v>149</v>
      </c>
      <c r="AF9" s="40" t="s">
        <v>150</v>
      </c>
      <c r="AG9" s="40" t="s">
        <v>151</v>
      </c>
      <c r="AH9" s="40" t="s">
        <v>152</v>
      </c>
      <c r="AI9" s="40" t="s">
        <v>153</v>
      </c>
      <c r="AJ9" s="40" t="s">
        <v>154</v>
      </c>
      <c r="AK9" s="40" t="s">
        <v>155</v>
      </c>
      <c r="AL9" s="40" t="s">
        <v>156</v>
      </c>
      <c r="AM9" s="40" t="s">
        <v>157</v>
      </c>
      <c r="AN9" s="40" t="s">
        <v>158</v>
      </c>
      <c r="AO9" s="40" t="s">
        <v>159</v>
      </c>
      <c r="AP9" s="40" t="s">
        <v>160</v>
      </c>
      <c r="AQ9" s="40" t="s">
        <v>161</v>
      </c>
      <c r="AR9" s="40" t="s">
        <v>162</v>
      </c>
      <c r="AS9" s="40" t="s">
        <v>163</v>
      </c>
      <c r="AT9" s="40" t="s">
        <v>164</v>
      </c>
      <c r="AU9" s="40" t="s">
        <v>165</v>
      </c>
      <c r="AV9" s="40" t="s">
        <v>166</v>
      </c>
      <c r="AW9" s="40" t="s">
        <v>167</v>
      </c>
      <c r="AX9" s="40" t="s">
        <v>168</v>
      </c>
      <c r="AY9" s="40" t="s">
        <v>169</v>
      </c>
      <c r="AZ9" s="40" t="s">
        <v>170</v>
      </c>
      <c r="BA9" s="40" t="s">
        <v>171</v>
      </c>
      <c r="BB9" s="40" t="s">
        <v>172</v>
      </c>
      <c r="BC9" s="40" t="s">
        <v>173</v>
      </c>
      <c r="BD9" s="40" t="s">
        <v>174</v>
      </c>
      <c r="BE9" s="40" t="s">
        <v>175</v>
      </c>
      <c r="BF9" s="40" t="s">
        <v>176</v>
      </c>
      <c r="BG9" s="40" t="s">
        <v>177</v>
      </c>
      <c r="BH9" s="40" t="s">
        <v>178</v>
      </c>
      <c r="BI9" s="40" t="s">
        <v>179</v>
      </c>
      <c r="BJ9" s="40" t="s">
        <v>180</v>
      </c>
      <c r="BK9" s="40" t="s">
        <v>39</v>
      </c>
      <c r="BL9" s="40" t="s">
        <v>181</v>
      </c>
      <c r="BM9" s="40" t="s">
        <v>182</v>
      </c>
      <c r="BN9" s="40" t="s">
        <v>183</v>
      </c>
      <c r="BO9" s="40" t="s">
        <v>40</v>
      </c>
      <c r="BP9" s="40" t="s">
        <v>184</v>
      </c>
      <c r="BQ9" s="40" t="s">
        <v>185</v>
      </c>
      <c r="BR9" s="40" t="s">
        <v>186</v>
      </c>
      <c r="BS9" s="40" t="s">
        <v>187</v>
      </c>
      <c r="BT9" s="40" t="s">
        <v>188</v>
      </c>
      <c r="BU9" s="40" t="s">
        <v>189</v>
      </c>
      <c r="BV9" s="40" t="s">
        <v>190</v>
      </c>
      <c r="BW9" s="40" t="s">
        <v>191</v>
      </c>
      <c r="BX9" s="40" t="s">
        <v>192</v>
      </c>
      <c r="BY9" s="40" t="s">
        <v>193</v>
      </c>
      <c r="BZ9" s="40" t="s">
        <v>194</v>
      </c>
      <c r="CA9" s="40" t="s">
        <v>195</v>
      </c>
      <c r="CB9" s="40" t="s">
        <v>196</v>
      </c>
      <c r="CC9" s="40" t="s">
        <v>197</v>
      </c>
      <c r="CD9" s="40" t="s">
        <v>198</v>
      </c>
      <c r="CE9" s="40" t="s">
        <v>199</v>
      </c>
      <c r="CF9" s="54" t="s">
        <v>200</v>
      </c>
      <c r="CG9" s="40" t="s">
        <v>201</v>
      </c>
      <c r="CH9" s="40" t="s">
        <v>202</v>
      </c>
      <c r="CI9" s="40" t="s">
        <v>203</v>
      </c>
      <c r="CJ9" s="40" t="s">
        <v>204</v>
      </c>
      <c r="CK9" s="40" t="s">
        <v>205</v>
      </c>
      <c r="CL9" s="40" t="s">
        <v>206</v>
      </c>
      <c r="CM9" s="40" t="s">
        <v>207</v>
      </c>
      <c r="CN9" s="40" t="s">
        <v>208</v>
      </c>
      <c r="CO9" s="40" t="s">
        <v>209</v>
      </c>
      <c r="CP9" s="40" t="s">
        <v>210</v>
      </c>
      <c r="CQ9" s="40" t="s">
        <v>191</v>
      </c>
      <c r="CR9" s="40" t="s">
        <v>211</v>
      </c>
      <c r="CS9" s="40" t="s">
        <v>212</v>
      </c>
      <c r="CT9" s="40" t="s">
        <v>213</v>
      </c>
      <c r="CU9" s="40" t="s">
        <v>214</v>
      </c>
      <c r="CV9" s="40" t="s">
        <v>215</v>
      </c>
      <c r="CW9" s="40" t="s">
        <v>216</v>
      </c>
      <c r="CX9" s="40" t="s">
        <v>217</v>
      </c>
      <c r="CY9" s="40" t="s">
        <v>218</v>
      </c>
      <c r="CZ9" s="40" t="s">
        <v>219</v>
      </c>
      <c r="DA9" s="40" t="s">
        <v>220</v>
      </c>
    </row>
    <row r="10" spans="1:105" s="6" customFormat="1" ht="18.75" customHeight="1" thickBot="1">
      <c r="A10" s="15"/>
      <c r="B10" s="15" t="s">
        <v>10</v>
      </c>
      <c r="C10" s="40" t="s">
        <v>121</v>
      </c>
      <c r="D10" s="40" t="s">
        <v>122</v>
      </c>
      <c r="E10" s="40" t="s">
        <v>123</v>
      </c>
      <c r="F10" s="40" t="s">
        <v>124</v>
      </c>
      <c r="G10" s="40" t="s">
        <v>125</v>
      </c>
      <c r="H10" s="40" t="s">
        <v>126</v>
      </c>
      <c r="I10" s="40" t="s">
        <v>127</v>
      </c>
      <c r="J10" s="40" t="s">
        <v>128</v>
      </c>
      <c r="K10" s="40" t="s">
        <v>129</v>
      </c>
      <c r="L10" s="40" t="s">
        <v>130</v>
      </c>
      <c r="M10" s="40" t="s">
        <v>131</v>
      </c>
      <c r="N10" s="40" t="s">
        <v>132</v>
      </c>
      <c r="O10" s="40" t="s">
        <v>133</v>
      </c>
      <c r="P10" s="40" t="s">
        <v>134</v>
      </c>
      <c r="Q10" s="40" t="s">
        <v>135</v>
      </c>
      <c r="R10" s="40" t="s">
        <v>136</v>
      </c>
      <c r="S10" s="40" t="s">
        <v>137</v>
      </c>
      <c r="T10" s="40" t="s">
        <v>138</v>
      </c>
      <c r="U10" s="40" t="s">
        <v>139</v>
      </c>
      <c r="V10" s="40" t="s">
        <v>140</v>
      </c>
      <c r="W10" s="40" t="s">
        <v>141</v>
      </c>
      <c r="X10" s="40" t="s">
        <v>142</v>
      </c>
      <c r="Y10" s="40" t="s">
        <v>143</v>
      </c>
      <c r="Z10" s="40" t="s">
        <v>144</v>
      </c>
      <c r="AA10" s="40" t="s">
        <v>145</v>
      </c>
      <c r="AB10" s="40" t="s">
        <v>146</v>
      </c>
      <c r="AC10" s="40" t="s">
        <v>147</v>
      </c>
      <c r="AD10" s="40" t="s">
        <v>148</v>
      </c>
      <c r="AE10" s="40" t="s">
        <v>149</v>
      </c>
      <c r="AF10" s="40" t="s">
        <v>150</v>
      </c>
      <c r="AG10" s="40" t="s">
        <v>151</v>
      </c>
      <c r="AH10" s="40" t="s">
        <v>152</v>
      </c>
      <c r="AI10" s="40" t="s">
        <v>153</v>
      </c>
      <c r="AJ10" s="40" t="s">
        <v>154</v>
      </c>
      <c r="AK10" s="40" t="s">
        <v>155</v>
      </c>
      <c r="AL10" s="40" t="s">
        <v>156</v>
      </c>
      <c r="AM10" s="40" t="s">
        <v>157</v>
      </c>
      <c r="AN10" s="40" t="s">
        <v>158</v>
      </c>
      <c r="AO10" s="40" t="s">
        <v>159</v>
      </c>
      <c r="AP10" s="40" t="s">
        <v>160</v>
      </c>
      <c r="AQ10" s="40" t="s">
        <v>161</v>
      </c>
      <c r="AR10" s="40" t="s">
        <v>162</v>
      </c>
      <c r="AS10" s="40" t="s">
        <v>163</v>
      </c>
      <c r="AT10" s="40" t="s">
        <v>164</v>
      </c>
      <c r="AU10" s="40" t="s">
        <v>165</v>
      </c>
      <c r="AV10" s="40" t="s">
        <v>166</v>
      </c>
      <c r="AW10" s="40" t="s">
        <v>167</v>
      </c>
      <c r="AX10" s="40" t="s">
        <v>168</v>
      </c>
      <c r="AY10" s="40" t="s">
        <v>169</v>
      </c>
      <c r="AZ10" s="40" t="s">
        <v>170</v>
      </c>
      <c r="BA10" s="40" t="s">
        <v>171</v>
      </c>
      <c r="BB10" s="40" t="s">
        <v>172</v>
      </c>
      <c r="BC10" s="40" t="s">
        <v>173</v>
      </c>
      <c r="BD10" s="40" t="s">
        <v>174</v>
      </c>
      <c r="BE10" s="40" t="s">
        <v>175</v>
      </c>
      <c r="BF10" s="40" t="s">
        <v>176</v>
      </c>
      <c r="BG10" s="40" t="s">
        <v>177</v>
      </c>
      <c r="BH10" s="40" t="s">
        <v>178</v>
      </c>
      <c r="BI10" s="40" t="s">
        <v>179</v>
      </c>
      <c r="BJ10" s="40" t="s">
        <v>180</v>
      </c>
      <c r="BK10" s="40" t="s">
        <v>39</v>
      </c>
      <c r="BL10" s="40" t="s">
        <v>181</v>
      </c>
      <c r="BM10" s="40" t="s">
        <v>182</v>
      </c>
      <c r="BN10" s="40" t="s">
        <v>183</v>
      </c>
      <c r="BO10" s="40" t="s">
        <v>40</v>
      </c>
      <c r="BP10" s="40" t="s">
        <v>184</v>
      </c>
      <c r="BQ10" s="40" t="s">
        <v>185</v>
      </c>
      <c r="BR10" s="40" t="s">
        <v>186</v>
      </c>
      <c r="BS10" s="40" t="s">
        <v>187</v>
      </c>
      <c r="BT10" s="40" t="s">
        <v>188</v>
      </c>
      <c r="BU10" s="40" t="s">
        <v>189</v>
      </c>
      <c r="BV10" s="40" t="s">
        <v>190</v>
      </c>
      <c r="BW10" s="40" t="s">
        <v>191</v>
      </c>
      <c r="BX10" s="40" t="s">
        <v>192</v>
      </c>
      <c r="BY10" s="40" t="s">
        <v>193</v>
      </c>
      <c r="BZ10" s="40" t="s">
        <v>194</v>
      </c>
      <c r="CA10" s="40" t="s">
        <v>195</v>
      </c>
      <c r="CB10" s="40" t="s">
        <v>196</v>
      </c>
      <c r="CC10" s="40" t="s">
        <v>197</v>
      </c>
      <c r="CD10" s="40" t="s">
        <v>198</v>
      </c>
      <c r="CE10" s="40" t="s">
        <v>199</v>
      </c>
      <c r="CF10" s="54" t="s">
        <v>200</v>
      </c>
      <c r="CG10" s="40" t="s">
        <v>201</v>
      </c>
      <c r="CH10" s="40" t="s">
        <v>202</v>
      </c>
      <c r="CI10" s="40" t="s">
        <v>203</v>
      </c>
      <c r="CJ10" s="40" t="s">
        <v>204</v>
      </c>
      <c r="CK10" s="40" t="s">
        <v>205</v>
      </c>
      <c r="CL10" s="40" t="s">
        <v>206</v>
      </c>
      <c r="CM10" s="40" t="s">
        <v>207</v>
      </c>
      <c r="CN10" s="40" t="s">
        <v>208</v>
      </c>
      <c r="CO10" s="40" t="s">
        <v>209</v>
      </c>
      <c r="CP10" s="40" t="s">
        <v>210</v>
      </c>
      <c r="CQ10" s="40" t="s">
        <v>191</v>
      </c>
      <c r="CR10" s="40" t="s">
        <v>211</v>
      </c>
      <c r="CS10" s="40" t="s">
        <v>212</v>
      </c>
      <c r="CT10" s="40" t="s">
        <v>213</v>
      </c>
      <c r="CU10" s="40" t="s">
        <v>214</v>
      </c>
      <c r="CV10" s="40" t="s">
        <v>215</v>
      </c>
      <c r="CW10" s="40" t="s">
        <v>216</v>
      </c>
      <c r="CX10" s="40" t="s">
        <v>217</v>
      </c>
      <c r="CY10" s="40" t="s">
        <v>218</v>
      </c>
      <c r="CZ10" s="40" t="s">
        <v>219</v>
      </c>
      <c r="DA10" s="40" t="s">
        <v>220</v>
      </c>
    </row>
    <row r="11" spans="1:105" s="6" customFormat="1" ht="18.75" customHeight="1" thickTop="1">
      <c r="A11" s="57" t="s">
        <v>6</v>
      </c>
      <c r="B11" s="24" t="s">
        <v>3</v>
      </c>
      <c r="C11" s="16">
        <f>C10*45%/100</f>
        <v>3.2796</v>
      </c>
      <c r="D11" s="16">
        <f>D10*45%/100</f>
        <v>3.2746500000000003</v>
      </c>
      <c r="E11" s="16">
        <f>E10*45%/100</f>
        <v>3.2958</v>
      </c>
      <c r="F11" s="16">
        <f>F10*45%/100</f>
        <v>3.3435</v>
      </c>
      <c r="G11" s="16">
        <f>G10*45%/100</f>
        <v>3.3156</v>
      </c>
      <c r="H11" s="16">
        <f aca="true" t="shared" si="0" ref="H11:M11">H10*45%/100</f>
        <v>3.33</v>
      </c>
      <c r="I11" s="16">
        <f t="shared" si="0"/>
        <v>2.34045</v>
      </c>
      <c r="J11" s="16">
        <f t="shared" si="0"/>
        <v>2.4093</v>
      </c>
      <c r="K11" s="16">
        <f t="shared" si="0"/>
        <v>2.38455</v>
      </c>
      <c r="L11" s="16">
        <f t="shared" si="0"/>
        <v>2.4331500000000004</v>
      </c>
      <c r="M11" s="16">
        <f t="shared" si="0"/>
        <v>3.29985</v>
      </c>
      <c r="N11" s="16">
        <f aca="true" t="shared" si="1" ref="N11:Y11">N10*45%/100</f>
        <v>3.2615999999999996</v>
      </c>
      <c r="O11" s="16">
        <f t="shared" si="1"/>
        <v>2.18745</v>
      </c>
      <c r="P11" s="16">
        <f t="shared" si="1"/>
        <v>3.3147</v>
      </c>
      <c r="Q11" s="16">
        <f t="shared" si="1"/>
        <v>3.2872500000000002</v>
      </c>
      <c r="R11" s="16">
        <f t="shared" si="1"/>
        <v>3.3741</v>
      </c>
      <c r="S11" s="16">
        <f t="shared" si="1"/>
        <v>3.3466500000000003</v>
      </c>
      <c r="T11" s="16">
        <f t="shared" si="1"/>
        <v>3.3129000000000004</v>
      </c>
      <c r="U11" s="16">
        <f t="shared" si="1"/>
        <v>0.6803999999999999</v>
      </c>
      <c r="V11" s="16">
        <f t="shared" si="1"/>
        <v>3.42</v>
      </c>
      <c r="W11" s="16">
        <f t="shared" si="1"/>
        <v>3.32325</v>
      </c>
      <c r="X11" s="16">
        <f t="shared" si="1"/>
        <v>3.2823</v>
      </c>
      <c r="Y11" s="16">
        <f t="shared" si="1"/>
        <v>2.40705</v>
      </c>
      <c r="Z11" s="16">
        <f aca="true" t="shared" si="2" ref="Z11:AT11">Z10*45%/100</f>
        <v>2.4471</v>
      </c>
      <c r="AA11" s="16">
        <f t="shared" si="2"/>
        <v>1.8711000000000002</v>
      </c>
      <c r="AB11" s="16">
        <f t="shared" si="2"/>
        <v>1.9075499999999999</v>
      </c>
      <c r="AC11" s="16">
        <f t="shared" si="2"/>
        <v>1.4436000000000002</v>
      </c>
      <c r="AD11" s="16">
        <f t="shared" si="2"/>
        <v>1.53765</v>
      </c>
      <c r="AE11" s="16">
        <f t="shared" si="2"/>
        <v>3.3241500000000004</v>
      </c>
      <c r="AF11" s="16">
        <f t="shared" si="2"/>
        <v>3.24585</v>
      </c>
      <c r="AG11" s="16">
        <f t="shared" si="2"/>
        <v>2.4106500000000004</v>
      </c>
      <c r="AH11" s="16">
        <f t="shared" si="2"/>
        <v>2.9803499999999996</v>
      </c>
      <c r="AI11" s="16">
        <f t="shared" si="2"/>
        <v>3.4821</v>
      </c>
      <c r="AJ11" s="16">
        <f t="shared" si="2"/>
        <v>3.3227999999999995</v>
      </c>
      <c r="AK11" s="16">
        <f t="shared" si="2"/>
        <v>3.2976</v>
      </c>
      <c r="AL11" s="16">
        <f t="shared" si="2"/>
        <v>1.5277500000000002</v>
      </c>
      <c r="AM11" s="16">
        <f t="shared" si="2"/>
        <v>3.29445</v>
      </c>
      <c r="AN11" s="16">
        <f t="shared" si="2"/>
        <v>3.3201</v>
      </c>
      <c r="AO11" s="16">
        <f t="shared" si="2"/>
        <v>1.8544500000000002</v>
      </c>
      <c r="AP11" s="16">
        <f t="shared" si="2"/>
        <v>3.0798</v>
      </c>
      <c r="AQ11" s="16">
        <f t="shared" si="2"/>
        <v>2.43675</v>
      </c>
      <c r="AR11" s="16">
        <f t="shared" si="2"/>
        <v>0.9373500000000001</v>
      </c>
      <c r="AS11" s="16">
        <f t="shared" si="2"/>
        <v>1.7820000000000003</v>
      </c>
      <c r="AT11" s="16">
        <f t="shared" si="2"/>
        <v>2.36925</v>
      </c>
      <c r="AU11" s="16">
        <f aca="true" t="shared" si="3" ref="AU11:BZ11">AU10*45%/100</f>
        <v>0.3798</v>
      </c>
      <c r="AV11" s="16">
        <f t="shared" si="3"/>
        <v>0.9045000000000001</v>
      </c>
      <c r="AW11" s="16">
        <f t="shared" si="3"/>
        <v>0.3825</v>
      </c>
      <c r="AX11" s="16">
        <f t="shared" si="3"/>
        <v>0.4959</v>
      </c>
      <c r="AY11" s="16">
        <f t="shared" si="3"/>
        <v>3.2175</v>
      </c>
      <c r="AZ11" s="16">
        <f t="shared" si="3"/>
        <v>2.02905</v>
      </c>
      <c r="BA11" s="16">
        <f t="shared" si="3"/>
        <v>0.35550000000000004</v>
      </c>
      <c r="BB11" s="16">
        <f t="shared" si="3"/>
        <v>1.4976000000000003</v>
      </c>
      <c r="BC11" s="16">
        <f t="shared" si="3"/>
        <v>1.4832000000000003</v>
      </c>
      <c r="BD11" s="16">
        <f t="shared" si="3"/>
        <v>2.1789</v>
      </c>
      <c r="BE11" s="16">
        <f t="shared" si="3"/>
        <v>2.19465</v>
      </c>
      <c r="BF11" s="16">
        <f t="shared" si="3"/>
        <v>1.4661000000000002</v>
      </c>
      <c r="BG11" s="16">
        <f t="shared" si="3"/>
        <v>3.2067</v>
      </c>
      <c r="BH11" s="16">
        <f t="shared" si="3"/>
        <v>2.6343</v>
      </c>
      <c r="BI11" s="16">
        <f t="shared" si="3"/>
        <v>0.41625</v>
      </c>
      <c r="BJ11" s="16">
        <f t="shared" si="3"/>
        <v>0.44415</v>
      </c>
      <c r="BK11" s="16">
        <f t="shared" si="3"/>
        <v>2.3508</v>
      </c>
      <c r="BL11" s="16">
        <f t="shared" si="3"/>
        <v>2.32425</v>
      </c>
      <c r="BM11" s="16">
        <f t="shared" si="3"/>
        <v>1.8666</v>
      </c>
      <c r="BN11" s="16">
        <f t="shared" si="3"/>
        <v>3.26205</v>
      </c>
      <c r="BO11" s="16">
        <f t="shared" si="3"/>
        <v>2.4808499999999998</v>
      </c>
      <c r="BP11" s="16">
        <f t="shared" si="3"/>
        <v>2.3233499999999996</v>
      </c>
      <c r="BQ11" s="16">
        <f t="shared" si="3"/>
        <v>3.2647500000000003</v>
      </c>
      <c r="BR11" s="16">
        <f t="shared" si="3"/>
        <v>3.2445</v>
      </c>
      <c r="BS11" s="16">
        <f t="shared" si="3"/>
        <v>1.83375</v>
      </c>
      <c r="BT11" s="16">
        <f t="shared" si="3"/>
        <v>1.51605</v>
      </c>
      <c r="BU11" s="16">
        <f t="shared" si="3"/>
        <v>1.8265500000000001</v>
      </c>
      <c r="BV11" s="16">
        <f t="shared" si="3"/>
        <v>1.5214500000000002</v>
      </c>
      <c r="BW11" s="16">
        <f t="shared" si="3"/>
        <v>3.2652000000000005</v>
      </c>
      <c r="BX11" s="16">
        <f t="shared" si="3"/>
        <v>1.8094500000000002</v>
      </c>
      <c r="BY11" s="16">
        <f t="shared" si="3"/>
        <v>1.32255</v>
      </c>
      <c r="BZ11" s="16">
        <f t="shared" si="3"/>
        <v>2.4066</v>
      </c>
      <c r="CA11" s="16">
        <f aca="true" t="shared" si="4" ref="CA11:DA11">CA10*45%/100</f>
        <v>0.4338</v>
      </c>
      <c r="CB11" s="16">
        <f t="shared" si="4"/>
        <v>3.31605</v>
      </c>
      <c r="CC11" s="16">
        <f t="shared" si="4"/>
        <v>1.50525</v>
      </c>
      <c r="CD11" s="16">
        <f t="shared" si="4"/>
        <v>1.5709500000000003</v>
      </c>
      <c r="CE11" s="16">
        <f t="shared" si="4"/>
        <v>3.2314500000000006</v>
      </c>
      <c r="CF11" s="16">
        <f t="shared" si="4"/>
        <v>3.2971500000000002</v>
      </c>
      <c r="CG11" s="16">
        <f t="shared" si="4"/>
        <v>1.4922000000000002</v>
      </c>
      <c r="CH11" s="16">
        <f t="shared" si="4"/>
        <v>1.53675</v>
      </c>
      <c r="CI11" s="16">
        <f t="shared" si="4"/>
        <v>2.66175</v>
      </c>
      <c r="CJ11" s="16">
        <f t="shared" si="4"/>
        <v>1.09935</v>
      </c>
      <c r="CK11" s="16">
        <f t="shared" si="4"/>
        <v>0.38025</v>
      </c>
      <c r="CL11" s="16">
        <f t="shared" si="4"/>
        <v>0.9053999999999999</v>
      </c>
      <c r="CM11" s="16">
        <f t="shared" si="4"/>
        <v>0.9261000000000001</v>
      </c>
      <c r="CN11" s="16">
        <f t="shared" si="4"/>
        <v>0.6156000000000001</v>
      </c>
      <c r="CO11" s="16">
        <f t="shared" si="4"/>
        <v>0.5022</v>
      </c>
      <c r="CP11" s="16">
        <f t="shared" si="4"/>
        <v>2.9825999999999997</v>
      </c>
      <c r="CQ11" s="16">
        <f t="shared" si="4"/>
        <v>3.2652000000000005</v>
      </c>
      <c r="CR11" s="16">
        <f t="shared" si="4"/>
        <v>3.2490000000000006</v>
      </c>
      <c r="CS11" s="16">
        <f t="shared" si="4"/>
        <v>2.6937</v>
      </c>
      <c r="CT11" s="16">
        <f t="shared" si="4"/>
        <v>2.1816</v>
      </c>
      <c r="CU11" s="16">
        <f t="shared" si="4"/>
        <v>2.74095</v>
      </c>
      <c r="CV11" s="16">
        <f t="shared" si="4"/>
        <v>2.6239500000000002</v>
      </c>
      <c r="CW11" s="16">
        <f t="shared" si="4"/>
        <v>2.6496</v>
      </c>
      <c r="CX11" s="16">
        <f t="shared" si="4"/>
        <v>2.6702999999999997</v>
      </c>
      <c r="CY11" s="16">
        <f t="shared" si="4"/>
        <v>0.41940000000000005</v>
      </c>
      <c r="CZ11" s="16">
        <f t="shared" si="4"/>
        <v>0.45225000000000004</v>
      </c>
      <c r="DA11" s="16">
        <f t="shared" si="4"/>
        <v>2.3202000000000003</v>
      </c>
    </row>
    <row r="12" spans="1:105" s="13" customFormat="1" ht="18.75" customHeight="1">
      <c r="A12" s="55"/>
      <c r="B12" s="25" t="s">
        <v>13</v>
      </c>
      <c r="C12" s="17">
        <f>1007.68*C11</f>
        <v>3304.787328</v>
      </c>
      <c r="D12" s="17">
        <f aca="true" t="shared" si="5" ref="D12:M12">1007.68*D11</f>
        <v>3299.799312</v>
      </c>
      <c r="E12" s="17">
        <f t="shared" si="5"/>
        <v>3321.111744</v>
      </c>
      <c r="F12" s="17">
        <f t="shared" si="5"/>
        <v>3369.17808</v>
      </c>
      <c r="G12" s="17">
        <f t="shared" si="5"/>
        <v>3341.063808</v>
      </c>
      <c r="H12" s="17">
        <f t="shared" si="5"/>
        <v>3355.5744</v>
      </c>
      <c r="I12" s="17">
        <f t="shared" si="5"/>
        <v>2358.424656</v>
      </c>
      <c r="J12" s="17">
        <f t="shared" si="5"/>
        <v>2427.8034239999997</v>
      </c>
      <c r="K12" s="17">
        <f t="shared" si="5"/>
        <v>2402.863344</v>
      </c>
      <c r="L12" s="17">
        <f t="shared" si="5"/>
        <v>2451.836592</v>
      </c>
      <c r="M12" s="17">
        <f t="shared" si="5"/>
        <v>3325.192848</v>
      </c>
      <c r="N12" s="17">
        <f aca="true" t="shared" si="6" ref="N12:Y12">1007.68*N11</f>
        <v>3286.6490879999997</v>
      </c>
      <c r="O12" s="17">
        <f t="shared" si="6"/>
        <v>2204.249616</v>
      </c>
      <c r="P12" s="17">
        <f t="shared" si="6"/>
        <v>3340.156896</v>
      </c>
      <c r="Q12" s="17">
        <f t="shared" si="6"/>
        <v>3312.49608</v>
      </c>
      <c r="R12" s="17">
        <f t="shared" si="6"/>
        <v>3400.0130879999997</v>
      </c>
      <c r="S12" s="17">
        <f t="shared" si="6"/>
        <v>3372.352272</v>
      </c>
      <c r="T12" s="17">
        <f t="shared" si="6"/>
        <v>3338.343072</v>
      </c>
      <c r="U12" s="17">
        <f t="shared" si="6"/>
        <v>685.6254719999998</v>
      </c>
      <c r="V12" s="17">
        <f t="shared" si="6"/>
        <v>3446.2655999999997</v>
      </c>
      <c r="W12" s="17">
        <f t="shared" si="6"/>
        <v>3348.7725599999994</v>
      </c>
      <c r="X12" s="17">
        <f t="shared" si="6"/>
        <v>3307.508064</v>
      </c>
      <c r="Y12" s="17">
        <f t="shared" si="6"/>
        <v>2425.5361439999997</v>
      </c>
      <c r="Z12" s="17">
        <f aca="true" t="shared" si="7" ref="Z12:AT12">1007.68*Z11</f>
        <v>2465.8937279999996</v>
      </c>
      <c r="AA12" s="17">
        <f t="shared" si="7"/>
        <v>1885.4700480000001</v>
      </c>
      <c r="AB12" s="17">
        <f t="shared" si="7"/>
        <v>1922.1999839999999</v>
      </c>
      <c r="AC12" s="17">
        <f t="shared" si="7"/>
        <v>1454.686848</v>
      </c>
      <c r="AD12" s="17">
        <f t="shared" si="7"/>
        <v>1549.459152</v>
      </c>
      <c r="AE12" s="17">
        <f t="shared" si="7"/>
        <v>3349.6794720000003</v>
      </c>
      <c r="AF12" s="17">
        <f t="shared" si="7"/>
        <v>3270.778128</v>
      </c>
      <c r="AG12" s="17">
        <f t="shared" si="7"/>
        <v>2429.1637920000003</v>
      </c>
      <c r="AH12" s="17">
        <f t="shared" si="7"/>
        <v>3003.2390879999994</v>
      </c>
      <c r="AI12" s="17">
        <f t="shared" si="7"/>
        <v>3508.8425279999997</v>
      </c>
      <c r="AJ12" s="17">
        <f t="shared" si="7"/>
        <v>3348.3191039999992</v>
      </c>
      <c r="AK12" s="17">
        <f t="shared" si="7"/>
        <v>3322.925568</v>
      </c>
      <c r="AL12" s="17">
        <f t="shared" si="7"/>
        <v>1539.48312</v>
      </c>
      <c r="AM12" s="17">
        <f t="shared" si="7"/>
        <v>3319.7513759999997</v>
      </c>
      <c r="AN12" s="17">
        <f t="shared" si="7"/>
        <v>3345.598368</v>
      </c>
      <c r="AO12" s="17">
        <f t="shared" si="7"/>
        <v>1868.692176</v>
      </c>
      <c r="AP12" s="17">
        <f t="shared" si="7"/>
        <v>3103.452864</v>
      </c>
      <c r="AQ12" s="17">
        <f t="shared" si="7"/>
        <v>2455.46424</v>
      </c>
      <c r="AR12" s="17">
        <f t="shared" si="7"/>
        <v>944.5488480000001</v>
      </c>
      <c r="AS12" s="17">
        <f t="shared" si="7"/>
        <v>1795.68576</v>
      </c>
      <c r="AT12" s="17">
        <f t="shared" si="7"/>
        <v>2387.44584</v>
      </c>
      <c r="AU12" s="17">
        <f aca="true" t="shared" si="8" ref="AU12:BZ12">1007.68*AU11</f>
        <v>382.716864</v>
      </c>
      <c r="AV12" s="17">
        <f t="shared" si="8"/>
        <v>911.4465600000001</v>
      </c>
      <c r="AW12" s="17">
        <f t="shared" si="8"/>
        <v>385.4376</v>
      </c>
      <c r="AX12" s="17">
        <f t="shared" si="8"/>
        <v>499.708512</v>
      </c>
      <c r="AY12" s="17">
        <f t="shared" si="8"/>
        <v>3242.2103999999995</v>
      </c>
      <c r="AZ12" s="17">
        <f t="shared" si="8"/>
        <v>2044.6331039999998</v>
      </c>
      <c r="BA12" s="17">
        <f t="shared" si="8"/>
        <v>358.23024000000004</v>
      </c>
      <c r="BB12" s="17">
        <f t="shared" si="8"/>
        <v>1509.1015680000003</v>
      </c>
      <c r="BC12" s="17">
        <f t="shared" si="8"/>
        <v>1494.5909760000002</v>
      </c>
      <c r="BD12" s="17">
        <f t="shared" si="8"/>
        <v>2195.633952</v>
      </c>
      <c r="BE12" s="17">
        <f t="shared" si="8"/>
        <v>2211.504912</v>
      </c>
      <c r="BF12" s="17">
        <f t="shared" si="8"/>
        <v>1477.359648</v>
      </c>
      <c r="BG12" s="17">
        <f t="shared" si="8"/>
        <v>3231.327456</v>
      </c>
      <c r="BH12" s="17">
        <f t="shared" si="8"/>
        <v>2654.531424</v>
      </c>
      <c r="BI12" s="17">
        <f t="shared" si="8"/>
        <v>419.4468</v>
      </c>
      <c r="BJ12" s="17">
        <f t="shared" si="8"/>
        <v>447.56107199999997</v>
      </c>
      <c r="BK12" s="17">
        <f t="shared" si="8"/>
        <v>2368.854144</v>
      </c>
      <c r="BL12" s="17">
        <f t="shared" si="8"/>
        <v>2342.10024</v>
      </c>
      <c r="BM12" s="17">
        <f t="shared" si="8"/>
        <v>1880.9354879999999</v>
      </c>
      <c r="BN12" s="17">
        <f t="shared" si="8"/>
        <v>3287.102544</v>
      </c>
      <c r="BO12" s="17">
        <f t="shared" si="8"/>
        <v>2499.9029279999995</v>
      </c>
      <c r="BP12" s="17">
        <f t="shared" si="8"/>
        <v>2341.1933279999994</v>
      </c>
      <c r="BQ12" s="17">
        <f t="shared" si="8"/>
        <v>3289.82328</v>
      </c>
      <c r="BR12" s="17">
        <f t="shared" si="8"/>
        <v>3269.41776</v>
      </c>
      <c r="BS12" s="17">
        <f t="shared" si="8"/>
        <v>1847.8331999999998</v>
      </c>
      <c r="BT12" s="17">
        <f t="shared" si="8"/>
        <v>1527.6932639999998</v>
      </c>
      <c r="BU12" s="17">
        <f t="shared" si="8"/>
        <v>1840.577904</v>
      </c>
      <c r="BV12" s="17">
        <f t="shared" si="8"/>
        <v>1533.1347360000002</v>
      </c>
      <c r="BW12" s="17">
        <f t="shared" si="8"/>
        <v>3290.2767360000003</v>
      </c>
      <c r="BX12" s="17">
        <f t="shared" si="8"/>
        <v>1823.3465760000001</v>
      </c>
      <c r="BY12" s="17">
        <f t="shared" si="8"/>
        <v>1332.7071839999999</v>
      </c>
      <c r="BZ12" s="17">
        <f t="shared" si="8"/>
        <v>2425.082688</v>
      </c>
      <c r="CA12" s="17">
        <f aca="true" t="shared" si="9" ref="CA12:DA12">1007.68*CA11</f>
        <v>437.131584</v>
      </c>
      <c r="CB12" s="17">
        <f t="shared" si="9"/>
        <v>3341.517264</v>
      </c>
      <c r="CC12" s="17">
        <f t="shared" si="9"/>
        <v>1516.8103199999998</v>
      </c>
      <c r="CD12" s="17">
        <f t="shared" si="9"/>
        <v>1583.0148960000001</v>
      </c>
      <c r="CE12" s="17">
        <f t="shared" si="9"/>
        <v>3256.2675360000003</v>
      </c>
      <c r="CF12" s="17">
        <f t="shared" si="9"/>
        <v>3322.472112</v>
      </c>
      <c r="CG12" s="17">
        <f t="shared" si="9"/>
        <v>1503.660096</v>
      </c>
      <c r="CH12" s="17">
        <f t="shared" si="9"/>
        <v>1548.55224</v>
      </c>
      <c r="CI12" s="17">
        <f t="shared" si="9"/>
        <v>2682.19224</v>
      </c>
      <c r="CJ12" s="17">
        <f t="shared" si="9"/>
        <v>1107.793008</v>
      </c>
      <c r="CK12" s="17">
        <f t="shared" si="9"/>
        <v>383.17031999999995</v>
      </c>
      <c r="CL12" s="17">
        <f t="shared" si="9"/>
        <v>912.3534719999998</v>
      </c>
      <c r="CM12" s="17">
        <f t="shared" si="9"/>
        <v>933.2124480000001</v>
      </c>
      <c r="CN12" s="17">
        <f t="shared" si="9"/>
        <v>620.3278080000001</v>
      </c>
      <c r="CO12" s="17">
        <f t="shared" si="9"/>
        <v>506.05689599999994</v>
      </c>
      <c r="CP12" s="17">
        <f t="shared" si="9"/>
        <v>3005.5063679999994</v>
      </c>
      <c r="CQ12" s="17">
        <f t="shared" si="9"/>
        <v>3290.2767360000003</v>
      </c>
      <c r="CR12" s="17">
        <f t="shared" si="9"/>
        <v>3273.9523200000003</v>
      </c>
      <c r="CS12" s="17">
        <f t="shared" si="9"/>
        <v>2714.387616</v>
      </c>
      <c r="CT12" s="17">
        <f t="shared" si="9"/>
        <v>2198.354688</v>
      </c>
      <c r="CU12" s="17">
        <f t="shared" si="9"/>
        <v>2762.000496</v>
      </c>
      <c r="CV12" s="17">
        <f t="shared" si="9"/>
        <v>2644.101936</v>
      </c>
      <c r="CW12" s="17">
        <f t="shared" si="9"/>
        <v>2669.948928</v>
      </c>
      <c r="CX12" s="17">
        <f t="shared" si="9"/>
        <v>2690.8079039999993</v>
      </c>
      <c r="CY12" s="17">
        <f t="shared" si="9"/>
        <v>422.62099200000006</v>
      </c>
      <c r="CZ12" s="17">
        <f t="shared" si="9"/>
        <v>455.72328000000005</v>
      </c>
      <c r="DA12" s="17">
        <f t="shared" si="9"/>
        <v>2338.0191360000003</v>
      </c>
    </row>
    <row r="13" spans="1:105" s="6" customFormat="1" ht="18.75" customHeight="1">
      <c r="A13" s="55"/>
      <c r="B13" s="25" t="s">
        <v>2</v>
      </c>
      <c r="C13" s="4">
        <f>C12/C9/12</f>
        <v>0.37788</v>
      </c>
      <c r="D13" s="4">
        <f aca="true" t="shared" si="10" ref="D13:M13">D12/D9/12</f>
        <v>0.37788</v>
      </c>
      <c r="E13" s="4">
        <f t="shared" si="10"/>
        <v>0.37788</v>
      </c>
      <c r="F13" s="4">
        <f t="shared" si="10"/>
        <v>0.37788</v>
      </c>
      <c r="G13" s="4">
        <f t="shared" si="10"/>
        <v>0.37788</v>
      </c>
      <c r="H13" s="4">
        <f t="shared" si="10"/>
        <v>0.37788</v>
      </c>
      <c r="I13" s="4">
        <f t="shared" si="10"/>
        <v>0.37788</v>
      </c>
      <c r="J13" s="4">
        <f t="shared" si="10"/>
        <v>0.37788</v>
      </c>
      <c r="K13" s="4">
        <f t="shared" si="10"/>
        <v>0.37788</v>
      </c>
      <c r="L13" s="4">
        <f t="shared" si="10"/>
        <v>0.37788</v>
      </c>
      <c r="M13" s="4">
        <f t="shared" si="10"/>
        <v>0.37788000000000005</v>
      </c>
      <c r="N13" s="4">
        <f aca="true" t="shared" si="11" ref="N13:Y13">N12/N9/12</f>
        <v>0.37788</v>
      </c>
      <c r="O13" s="4">
        <f t="shared" si="11"/>
        <v>0.37788</v>
      </c>
      <c r="P13" s="4">
        <f t="shared" si="11"/>
        <v>0.37788</v>
      </c>
      <c r="Q13" s="4">
        <f t="shared" si="11"/>
        <v>0.37788</v>
      </c>
      <c r="R13" s="4">
        <f t="shared" si="11"/>
        <v>0.37788</v>
      </c>
      <c r="S13" s="4">
        <f t="shared" si="11"/>
        <v>0.37788</v>
      </c>
      <c r="T13" s="4">
        <f t="shared" si="11"/>
        <v>0.37788</v>
      </c>
      <c r="U13" s="4">
        <f t="shared" si="11"/>
        <v>0.37787999999999994</v>
      </c>
      <c r="V13" s="4">
        <f t="shared" si="11"/>
        <v>0.37788</v>
      </c>
      <c r="W13" s="4">
        <f t="shared" si="11"/>
        <v>0.37787999999999994</v>
      </c>
      <c r="X13" s="4">
        <f t="shared" si="11"/>
        <v>0.37788</v>
      </c>
      <c r="Y13" s="4">
        <f t="shared" si="11"/>
        <v>0.37788</v>
      </c>
      <c r="Z13" s="4">
        <f aca="true" t="shared" si="12" ref="Z13:AT13">Z12/Z9/12</f>
        <v>0.37788</v>
      </c>
      <c r="AA13" s="4">
        <f t="shared" si="12"/>
        <v>0.37788</v>
      </c>
      <c r="AB13" s="4">
        <f t="shared" si="12"/>
        <v>0.37788</v>
      </c>
      <c r="AC13" s="4">
        <f t="shared" si="12"/>
        <v>0.37788</v>
      </c>
      <c r="AD13" s="4">
        <f t="shared" si="12"/>
        <v>0.37788</v>
      </c>
      <c r="AE13" s="4">
        <f t="shared" si="12"/>
        <v>0.37788</v>
      </c>
      <c r="AF13" s="4">
        <f t="shared" si="12"/>
        <v>0.37788</v>
      </c>
      <c r="AG13" s="4">
        <f t="shared" si="12"/>
        <v>0.37788</v>
      </c>
      <c r="AH13" s="4">
        <f t="shared" si="12"/>
        <v>0.37787999999999994</v>
      </c>
      <c r="AI13" s="4">
        <f t="shared" si="12"/>
        <v>0.37788</v>
      </c>
      <c r="AJ13" s="4">
        <f t="shared" si="12"/>
        <v>0.37787999999999994</v>
      </c>
      <c r="AK13" s="4">
        <f t="shared" si="12"/>
        <v>0.37788000000000005</v>
      </c>
      <c r="AL13" s="4">
        <f t="shared" si="12"/>
        <v>0.37788</v>
      </c>
      <c r="AM13" s="4">
        <f t="shared" si="12"/>
        <v>0.37787999999999994</v>
      </c>
      <c r="AN13" s="4">
        <f t="shared" si="12"/>
        <v>0.37788</v>
      </c>
      <c r="AO13" s="4">
        <f t="shared" si="12"/>
        <v>0.37788</v>
      </c>
      <c r="AP13" s="4">
        <f t="shared" si="12"/>
        <v>0.37788</v>
      </c>
      <c r="AQ13" s="4">
        <f t="shared" si="12"/>
        <v>0.37788</v>
      </c>
      <c r="AR13" s="4">
        <f t="shared" si="12"/>
        <v>0.37788000000000005</v>
      </c>
      <c r="AS13" s="4">
        <f t="shared" si="12"/>
        <v>0.37788</v>
      </c>
      <c r="AT13" s="4">
        <f t="shared" si="12"/>
        <v>0.37788</v>
      </c>
      <c r="AU13" s="4">
        <f aca="true" t="shared" si="13" ref="AU13:BZ13">AU12/AU9/12</f>
        <v>0.37788</v>
      </c>
      <c r="AV13" s="4">
        <f t="shared" si="13"/>
        <v>0.37788000000000005</v>
      </c>
      <c r="AW13" s="4">
        <f t="shared" si="13"/>
        <v>0.37788</v>
      </c>
      <c r="AX13" s="4">
        <f t="shared" si="13"/>
        <v>0.37788</v>
      </c>
      <c r="AY13" s="4">
        <f t="shared" si="13"/>
        <v>0.37787999999999994</v>
      </c>
      <c r="AZ13" s="4">
        <f t="shared" si="13"/>
        <v>0.37788</v>
      </c>
      <c r="BA13" s="4">
        <f t="shared" si="13"/>
        <v>0.37788000000000005</v>
      </c>
      <c r="BB13" s="4">
        <f t="shared" si="13"/>
        <v>0.37788000000000005</v>
      </c>
      <c r="BC13" s="4">
        <f t="shared" si="13"/>
        <v>0.37788</v>
      </c>
      <c r="BD13" s="4">
        <f t="shared" si="13"/>
        <v>0.37788000000000005</v>
      </c>
      <c r="BE13" s="4">
        <f t="shared" si="13"/>
        <v>0.37788</v>
      </c>
      <c r="BF13" s="4">
        <f t="shared" si="13"/>
        <v>0.37788</v>
      </c>
      <c r="BG13" s="4">
        <f t="shared" si="13"/>
        <v>0.37788</v>
      </c>
      <c r="BH13" s="4">
        <f t="shared" si="13"/>
        <v>0.37788</v>
      </c>
      <c r="BI13" s="4">
        <f t="shared" si="13"/>
        <v>0.37788</v>
      </c>
      <c r="BJ13" s="4">
        <f t="shared" si="13"/>
        <v>0.37788</v>
      </c>
      <c r="BK13" s="4">
        <f t="shared" si="13"/>
        <v>0.37788</v>
      </c>
      <c r="BL13" s="4">
        <f t="shared" si="13"/>
        <v>0.37788000000000005</v>
      </c>
      <c r="BM13" s="4">
        <f t="shared" si="13"/>
        <v>0.37788</v>
      </c>
      <c r="BN13" s="4">
        <f t="shared" si="13"/>
        <v>0.37788</v>
      </c>
      <c r="BO13" s="4">
        <f t="shared" si="13"/>
        <v>0.37788</v>
      </c>
      <c r="BP13" s="4">
        <f t="shared" si="13"/>
        <v>0.37787999999999994</v>
      </c>
      <c r="BQ13" s="4">
        <f t="shared" si="13"/>
        <v>0.37788</v>
      </c>
      <c r="BR13" s="4">
        <f t="shared" si="13"/>
        <v>0.37788</v>
      </c>
      <c r="BS13" s="4">
        <f t="shared" si="13"/>
        <v>0.37788</v>
      </c>
      <c r="BT13" s="4">
        <f t="shared" si="13"/>
        <v>0.37788</v>
      </c>
      <c r="BU13" s="4">
        <f t="shared" si="13"/>
        <v>0.37788</v>
      </c>
      <c r="BV13" s="4">
        <f t="shared" si="13"/>
        <v>0.37788</v>
      </c>
      <c r="BW13" s="4">
        <f t="shared" si="13"/>
        <v>0.37788</v>
      </c>
      <c r="BX13" s="4">
        <f t="shared" si="13"/>
        <v>0.37788</v>
      </c>
      <c r="BY13" s="4">
        <f t="shared" si="13"/>
        <v>0.37788</v>
      </c>
      <c r="BZ13" s="4">
        <f t="shared" si="13"/>
        <v>0.37788</v>
      </c>
      <c r="CA13" s="4">
        <f aca="true" t="shared" si="14" ref="CA13:DA13">CA12/CA9/12</f>
        <v>0.37787999999999994</v>
      </c>
      <c r="CB13" s="4">
        <f t="shared" si="14"/>
        <v>0.37788</v>
      </c>
      <c r="CC13" s="4">
        <f t="shared" si="14"/>
        <v>0.37787999999999994</v>
      </c>
      <c r="CD13" s="4">
        <f t="shared" si="14"/>
        <v>0.37788</v>
      </c>
      <c r="CE13" s="4">
        <f t="shared" si="14"/>
        <v>0.37788</v>
      </c>
      <c r="CF13" s="4">
        <f t="shared" si="14"/>
        <v>0.37788</v>
      </c>
      <c r="CG13" s="4">
        <f t="shared" si="14"/>
        <v>0.37788</v>
      </c>
      <c r="CH13" s="4">
        <f t="shared" si="14"/>
        <v>0.37788</v>
      </c>
      <c r="CI13" s="4">
        <f t="shared" si="14"/>
        <v>0.37788</v>
      </c>
      <c r="CJ13" s="4">
        <f t="shared" si="14"/>
        <v>0.37788</v>
      </c>
      <c r="CK13" s="4">
        <f t="shared" si="14"/>
        <v>0.37787999999999994</v>
      </c>
      <c r="CL13" s="4">
        <f t="shared" si="14"/>
        <v>0.37787999999999994</v>
      </c>
      <c r="CM13" s="4">
        <f t="shared" si="14"/>
        <v>0.37788</v>
      </c>
      <c r="CN13" s="4">
        <f t="shared" si="14"/>
        <v>0.37788000000000005</v>
      </c>
      <c r="CO13" s="4">
        <f t="shared" si="14"/>
        <v>0.37788</v>
      </c>
      <c r="CP13" s="4">
        <f t="shared" si="14"/>
        <v>0.37787999999999994</v>
      </c>
      <c r="CQ13" s="4">
        <f t="shared" si="14"/>
        <v>0.37788</v>
      </c>
      <c r="CR13" s="4">
        <f t="shared" si="14"/>
        <v>0.37788000000000005</v>
      </c>
      <c r="CS13" s="4">
        <f t="shared" si="14"/>
        <v>0.37788</v>
      </c>
      <c r="CT13" s="4">
        <f t="shared" si="14"/>
        <v>0.37788</v>
      </c>
      <c r="CU13" s="4">
        <f t="shared" si="14"/>
        <v>0.37788</v>
      </c>
      <c r="CV13" s="4">
        <f t="shared" si="14"/>
        <v>0.37788</v>
      </c>
      <c r="CW13" s="4">
        <f t="shared" si="14"/>
        <v>0.37788</v>
      </c>
      <c r="CX13" s="4">
        <f t="shared" si="14"/>
        <v>0.37787999999999994</v>
      </c>
      <c r="CY13" s="4">
        <f t="shared" si="14"/>
        <v>0.37788000000000005</v>
      </c>
      <c r="CZ13" s="4">
        <f t="shared" si="14"/>
        <v>0.37788000000000005</v>
      </c>
      <c r="DA13" s="4">
        <f t="shared" si="14"/>
        <v>0.37788000000000005</v>
      </c>
    </row>
    <row r="14" spans="1:105" s="6" customFormat="1" ht="18.75" customHeight="1" thickBot="1">
      <c r="A14" s="56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  <c r="AA14" s="18" t="s">
        <v>14</v>
      </c>
      <c r="AB14" s="18" t="s">
        <v>14</v>
      </c>
      <c r="AC14" s="18" t="s">
        <v>14</v>
      </c>
      <c r="AD14" s="18" t="s">
        <v>14</v>
      </c>
      <c r="AE14" s="18" t="s">
        <v>14</v>
      </c>
      <c r="AF14" s="18" t="s">
        <v>14</v>
      </c>
      <c r="AG14" s="18" t="s">
        <v>14</v>
      </c>
      <c r="AH14" s="18" t="s">
        <v>14</v>
      </c>
      <c r="AI14" s="18" t="s">
        <v>14</v>
      </c>
      <c r="AJ14" s="18" t="s">
        <v>14</v>
      </c>
      <c r="AK14" s="18" t="s">
        <v>14</v>
      </c>
      <c r="AL14" s="18" t="s">
        <v>14</v>
      </c>
      <c r="AM14" s="18" t="s">
        <v>14</v>
      </c>
      <c r="AN14" s="18" t="s">
        <v>14</v>
      </c>
      <c r="AO14" s="18" t="s">
        <v>14</v>
      </c>
      <c r="AP14" s="18" t="s">
        <v>14</v>
      </c>
      <c r="AQ14" s="18" t="s">
        <v>14</v>
      </c>
      <c r="AR14" s="18" t="s">
        <v>14</v>
      </c>
      <c r="AS14" s="18" t="s">
        <v>14</v>
      </c>
      <c r="AT14" s="18" t="s">
        <v>14</v>
      </c>
      <c r="AU14" s="18" t="s">
        <v>14</v>
      </c>
      <c r="AV14" s="18" t="s">
        <v>14</v>
      </c>
      <c r="AW14" s="18" t="s">
        <v>14</v>
      </c>
      <c r="AX14" s="18" t="s">
        <v>14</v>
      </c>
      <c r="AY14" s="18" t="s">
        <v>14</v>
      </c>
      <c r="AZ14" s="18" t="s">
        <v>14</v>
      </c>
      <c r="BA14" s="18" t="s">
        <v>14</v>
      </c>
      <c r="BB14" s="18" t="s">
        <v>14</v>
      </c>
      <c r="BC14" s="18" t="s">
        <v>14</v>
      </c>
      <c r="BD14" s="18" t="s">
        <v>14</v>
      </c>
      <c r="BE14" s="18" t="s">
        <v>14</v>
      </c>
      <c r="BF14" s="18" t="s">
        <v>14</v>
      </c>
      <c r="BG14" s="18" t="s">
        <v>14</v>
      </c>
      <c r="BH14" s="18" t="s">
        <v>14</v>
      </c>
      <c r="BI14" s="18" t="s">
        <v>14</v>
      </c>
      <c r="BJ14" s="18" t="s">
        <v>14</v>
      </c>
      <c r="BK14" s="18" t="s">
        <v>14</v>
      </c>
      <c r="BL14" s="18" t="s">
        <v>14</v>
      </c>
      <c r="BM14" s="18" t="s">
        <v>14</v>
      </c>
      <c r="BN14" s="18" t="s">
        <v>14</v>
      </c>
      <c r="BO14" s="18" t="s">
        <v>14</v>
      </c>
      <c r="BP14" s="18" t="s">
        <v>14</v>
      </c>
      <c r="BQ14" s="18" t="s">
        <v>14</v>
      </c>
      <c r="BR14" s="18" t="s">
        <v>14</v>
      </c>
      <c r="BS14" s="18" t="s">
        <v>14</v>
      </c>
      <c r="BT14" s="18" t="s">
        <v>14</v>
      </c>
      <c r="BU14" s="18" t="s">
        <v>14</v>
      </c>
      <c r="BV14" s="18" t="s">
        <v>14</v>
      </c>
      <c r="BW14" s="18" t="s">
        <v>14</v>
      </c>
      <c r="BX14" s="18" t="s">
        <v>14</v>
      </c>
      <c r="BY14" s="18" t="s">
        <v>14</v>
      </c>
      <c r="BZ14" s="18" t="s">
        <v>14</v>
      </c>
      <c r="CA14" s="18" t="s">
        <v>14</v>
      </c>
      <c r="CB14" s="18" t="s">
        <v>14</v>
      </c>
      <c r="CC14" s="18" t="s">
        <v>14</v>
      </c>
      <c r="CD14" s="18" t="s">
        <v>14</v>
      </c>
      <c r="CE14" s="18" t="s">
        <v>14</v>
      </c>
      <c r="CF14" s="18" t="s">
        <v>14</v>
      </c>
      <c r="CG14" s="18" t="s">
        <v>14</v>
      </c>
      <c r="CH14" s="18" t="s">
        <v>14</v>
      </c>
      <c r="CI14" s="18" t="s">
        <v>14</v>
      </c>
      <c r="CJ14" s="18" t="s">
        <v>14</v>
      </c>
      <c r="CK14" s="18" t="s">
        <v>14</v>
      </c>
      <c r="CL14" s="18" t="s">
        <v>14</v>
      </c>
      <c r="CM14" s="18" t="s">
        <v>14</v>
      </c>
      <c r="CN14" s="18" t="s">
        <v>14</v>
      </c>
      <c r="CO14" s="18" t="s">
        <v>14</v>
      </c>
      <c r="CP14" s="18" t="s">
        <v>14</v>
      </c>
      <c r="CQ14" s="18" t="s">
        <v>14</v>
      </c>
      <c r="CR14" s="18" t="s">
        <v>14</v>
      </c>
      <c r="CS14" s="18" t="s">
        <v>14</v>
      </c>
      <c r="CT14" s="18" t="s">
        <v>14</v>
      </c>
      <c r="CU14" s="18" t="s">
        <v>14</v>
      </c>
      <c r="CV14" s="18" t="s">
        <v>14</v>
      </c>
      <c r="CW14" s="18" t="s">
        <v>14</v>
      </c>
      <c r="CX14" s="18" t="s">
        <v>14</v>
      </c>
      <c r="CY14" s="18" t="s">
        <v>14</v>
      </c>
      <c r="CZ14" s="18" t="s">
        <v>14</v>
      </c>
      <c r="DA14" s="18" t="s">
        <v>14</v>
      </c>
    </row>
    <row r="15" spans="1:105" s="6" customFormat="1" ht="18.75" customHeight="1" thickTop="1">
      <c r="A15" s="55" t="s">
        <v>16</v>
      </c>
      <c r="B15" s="31" t="s">
        <v>4</v>
      </c>
      <c r="C15" s="32">
        <f>C10*10%/10</f>
        <v>7.287999999999999</v>
      </c>
      <c r="D15" s="32">
        <f>D10*10%/10</f>
        <v>7.277000000000001</v>
      </c>
      <c r="E15" s="32">
        <f>E10*10%/10</f>
        <v>7.324</v>
      </c>
      <c r="F15" s="32">
        <f>F10*8%/10</f>
        <v>5.944</v>
      </c>
      <c r="G15" s="32">
        <f aca="true" t="shared" si="15" ref="G15:L15">G10*10%/10</f>
        <v>7.367999999999999</v>
      </c>
      <c r="H15" s="32">
        <f t="shared" si="15"/>
        <v>7.4</v>
      </c>
      <c r="I15" s="32">
        <f t="shared" si="15"/>
        <v>5.2010000000000005</v>
      </c>
      <c r="J15" s="32">
        <f t="shared" si="15"/>
        <v>5.354</v>
      </c>
      <c r="K15" s="32">
        <f t="shared" si="15"/>
        <v>5.299</v>
      </c>
      <c r="L15" s="32">
        <f t="shared" si="15"/>
        <v>5.407000000000001</v>
      </c>
      <c r="M15" s="32">
        <f>M10*8%/10</f>
        <v>5.8664</v>
      </c>
      <c r="N15" s="32">
        <f aca="true" t="shared" si="16" ref="N15:T15">N10*10%/10</f>
        <v>7.248</v>
      </c>
      <c r="O15" s="32">
        <f t="shared" si="16"/>
        <v>4.861000000000001</v>
      </c>
      <c r="P15" s="32">
        <f t="shared" si="16"/>
        <v>7.366000000000001</v>
      </c>
      <c r="Q15" s="32">
        <f t="shared" si="16"/>
        <v>7.305</v>
      </c>
      <c r="R15" s="32">
        <f t="shared" si="16"/>
        <v>7.498</v>
      </c>
      <c r="S15" s="32">
        <f t="shared" si="16"/>
        <v>7.437</v>
      </c>
      <c r="T15" s="32">
        <f t="shared" si="16"/>
        <v>7.362</v>
      </c>
      <c r="U15" s="32">
        <f aca="true" t="shared" si="17" ref="U15:AC15">U10*10%/10</f>
        <v>1.512</v>
      </c>
      <c r="V15" s="32">
        <f t="shared" si="17"/>
        <v>7.6</v>
      </c>
      <c r="W15" s="32">
        <f t="shared" si="17"/>
        <v>7.385000000000001</v>
      </c>
      <c r="X15" s="32">
        <f t="shared" si="17"/>
        <v>7.294</v>
      </c>
      <c r="Y15" s="32">
        <f t="shared" si="17"/>
        <v>5.349</v>
      </c>
      <c r="Z15" s="32">
        <f t="shared" si="17"/>
        <v>5.438</v>
      </c>
      <c r="AA15" s="32">
        <f t="shared" si="17"/>
        <v>4.158</v>
      </c>
      <c r="AB15" s="32">
        <f t="shared" si="17"/>
        <v>4.239</v>
      </c>
      <c r="AC15" s="32">
        <f t="shared" si="17"/>
        <v>3.2080000000000006</v>
      </c>
      <c r="AD15" s="32">
        <f>AD10*13%/10</f>
        <v>4.4421</v>
      </c>
      <c r="AE15" s="32">
        <f>AE10*10%/10</f>
        <v>7.3870000000000005</v>
      </c>
      <c r="AF15" s="32">
        <f>AF10*10%/10</f>
        <v>7.212999999999999</v>
      </c>
      <c r="AG15" s="32">
        <f>AG10*10%/10</f>
        <v>5.357000000000001</v>
      </c>
      <c r="AH15" s="32">
        <f>AH10*10%/10</f>
        <v>6.623</v>
      </c>
      <c r="AI15" s="32">
        <f>AI10*10%/10</f>
        <v>7.7379999999999995</v>
      </c>
      <c r="AJ15" s="32">
        <f>AJ10*8%/10</f>
        <v>5.9072000000000005</v>
      </c>
      <c r="AK15" s="32">
        <f aca="true" t="shared" si="18" ref="AK15:AX15">AK10*10%/10</f>
        <v>7.328</v>
      </c>
      <c r="AL15" s="32">
        <f t="shared" si="18"/>
        <v>3.3950000000000005</v>
      </c>
      <c r="AM15" s="32">
        <f t="shared" si="18"/>
        <v>7.321000000000001</v>
      </c>
      <c r="AN15" s="32">
        <f t="shared" si="18"/>
        <v>7.378</v>
      </c>
      <c r="AO15" s="32">
        <f t="shared" si="18"/>
        <v>4.121</v>
      </c>
      <c r="AP15" s="32">
        <f t="shared" si="18"/>
        <v>6.843999999999999</v>
      </c>
      <c r="AQ15" s="32">
        <f t="shared" si="18"/>
        <v>5.415000000000001</v>
      </c>
      <c r="AR15" s="32">
        <f t="shared" si="18"/>
        <v>2.083</v>
      </c>
      <c r="AS15" s="32">
        <f t="shared" si="18"/>
        <v>3.96</v>
      </c>
      <c r="AT15" s="32">
        <f t="shared" si="18"/>
        <v>5.265000000000001</v>
      </c>
      <c r="AU15" s="32">
        <f t="shared" si="18"/>
        <v>0.8440000000000001</v>
      </c>
      <c r="AV15" s="32">
        <f t="shared" si="18"/>
        <v>2.0100000000000002</v>
      </c>
      <c r="AW15" s="32">
        <f t="shared" si="18"/>
        <v>0.85</v>
      </c>
      <c r="AX15" s="32">
        <f t="shared" si="18"/>
        <v>1.102</v>
      </c>
      <c r="AY15" s="32">
        <f>AY10*13%/10</f>
        <v>9.295</v>
      </c>
      <c r="AZ15" s="32">
        <f>AZ10*10%/10</f>
        <v>4.509</v>
      </c>
      <c r="BA15" s="32">
        <f>BA10*10%/10</f>
        <v>0.79</v>
      </c>
      <c r="BB15" s="32">
        <f>BB10*10%/10</f>
        <v>3.3280000000000003</v>
      </c>
      <c r="BC15" s="32">
        <f>BC10*10%/10</f>
        <v>3.2960000000000003</v>
      </c>
      <c r="BD15" s="32">
        <f>BD10*10%/10</f>
        <v>4.8420000000000005</v>
      </c>
      <c r="BE15" s="32">
        <f>BE10*8%/10</f>
        <v>3.9015999999999997</v>
      </c>
      <c r="BF15" s="32">
        <f aca="true" t="shared" si="19" ref="BF15:BT15">BF10*10%/10</f>
        <v>3.2580000000000005</v>
      </c>
      <c r="BG15" s="32">
        <f t="shared" si="19"/>
        <v>7.126</v>
      </c>
      <c r="BH15" s="32">
        <f t="shared" si="19"/>
        <v>5.854</v>
      </c>
      <c r="BI15" s="32">
        <f t="shared" si="19"/>
        <v>0.925</v>
      </c>
      <c r="BJ15" s="32">
        <f t="shared" si="19"/>
        <v>0.9870000000000001</v>
      </c>
      <c r="BK15" s="32">
        <f t="shared" si="19"/>
        <v>5.224</v>
      </c>
      <c r="BL15" s="32">
        <f t="shared" si="19"/>
        <v>5.165000000000001</v>
      </c>
      <c r="BM15" s="32">
        <f t="shared" si="19"/>
        <v>4.148000000000001</v>
      </c>
      <c r="BN15" s="32">
        <f t="shared" si="19"/>
        <v>7.249</v>
      </c>
      <c r="BO15" s="32">
        <f t="shared" si="19"/>
        <v>5.513</v>
      </c>
      <c r="BP15" s="32">
        <f t="shared" si="19"/>
        <v>5.162999999999999</v>
      </c>
      <c r="BQ15" s="32">
        <f t="shared" si="19"/>
        <v>7.255</v>
      </c>
      <c r="BR15" s="32">
        <f t="shared" si="19"/>
        <v>7.210000000000001</v>
      </c>
      <c r="BS15" s="32">
        <f t="shared" si="19"/>
        <v>4.075</v>
      </c>
      <c r="BT15" s="32">
        <f t="shared" si="19"/>
        <v>3.3689999999999998</v>
      </c>
      <c r="BU15" s="32">
        <f>BU10*13%/10</f>
        <v>5.2767</v>
      </c>
      <c r="BV15" s="32">
        <f>BV10*10%/10</f>
        <v>3.3810000000000002</v>
      </c>
      <c r="BW15" s="32">
        <f>BW10*10%/10</f>
        <v>7.256</v>
      </c>
      <c r="BX15" s="32">
        <f>BX10*10%/10</f>
        <v>4.021000000000001</v>
      </c>
      <c r="BY15" s="32">
        <f>BY10*10%/10</f>
        <v>2.939</v>
      </c>
      <c r="BZ15" s="32">
        <f>BZ10*10%/10</f>
        <v>5.348</v>
      </c>
      <c r="CA15" s="32">
        <f aca="true" t="shared" si="20" ref="CA15:CK15">CA10*10%/10</f>
        <v>0.9640000000000001</v>
      </c>
      <c r="CB15" s="32">
        <f t="shared" si="20"/>
        <v>7.369</v>
      </c>
      <c r="CC15" s="32">
        <f t="shared" si="20"/>
        <v>3.345</v>
      </c>
      <c r="CD15" s="32">
        <f t="shared" si="20"/>
        <v>3.4910000000000005</v>
      </c>
      <c r="CE15" s="32">
        <f t="shared" si="20"/>
        <v>7.181</v>
      </c>
      <c r="CF15" s="32">
        <f t="shared" si="20"/>
        <v>7.327000000000001</v>
      </c>
      <c r="CG15" s="32">
        <f t="shared" si="20"/>
        <v>3.3160000000000003</v>
      </c>
      <c r="CH15" s="32">
        <f t="shared" si="20"/>
        <v>3.415</v>
      </c>
      <c r="CI15" s="32">
        <f t="shared" si="20"/>
        <v>5.915000000000001</v>
      </c>
      <c r="CJ15" s="32">
        <f t="shared" si="20"/>
        <v>2.4430000000000005</v>
      </c>
      <c r="CK15" s="32">
        <f t="shared" si="20"/>
        <v>0.8450000000000001</v>
      </c>
      <c r="CL15" s="32">
        <f>CL10*13%/10</f>
        <v>2.6155999999999997</v>
      </c>
      <c r="CM15" s="32">
        <f>CM10*10%/10</f>
        <v>2.0580000000000003</v>
      </c>
      <c r="CN15" s="32">
        <f>CN10*10%/10</f>
        <v>1.368</v>
      </c>
      <c r="CO15" s="32">
        <f>CO10*10%/10</f>
        <v>1.116</v>
      </c>
      <c r="CP15" s="32">
        <f>CP10*10%/10</f>
        <v>6.628</v>
      </c>
      <c r="CQ15" s="32">
        <f>CQ10*13%/10</f>
        <v>9.4328</v>
      </c>
      <c r="CR15" s="32">
        <f>CR10*10%/10</f>
        <v>7.220000000000001</v>
      </c>
      <c r="CS15" s="32">
        <f>CS10*10%/10</f>
        <v>5.986000000000001</v>
      </c>
      <c r="CT15" s="32">
        <f>CT10*10%/10</f>
        <v>4.848000000000001</v>
      </c>
      <c r="CU15" s="32">
        <f>CU10*10%/10</f>
        <v>6.091</v>
      </c>
      <c r="CV15" s="32">
        <f>CV10*13%/10</f>
        <v>7.580300000000001</v>
      </c>
      <c r="CW15" s="32">
        <f>CW10*10%/10</f>
        <v>5.888</v>
      </c>
      <c r="CX15" s="32">
        <f>CX10*10%/10</f>
        <v>5.934</v>
      </c>
      <c r="CY15" s="32">
        <f>CY10*10%/10</f>
        <v>0.932</v>
      </c>
      <c r="CZ15" s="32">
        <f>CZ10*10%/10</f>
        <v>1.0050000000000001</v>
      </c>
      <c r="DA15" s="32">
        <f>DA10*13%/10</f>
        <v>6.702800000000001</v>
      </c>
    </row>
    <row r="16" spans="1:105" s="6" customFormat="1" ht="18.75" customHeight="1">
      <c r="A16" s="55"/>
      <c r="B16" s="25" t="s">
        <v>13</v>
      </c>
      <c r="C16" s="4">
        <f>2281.73*C15</f>
        <v>16629.248239999997</v>
      </c>
      <c r="D16" s="4">
        <f aca="true" t="shared" si="21" ref="D16:M16">2281.73*D15</f>
        <v>16604.149210000003</v>
      </c>
      <c r="E16" s="4">
        <f t="shared" si="21"/>
        <v>16711.39052</v>
      </c>
      <c r="F16" s="4">
        <f t="shared" si="21"/>
        <v>13562.60312</v>
      </c>
      <c r="G16" s="4">
        <f t="shared" si="21"/>
        <v>16811.78664</v>
      </c>
      <c r="H16" s="4">
        <f t="shared" si="21"/>
        <v>16884.802</v>
      </c>
      <c r="I16" s="4">
        <f t="shared" si="21"/>
        <v>11867.277730000002</v>
      </c>
      <c r="J16" s="4">
        <f t="shared" si="21"/>
        <v>12216.38242</v>
      </c>
      <c r="K16" s="4">
        <f t="shared" si="21"/>
        <v>12090.887270000001</v>
      </c>
      <c r="L16" s="4">
        <f t="shared" si="21"/>
        <v>12337.314110000003</v>
      </c>
      <c r="M16" s="4">
        <f t="shared" si="21"/>
        <v>13385.540872</v>
      </c>
      <c r="N16" s="4">
        <f aca="true" t="shared" si="22" ref="N16:Y16">2281.73*N15</f>
        <v>16537.979040000002</v>
      </c>
      <c r="O16" s="4">
        <f t="shared" si="22"/>
        <v>11091.48953</v>
      </c>
      <c r="P16" s="4">
        <f t="shared" si="22"/>
        <v>16807.223180000005</v>
      </c>
      <c r="Q16" s="4">
        <f t="shared" si="22"/>
        <v>16668.03765</v>
      </c>
      <c r="R16" s="4">
        <f t="shared" si="22"/>
        <v>17108.41154</v>
      </c>
      <c r="S16" s="4">
        <f t="shared" si="22"/>
        <v>16969.226010000002</v>
      </c>
      <c r="T16" s="4">
        <f t="shared" si="22"/>
        <v>16798.096260000002</v>
      </c>
      <c r="U16" s="4">
        <f t="shared" si="22"/>
        <v>3449.9757600000003</v>
      </c>
      <c r="V16" s="4">
        <f t="shared" si="22"/>
        <v>17341.148</v>
      </c>
      <c r="W16" s="4">
        <f t="shared" si="22"/>
        <v>16850.576050000003</v>
      </c>
      <c r="X16" s="4">
        <f t="shared" si="22"/>
        <v>16642.93862</v>
      </c>
      <c r="Y16" s="4">
        <f t="shared" si="22"/>
        <v>12204.97377</v>
      </c>
      <c r="Z16" s="4">
        <f aca="true" t="shared" si="23" ref="Z16:AT16">2281.73*Z15</f>
        <v>12408.04774</v>
      </c>
      <c r="AA16" s="4">
        <f t="shared" si="23"/>
        <v>9487.433340000001</v>
      </c>
      <c r="AB16" s="4">
        <f t="shared" si="23"/>
        <v>9672.25347</v>
      </c>
      <c r="AC16" s="4">
        <f t="shared" si="23"/>
        <v>7319.789840000001</v>
      </c>
      <c r="AD16" s="4">
        <f t="shared" si="23"/>
        <v>10135.672833</v>
      </c>
      <c r="AE16" s="4">
        <f t="shared" si="23"/>
        <v>16855.13951</v>
      </c>
      <c r="AF16" s="4">
        <f t="shared" si="23"/>
        <v>16458.118489999997</v>
      </c>
      <c r="AG16" s="4">
        <f t="shared" si="23"/>
        <v>12223.227610000002</v>
      </c>
      <c r="AH16" s="4">
        <f t="shared" si="23"/>
        <v>15111.89779</v>
      </c>
      <c r="AI16" s="4">
        <f t="shared" si="23"/>
        <v>17656.026739999998</v>
      </c>
      <c r="AJ16" s="4">
        <f t="shared" si="23"/>
        <v>13478.635456000002</v>
      </c>
      <c r="AK16" s="4">
        <f t="shared" si="23"/>
        <v>16720.51744</v>
      </c>
      <c r="AL16" s="4">
        <f t="shared" si="23"/>
        <v>7746.473350000001</v>
      </c>
      <c r="AM16" s="4">
        <f t="shared" si="23"/>
        <v>16704.54533</v>
      </c>
      <c r="AN16" s="4">
        <f t="shared" si="23"/>
        <v>16834.60394</v>
      </c>
      <c r="AO16" s="4">
        <f t="shared" si="23"/>
        <v>9403.00933</v>
      </c>
      <c r="AP16" s="4">
        <f t="shared" si="23"/>
        <v>15616.160119999999</v>
      </c>
      <c r="AQ16" s="4">
        <f t="shared" si="23"/>
        <v>12355.567950000002</v>
      </c>
      <c r="AR16" s="4">
        <f t="shared" si="23"/>
        <v>4752.84359</v>
      </c>
      <c r="AS16" s="4">
        <f t="shared" si="23"/>
        <v>9035.6508</v>
      </c>
      <c r="AT16" s="4">
        <f t="shared" si="23"/>
        <v>12013.308450000002</v>
      </c>
      <c r="AU16" s="4">
        <f aca="true" t="shared" si="24" ref="AU16:BZ16">2281.73*AU15</f>
        <v>1925.7801200000001</v>
      </c>
      <c r="AV16" s="4">
        <f t="shared" si="24"/>
        <v>4586.277300000001</v>
      </c>
      <c r="AW16" s="4">
        <f t="shared" si="24"/>
        <v>1939.4705</v>
      </c>
      <c r="AX16" s="4">
        <f t="shared" si="24"/>
        <v>2514.46646</v>
      </c>
      <c r="AY16" s="4">
        <f t="shared" si="24"/>
        <v>21208.68035</v>
      </c>
      <c r="AZ16" s="4">
        <f t="shared" si="24"/>
        <v>10288.320570000002</v>
      </c>
      <c r="BA16" s="4">
        <f t="shared" si="24"/>
        <v>1802.5667</v>
      </c>
      <c r="BB16" s="4">
        <f t="shared" si="24"/>
        <v>7593.5974400000005</v>
      </c>
      <c r="BC16" s="4">
        <f t="shared" si="24"/>
        <v>7520.582080000001</v>
      </c>
      <c r="BD16" s="4">
        <f t="shared" si="24"/>
        <v>11048.136660000002</v>
      </c>
      <c r="BE16" s="4">
        <f t="shared" si="24"/>
        <v>8902.397767999999</v>
      </c>
      <c r="BF16" s="4">
        <f t="shared" si="24"/>
        <v>7433.876340000001</v>
      </c>
      <c r="BG16" s="4">
        <f t="shared" si="24"/>
        <v>16259.60798</v>
      </c>
      <c r="BH16" s="4">
        <f t="shared" si="24"/>
        <v>13357.24742</v>
      </c>
      <c r="BI16" s="4">
        <f t="shared" si="24"/>
        <v>2110.60025</v>
      </c>
      <c r="BJ16" s="4">
        <f t="shared" si="24"/>
        <v>2252.0675100000003</v>
      </c>
      <c r="BK16" s="4">
        <f t="shared" si="24"/>
        <v>11919.757520000001</v>
      </c>
      <c r="BL16" s="4">
        <f t="shared" si="24"/>
        <v>11785.135450000002</v>
      </c>
      <c r="BM16" s="4">
        <f t="shared" si="24"/>
        <v>9464.61604</v>
      </c>
      <c r="BN16" s="4">
        <f t="shared" si="24"/>
        <v>16540.26077</v>
      </c>
      <c r="BO16" s="4">
        <f t="shared" si="24"/>
        <v>12579.17749</v>
      </c>
      <c r="BP16" s="4">
        <f t="shared" si="24"/>
        <v>11780.571989999999</v>
      </c>
      <c r="BQ16" s="4">
        <f t="shared" si="24"/>
        <v>16553.95115</v>
      </c>
      <c r="BR16" s="4">
        <f t="shared" si="24"/>
        <v>16451.2733</v>
      </c>
      <c r="BS16" s="4">
        <f t="shared" si="24"/>
        <v>9298.04975</v>
      </c>
      <c r="BT16" s="4">
        <f t="shared" si="24"/>
        <v>7687.14837</v>
      </c>
      <c r="BU16" s="4">
        <f t="shared" si="24"/>
        <v>12040.004691</v>
      </c>
      <c r="BV16" s="4">
        <f t="shared" si="24"/>
        <v>7714.529130000001</v>
      </c>
      <c r="BW16" s="4">
        <f t="shared" si="24"/>
        <v>16556.23288</v>
      </c>
      <c r="BX16" s="4">
        <f t="shared" si="24"/>
        <v>9174.836330000002</v>
      </c>
      <c r="BY16" s="4">
        <f t="shared" si="24"/>
        <v>6706.00447</v>
      </c>
      <c r="BZ16" s="4">
        <f t="shared" si="24"/>
        <v>12202.69204</v>
      </c>
      <c r="CA16" s="4">
        <f aca="true" t="shared" si="25" ref="CA16:DA16">2281.73*CA15</f>
        <v>2199.58772</v>
      </c>
      <c r="CB16" s="4">
        <f t="shared" si="25"/>
        <v>16814.06837</v>
      </c>
      <c r="CC16" s="4">
        <f t="shared" si="25"/>
        <v>7632.386850000001</v>
      </c>
      <c r="CD16" s="4">
        <f t="shared" si="25"/>
        <v>7965.519430000001</v>
      </c>
      <c r="CE16" s="4">
        <f t="shared" si="25"/>
        <v>16385.10313</v>
      </c>
      <c r="CF16" s="4">
        <f t="shared" si="25"/>
        <v>16718.23571</v>
      </c>
      <c r="CG16" s="4">
        <f t="shared" si="25"/>
        <v>7566.21668</v>
      </c>
      <c r="CH16" s="4">
        <f t="shared" si="25"/>
        <v>7792.1079500000005</v>
      </c>
      <c r="CI16" s="4">
        <f t="shared" si="25"/>
        <v>13496.432950000002</v>
      </c>
      <c r="CJ16" s="4">
        <f t="shared" si="25"/>
        <v>5574.266390000002</v>
      </c>
      <c r="CK16" s="4">
        <f t="shared" si="25"/>
        <v>1928.0618500000003</v>
      </c>
      <c r="CL16" s="4">
        <f t="shared" si="25"/>
        <v>5968.092987999999</v>
      </c>
      <c r="CM16" s="4">
        <f t="shared" si="25"/>
        <v>4695.800340000001</v>
      </c>
      <c r="CN16" s="4">
        <f t="shared" si="25"/>
        <v>3121.40664</v>
      </c>
      <c r="CO16" s="4">
        <f t="shared" si="25"/>
        <v>2546.4106800000004</v>
      </c>
      <c r="CP16" s="4">
        <f t="shared" si="25"/>
        <v>15123.30644</v>
      </c>
      <c r="CQ16" s="4">
        <f t="shared" si="25"/>
        <v>21523.102744</v>
      </c>
      <c r="CR16" s="4">
        <f t="shared" si="25"/>
        <v>16474.090600000003</v>
      </c>
      <c r="CS16" s="4">
        <f t="shared" si="25"/>
        <v>13658.435780000002</v>
      </c>
      <c r="CT16" s="4">
        <f t="shared" si="25"/>
        <v>11061.827040000002</v>
      </c>
      <c r="CU16" s="4">
        <f t="shared" si="25"/>
        <v>13898.01743</v>
      </c>
      <c r="CV16" s="4">
        <f t="shared" si="25"/>
        <v>17296.197919000002</v>
      </c>
      <c r="CW16" s="4">
        <f t="shared" si="25"/>
        <v>13434.82624</v>
      </c>
      <c r="CX16" s="4">
        <f t="shared" si="25"/>
        <v>13539.785820000001</v>
      </c>
      <c r="CY16" s="4">
        <f t="shared" si="25"/>
        <v>2126.57236</v>
      </c>
      <c r="CZ16" s="4">
        <f t="shared" si="25"/>
        <v>2293.1386500000003</v>
      </c>
      <c r="DA16" s="4">
        <f t="shared" si="25"/>
        <v>15293.979844000001</v>
      </c>
    </row>
    <row r="17" spans="1:105" s="6" customFormat="1" ht="18.75" customHeight="1">
      <c r="A17" s="55"/>
      <c r="B17" s="25" t="s">
        <v>2</v>
      </c>
      <c r="C17" s="4">
        <f>C16/C9/12</f>
        <v>1.9014416666666663</v>
      </c>
      <c r="D17" s="4">
        <f aca="true" t="shared" si="26" ref="D17:M17">D16/D9/12</f>
        <v>1.901441666666667</v>
      </c>
      <c r="E17" s="4">
        <f t="shared" si="26"/>
        <v>1.901441666666667</v>
      </c>
      <c r="F17" s="4">
        <f t="shared" si="26"/>
        <v>1.5211533333333334</v>
      </c>
      <c r="G17" s="4">
        <f t="shared" si="26"/>
        <v>1.9014416666666667</v>
      </c>
      <c r="H17" s="4">
        <f t="shared" si="26"/>
        <v>1.9014416666666667</v>
      </c>
      <c r="I17" s="4">
        <f t="shared" si="26"/>
        <v>1.901441666666667</v>
      </c>
      <c r="J17" s="4">
        <f t="shared" si="26"/>
        <v>1.9014416666666667</v>
      </c>
      <c r="K17" s="4">
        <f t="shared" si="26"/>
        <v>1.901441666666667</v>
      </c>
      <c r="L17" s="4">
        <f t="shared" si="26"/>
        <v>1.901441666666667</v>
      </c>
      <c r="M17" s="4">
        <f t="shared" si="26"/>
        <v>1.5211533333333334</v>
      </c>
      <c r="N17" s="4">
        <f aca="true" t="shared" si="27" ref="N17:Y17">N16/N9/12</f>
        <v>1.901441666666667</v>
      </c>
      <c r="O17" s="4">
        <f t="shared" si="27"/>
        <v>1.9014416666666667</v>
      </c>
      <c r="P17" s="4">
        <f t="shared" si="27"/>
        <v>1.9014416666666671</v>
      </c>
      <c r="Q17" s="4">
        <f t="shared" si="27"/>
        <v>1.9014416666666667</v>
      </c>
      <c r="R17" s="4">
        <f t="shared" si="27"/>
        <v>1.901441666666667</v>
      </c>
      <c r="S17" s="4">
        <f t="shared" si="27"/>
        <v>1.901441666666667</v>
      </c>
      <c r="T17" s="4">
        <f t="shared" si="27"/>
        <v>1.901441666666667</v>
      </c>
      <c r="U17" s="4">
        <f t="shared" si="27"/>
        <v>1.901441666666667</v>
      </c>
      <c r="V17" s="4">
        <f t="shared" si="27"/>
        <v>1.901441666666667</v>
      </c>
      <c r="W17" s="4">
        <f t="shared" si="27"/>
        <v>1.901441666666667</v>
      </c>
      <c r="X17" s="4">
        <f t="shared" si="27"/>
        <v>1.901441666666667</v>
      </c>
      <c r="Y17" s="4">
        <f t="shared" si="27"/>
        <v>1.901441666666667</v>
      </c>
      <c r="Z17" s="4">
        <f aca="true" t="shared" si="28" ref="Z17:AT17">Z16/Z9/12</f>
        <v>1.901441666666667</v>
      </c>
      <c r="AA17" s="4">
        <f t="shared" si="28"/>
        <v>1.901441666666667</v>
      </c>
      <c r="AB17" s="4">
        <f t="shared" si="28"/>
        <v>1.9014416666666667</v>
      </c>
      <c r="AC17" s="4">
        <f t="shared" si="28"/>
        <v>1.901441666666667</v>
      </c>
      <c r="AD17" s="4">
        <f t="shared" si="28"/>
        <v>2.471874166666667</v>
      </c>
      <c r="AE17" s="4">
        <f t="shared" si="28"/>
        <v>1.9014416666666667</v>
      </c>
      <c r="AF17" s="4">
        <f t="shared" si="28"/>
        <v>1.9014416666666663</v>
      </c>
      <c r="AG17" s="4">
        <f t="shared" si="28"/>
        <v>1.901441666666667</v>
      </c>
      <c r="AH17" s="4">
        <f t="shared" si="28"/>
        <v>1.901441666666667</v>
      </c>
      <c r="AI17" s="4">
        <f t="shared" si="28"/>
        <v>1.9014416666666667</v>
      </c>
      <c r="AJ17" s="4">
        <f t="shared" si="28"/>
        <v>1.5211533333333336</v>
      </c>
      <c r="AK17" s="4">
        <f t="shared" si="28"/>
        <v>1.9014416666666667</v>
      </c>
      <c r="AL17" s="4">
        <f t="shared" si="28"/>
        <v>1.901441666666667</v>
      </c>
      <c r="AM17" s="4">
        <f t="shared" si="28"/>
        <v>1.9014416666666667</v>
      </c>
      <c r="AN17" s="4">
        <f t="shared" si="28"/>
        <v>1.901441666666667</v>
      </c>
      <c r="AO17" s="4">
        <f t="shared" si="28"/>
        <v>1.9014416666666667</v>
      </c>
      <c r="AP17" s="4">
        <f t="shared" si="28"/>
        <v>1.9014416666666667</v>
      </c>
      <c r="AQ17" s="4">
        <f t="shared" si="28"/>
        <v>1.901441666666667</v>
      </c>
      <c r="AR17" s="4">
        <f t="shared" si="28"/>
        <v>1.9014416666666667</v>
      </c>
      <c r="AS17" s="4">
        <f t="shared" si="28"/>
        <v>1.9014416666666667</v>
      </c>
      <c r="AT17" s="4">
        <f t="shared" si="28"/>
        <v>1.901441666666667</v>
      </c>
      <c r="AU17" s="4">
        <f aca="true" t="shared" si="29" ref="AU17:BZ17">AU16/AU9/12</f>
        <v>1.9014416666666667</v>
      </c>
      <c r="AV17" s="4">
        <f t="shared" si="29"/>
        <v>1.901441666666667</v>
      </c>
      <c r="AW17" s="4">
        <f t="shared" si="29"/>
        <v>1.9014416666666667</v>
      </c>
      <c r="AX17" s="4">
        <f t="shared" si="29"/>
        <v>1.9014416666666667</v>
      </c>
      <c r="AY17" s="4">
        <f t="shared" si="29"/>
        <v>2.4718741666666664</v>
      </c>
      <c r="AZ17" s="4">
        <f t="shared" si="29"/>
        <v>1.9014416666666671</v>
      </c>
      <c r="BA17" s="4">
        <f t="shared" si="29"/>
        <v>1.9014416666666667</v>
      </c>
      <c r="BB17" s="4">
        <f t="shared" si="29"/>
        <v>1.9014416666666667</v>
      </c>
      <c r="BC17" s="4">
        <f t="shared" si="29"/>
        <v>1.901441666666667</v>
      </c>
      <c r="BD17" s="4">
        <f t="shared" si="29"/>
        <v>1.901441666666667</v>
      </c>
      <c r="BE17" s="4">
        <f t="shared" si="29"/>
        <v>1.5211533333333331</v>
      </c>
      <c r="BF17" s="4">
        <f t="shared" si="29"/>
        <v>1.901441666666667</v>
      </c>
      <c r="BG17" s="4">
        <f t="shared" si="29"/>
        <v>1.9014416666666667</v>
      </c>
      <c r="BH17" s="4">
        <f t="shared" si="29"/>
        <v>1.9014416666666667</v>
      </c>
      <c r="BI17" s="4">
        <f t="shared" si="29"/>
        <v>1.9014416666666667</v>
      </c>
      <c r="BJ17" s="4">
        <f t="shared" si="29"/>
        <v>1.901441666666667</v>
      </c>
      <c r="BK17" s="4">
        <f t="shared" si="29"/>
        <v>1.901441666666667</v>
      </c>
      <c r="BL17" s="4">
        <f t="shared" si="29"/>
        <v>1.901441666666667</v>
      </c>
      <c r="BM17" s="4">
        <f t="shared" si="29"/>
        <v>1.901441666666667</v>
      </c>
      <c r="BN17" s="4">
        <f t="shared" si="29"/>
        <v>1.901441666666667</v>
      </c>
      <c r="BO17" s="4">
        <f t="shared" si="29"/>
        <v>1.901441666666667</v>
      </c>
      <c r="BP17" s="4">
        <f t="shared" si="29"/>
        <v>1.9014416666666667</v>
      </c>
      <c r="BQ17" s="4">
        <f t="shared" si="29"/>
        <v>1.9014416666666667</v>
      </c>
      <c r="BR17" s="4">
        <f t="shared" si="29"/>
        <v>1.9014416666666667</v>
      </c>
      <c r="BS17" s="4">
        <f t="shared" si="29"/>
        <v>1.9014416666666667</v>
      </c>
      <c r="BT17" s="4">
        <f t="shared" si="29"/>
        <v>1.9014416666666667</v>
      </c>
      <c r="BU17" s="4">
        <f t="shared" si="29"/>
        <v>2.471874166666667</v>
      </c>
      <c r="BV17" s="4">
        <f t="shared" si="29"/>
        <v>1.9014416666666667</v>
      </c>
      <c r="BW17" s="4">
        <f t="shared" si="29"/>
        <v>1.9014416666666667</v>
      </c>
      <c r="BX17" s="4">
        <f t="shared" si="29"/>
        <v>1.901441666666667</v>
      </c>
      <c r="BY17" s="4">
        <f t="shared" si="29"/>
        <v>1.901441666666667</v>
      </c>
      <c r="BZ17" s="4">
        <f t="shared" si="29"/>
        <v>1.901441666666667</v>
      </c>
      <c r="CA17" s="4">
        <f aca="true" t="shared" si="30" ref="CA17:DA17">CA16/CA9/12</f>
        <v>1.9014416666666667</v>
      </c>
      <c r="CB17" s="4">
        <f t="shared" si="30"/>
        <v>1.901441666666667</v>
      </c>
      <c r="CC17" s="4">
        <f t="shared" si="30"/>
        <v>1.901441666666667</v>
      </c>
      <c r="CD17" s="4">
        <f t="shared" si="30"/>
        <v>1.901441666666667</v>
      </c>
      <c r="CE17" s="4">
        <f t="shared" si="30"/>
        <v>1.9014416666666667</v>
      </c>
      <c r="CF17" s="4">
        <f t="shared" si="30"/>
        <v>1.9014416666666667</v>
      </c>
      <c r="CG17" s="4">
        <f t="shared" si="30"/>
        <v>1.9014416666666667</v>
      </c>
      <c r="CH17" s="4">
        <f t="shared" si="30"/>
        <v>1.901441666666667</v>
      </c>
      <c r="CI17" s="4">
        <f t="shared" si="30"/>
        <v>1.901441666666667</v>
      </c>
      <c r="CJ17" s="4">
        <f t="shared" si="30"/>
        <v>1.9014416666666671</v>
      </c>
      <c r="CK17" s="4">
        <f t="shared" si="30"/>
        <v>1.901441666666667</v>
      </c>
      <c r="CL17" s="4">
        <f t="shared" si="30"/>
        <v>2.4718741666666664</v>
      </c>
      <c r="CM17" s="4">
        <f t="shared" si="30"/>
        <v>1.901441666666667</v>
      </c>
      <c r="CN17" s="4">
        <f t="shared" si="30"/>
        <v>1.9014416666666667</v>
      </c>
      <c r="CO17" s="4">
        <f t="shared" si="30"/>
        <v>1.9014416666666671</v>
      </c>
      <c r="CP17" s="4">
        <f t="shared" si="30"/>
        <v>1.901441666666667</v>
      </c>
      <c r="CQ17" s="4">
        <f t="shared" si="30"/>
        <v>2.4718741666666664</v>
      </c>
      <c r="CR17" s="4">
        <f t="shared" si="30"/>
        <v>1.901441666666667</v>
      </c>
      <c r="CS17" s="4">
        <f t="shared" si="30"/>
        <v>1.901441666666667</v>
      </c>
      <c r="CT17" s="4">
        <f t="shared" si="30"/>
        <v>1.901441666666667</v>
      </c>
      <c r="CU17" s="4">
        <f t="shared" si="30"/>
        <v>1.9014416666666667</v>
      </c>
      <c r="CV17" s="4">
        <f t="shared" si="30"/>
        <v>2.471874166666667</v>
      </c>
      <c r="CW17" s="4">
        <f t="shared" si="30"/>
        <v>1.901441666666667</v>
      </c>
      <c r="CX17" s="4">
        <f t="shared" si="30"/>
        <v>1.901441666666667</v>
      </c>
      <c r="CY17" s="4">
        <f t="shared" si="30"/>
        <v>1.9014416666666667</v>
      </c>
      <c r="CZ17" s="4">
        <f t="shared" si="30"/>
        <v>1.901441666666667</v>
      </c>
      <c r="DA17" s="4">
        <f t="shared" si="30"/>
        <v>2.471874166666667</v>
      </c>
    </row>
    <row r="18" spans="1:105" s="6" customFormat="1" ht="18.75" customHeight="1" thickBot="1">
      <c r="A18" s="56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  <c r="AA18" s="33" t="s">
        <v>14</v>
      </c>
      <c r="AB18" s="33" t="s">
        <v>14</v>
      </c>
      <c r="AC18" s="33" t="s">
        <v>14</v>
      </c>
      <c r="AD18" s="33" t="s">
        <v>14</v>
      </c>
      <c r="AE18" s="33" t="s">
        <v>14</v>
      </c>
      <c r="AF18" s="33" t="s">
        <v>14</v>
      </c>
      <c r="AG18" s="33" t="s">
        <v>14</v>
      </c>
      <c r="AH18" s="33" t="s">
        <v>14</v>
      </c>
      <c r="AI18" s="33" t="s">
        <v>14</v>
      </c>
      <c r="AJ18" s="33" t="s">
        <v>14</v>
      </c>
      <c r="AK18" s="33" t="s">
        <v>14</v>
      </c>
      <c r="AL18" s="33" t="s">
        <v>14</v>
      </c>
      <c r="AM18" s="33" t="s">
        <v>14</v>
      </c>
      <c r="AN18" s="33" t="s">
        <v>14</v>
      </c>
      <c r="AO18" s="33" t="s">
        <v>14</v>
      </c>
      <c r="AP18" s="33" t="s">
        <v>14</v>
      </c>
      <c r="AQ18" s="33" t="s">
        <v>14</v>
      </c>
      <c r="AR18" s="33" t="s">
        <v>14</v>
      </c>
      <c r="AS18" s="33" t="s">
        <v>14</v>
      </c>
      <c r="AT18" s="33" t="s">
        <v>14</v>
      </c>
      <c r="AU18" s="33" t="s">
        <v>14</v>
      </c>
      <c r="AV18" s="33" t="s">
        <v>14</v>
      </c>
      <c r="AW18" s="33" t="s">
        <v>14</v>
      </c>
      <c r="AX18" s="33" t="s">
        <v>14</v>
      </c>
      <c r="AY18" s="33" t="s">
        <v>14</v>
      </c>
      <c r="AZ18" s="33" t="s">
        <v>14</v>
      </c>
      <c r="BA18" s="33" t="s">
        <v>14</v>
      </c>
      <c r="BB18" s="33" t="s">
        <v>14</v>
      </c>
      <c r="BC18" s="33" t="s">
        <v>14</v>
      </c>
      <c r="BD18" s="33" t="s">
        <v>14</v>
      </c>
      <c r="BE18" s="33" t="s">
        <v>14</v>
      </c>
      <c r="BF18" s="33" t="s">
        <v>14</v>
      </c>
      <c r="BG18" s="33" t="s">
        <v>14</v>
      </c>
      <c r="BH18" s="33" t="s">
        <v>14</v>
      </c>
      <c r="BI18" s="33" t="s">
        <v>14</v>
      </c>
      <c r="BJ18" s="33" t="s">
        <v>14</v>
      </c>
      <c r="BK18" s="33" t="s">
        <v>14</v>
      </c>
      <c r="BL18" s="33" t="s">
        <v>14</v>
      </c>
      <c r="BM18" s="33" t="s">
        <v>14</v>
      </c>
      <c r="BN18" s="33" t="s">
        <v>14</v>
      </c>
      <c r="BO18" s="33" t="s">
        <v>14</v>
      </c>
      <c r="BP18" s="33" t="s">
        <v>14</v>
      </c>
      <c r="BQ18" s="33" t="s">
        <v>14</v>
      </c>
      <c r="BR18" s="33" t="s">
        <v>14</v>
      </c>
      <c r="BS18" s="33" t="s">
        <v>14</v>
      </c>
      <c r="BT18" s="33" t="s">
        <v>14</v>
      </c>
      <c r="BU18" s="33" t="s">
        <v>14</v>
      </c>
      <c r="BV18" s="33" t="s">
        <v>14</v>
      </c>
      <c r="BW18" s="33" t="s">
        <v>14</v>
      </c>
      <c r="BX18" s="33" t="s">
        <v>14</v>
      </c>
      <c r="BY18" s="33" t="s">
        <v>14</v>
      </c>
      <c r="BZ18" s="33" t="s">
        <v>14</v>
      </c>
      <c r="CA18" s="33" t="s">
        <v>14</v>
      </c>
      <c r="CB18" s="33" t="s">
        <v>14</v>
      </c>
      <c r="CC18" s="33" t="s">
        <v>14</v>
      </c>
      <c r="CD18" s="33" t="s">
        <v>14</v>
      </c>
      <c r="CE18" s="33" t="s">
        <v>14</v>
      </c>
      <c r="CF18" s="33" t="s">
        <v>14</v>
      </c>
      <c r="CG18" s="33" t="s">
        <v>14</v>
      </c>
      <c r="CH18" s="33" t="s">
        <v>14</v>
      </c>
      <c r="CI18" s="33" t="s">
        <v>14</v>
      </c>
      <c r="CJ18" s="33" t="s">
        <v>14</v>
      </c>
      <c r="CK18" s="33" t="s">
        <v>14</v>
      </c>
      <c r="CL18" s="33" t="s">
        <v>14</v>
      </c>
      <c r="CM18" s="33" t="s">
        <v>14</v>
      </c>
      <c r="CN18" s="33" t="s">
        <v>14</v>
      </c>
      <c r="CO18" s="33" t="s">
        <v>14</v>
      </c>
      <c r="CP18" s="33" t="s">
        <v>14</v>
      </c>
      <c r="CQ18" s="33" t="s">
        <v>14</v>
      </c>
      <c r="CR18" s="33" t="s">
        <v>14</v>
      </c>
      <c r="CS18" s="33" t="s">
        <v>14</v>
      </c>
      <c r="CT18" s="33" t="s">
        <v>14</v>
      </c>
      <c r="CU18" s="33" t="s">
        <v>14</v>
      </c>
      <c r="CV18" s="33" t="s">
        <v>14</v>
      </c>
      <c r="CW18" s="33" t="s">
        <v>14</v>
      </c>
      <c r="CX18" s="33" t="s">
        <v>14</v>
      </c>
      <c r="CY18" s="33" t="s">
        <v>14</v>
      </c>
      <c r="CZ18" s="33" t="s">
        <v>14</v>
      </c>
      <c r="DA18" s="33" t="s">
        <v>14</v>
      </c>
    </row>
    <row r="19" spans="1:105" s="37" customFormat="1" ht="18.75" customHeight="1" thickTop="1">
      <c r="A19" s="57" t="s">
        <v>17</v>
      </c>
      <c r="B19" s="27" t="s">
        <v>11</v>
      </c>
      <c r="C19" s="40" t="s">
        <v>221</v>
      </c>
      <c r="D19" s="40" t="s">
        <v>221</v>
      </c>
      <c r="E19" s="40" t="s">
        <v>221</v>
      </c>
      <c r="F19" s="40" t="s">
        <v>221</v>
      </c>
      <c r="G19" s="40" t="s">
        <v>221</v>
      </c>
      <c r="H19" s="40" t="s">
        <v>221</v>
      </c>
      <c r="I19" s="40" t="s">
        <v>221</v>
      </c>
      <c r="J19" s="40" t="s">
        <v>222</v>
      </c>
      <c r="K19" s="40" t="s">
        <v>222</v>
      </c>
      <c r="L19" s="40" t="s">
        <v>221</v>
      </c>
      <c r="M19" s="40" t="s">
        <v>221</v>
      </c>
      <c r="N19" s="40" t="s">
        <v>221</v>
      </c>
      <c r="O19" s="40" t="s">
        <v>223</v>
      </c>
      <c r="P19" s="40" t="s">
        <v>221</v>
      </c>
      <c r="Q19" s="40" t="s">
        <v>224</v>
      </c>
      <c r="R19" s="40" t="s">
        <v>221</v>
      </c>
      <c r="S19" s="40" t="s">
        <v>221</v>
      </c>
      <c r="T19" s="40" t="s">
        <v>221</v>
      </c>
      <c r="U19" s="40" t="s">
        <v>41</v>
      </c>
      <c r="V19" s="40" t="s">
        <v>225</v>
      </c>
      <c r="W19" s="40" t="s">
        <v>221</v>
      </c>
      <c r="X19" s="40" t="s">
        <v>221</v>
      </c>
      <c r="Y19" s="40" t="s">
        <v>222</v>
      </c>
      <c r="Z19" s="40" t="s">
        <v>222</v>
      </c>
      <c r="AA19" s="40" t="s">
        <v>226</v>
      </c>
      <c r="AB19" s="40" t="s">
        <v>227</v>
      </c>
      <c r="AC19" s="40" t="s">
        <v>228</v>
      </c>
      <c r="AD19" s="40" t="s">
        <v>228</v>
      </c>
      <c r="AE19" s="40" t="s">
        <v>229</v>
      </c>
      <c r="AF19" s="40" t="s">
        <v>230</v>
      </c>
      <c r="AG19" s="40" t="s">
        <v>231</v>
      </c>
      <c r="AH19" s="40" t="s">
        <v>232</v>
      </c>
      <c r="AI19" s="40" t="s">
        <v>221</v>
      </c>
      <c r="AJ19" s="40" t="s">
        <v>221</v>
      </c>
      <c r="AK19" s="40" t="s">
        <v>221</v>
      </c>
      <c r="AL19" s="40" t="s">
        <v>233</v>
      </c>
      <c r="AM19" s="40" t="s">
        <v>234</v>
      </c>
      <c r="AN19" s="40" t="s">
        <v>235</v>
      </c>
      <c r="AO19" s="40" t="s">
        <v>236</v>
      </c>
      <c r="AP19" s="40" t="s">
        <v>237</v>
      </c>
      <c r="AQ19" s="40" t="s">
        <v>42</v>
      </c>
      <c r="AR19" s="40" t="s">
        <v>238</v>
      </c>
      <c r="AS19" s="40" t="s">
        <v>239</v>
      </c>
      <c r="AT19" s="40" t="s">
        <v>240</v>
      </c>
      <c r="AU19" s="40" t="s">
        <v>241</v>
      </c>
      <c r="AV19" s="40" t="s">
        <v>238</v>
      </c>
      <c r="AW19" s="40" t="s">
        <v>241</v>
      </c>
      <c r="AX19" s="40" t="s">
        <v>242</v>
      </c>
      <c r="AY19" s="40" t="s">
        <v>243</v>
      </c>
      <c r="AZ19" s="40" t="s">
        <v>244</v>
      </c>
      <c r="BA19" s="40" t="s">
        <v>245</v>
      </c>
      <c r="BB19" s="40" t="s">
        <v>228</v>
      </c>
      <c r="BC19" s="40" t="s">
        <v>228</v>
      </c>
      <c r="BD19" s="40" t="s">
        <v>246</v>
      </c>
      <c r="BE19" s="40" t="s">
        <v>246</v>
      </c>
      <c r="BF19" s="40" t="s">
        <v>247</v>
      </c>
      <c r="BG19" s="40" t="s">
        <v>229</v>
      </c>
      <c r="BH19" s="40" t="s">
        <v>248</v>
      </c>
      <c r="BI19" s="40" t="s">
        <v>245</v>
      </c>
      <c r="BJ19" s="40" t="s">
        <v>249</v>
      </c>
      <c r="BK19" s="40" t="s">
        <v>250</v>
      </c>
      <c r="BL19" s="40" t="s">
        <v>42</v>
      </c>
      <c r="BM19" s="40" t="s">
        <v>251</v>
      </c>
      <c r="BN19" s="40" t="s">
        <v>252</v>
      </c>
      <c r="BO19" s="40" t="s">
        <v>253</v>
      </c>
      <c r="BP19" s="40" t="s">
        <v>254</v>
      </c>
      <c r="BQ19" s="40" t="s">
        <v>255</v>
      </c>
      <c r="BR19" s="40" t="s">
        <v>256</v>
      </c>
      <c r="BS19" s="40" t="s">
        <v>233</v>
      </c>
      <c r="BT19" s="40" t="s">
        <v>233</v>
      </c>
      <c r="BU19" s="40" t="s">
        <v>257</v>
      </c>
      <c r="BV19" s="40" t="s">
        <v>233</v>
      </c>
      <c r="BW19" s="40" t="s">
        <v>258</v>
      </c>
      <c r="BX19" s="40" t="s">
        <v>233</v>
      </c>
      <c r="BY19" s="40" t="s">
        <v>259</v>
      </c>
      <c r="BZ19" s="40" t="s">
        <v>260</v>
      </c>
      <c r="CA19" s="40" t="s">
        <v>275</v>
      </c>
      <c r="CB19" s="40" t="s">
        <v>256</v>
      </c>
      <c r="CC19" s="40" t="s">
        <v>233</v>
      </c>
      <c r="CD19" s="40" t="s">
        <v>261</v>
      </c>
      <c r="CE19" s="40" t="s">
        <v>262</v>
      </c>
      <c r="CF19" s="39" t="s">
        <v>263</v>
      </c>
      <c r="CG19" s="40" t="s">
        <v>264</v>
      </c>
      <c r="CH19" s="40" t="s">
        <v>264</v>
      </c>
      <c r="CI19" s="40" t="s">
        <v>265</v>
      </c>
      <c r="CJ19" s="40" t="s">
        <v>266</v>
      </c>
      <c r="CK19" s="39" t="s">
        <v>276</v>
      </c>
      <c r="CL19" s="39" t="s">
        <v>277</v>
      </c>
      <c r="CM19" s="40" t="s">
        <v>238</v>
      </c>
      <c r="CN19" s="40" t="s">
        <v>267</v>
      </c>
      <c r="CO19" s="40" t="s">
        <v>268</v>
      </c>
      <c r="CP19" s="40" t="s">
        <v>269</v>
      </c>
      <c r="CQ19" s="40" t="s">
        <v>233</v>
      </c>
      <c r="CR19" s="40" t="s">
        <v>270</v>
      </c>
      <c r="CS19" s="40" t="s">
        <v>271</v>
      </c>
      <c r="CT19" s="40" t="s">
        <v>246</v>
      </c>
      <c r="CU19" s="40" t="s">
        <v>272</v>
      </c>
      <c r="CV19" s="40" t="s">
        <v>223</v>
      </c>
      <c r="CW19" s="40" t="s">
        <v>273</v>
      </c>
      <c r="CX19" s="40" t="s">
        <v>273</v>
      </c>
      <c r="CY19" s="40" t="s">
        <v>274</v>
      </c>
      <c r="CZ19" s="40" t="s">
        <v>249</v>
      </c>
      <c r="DA19" s="40" t="s">
        <v>250</v>
      </c>
    </row>
    <row r="20" spans="1:105" s="6" customFormat="1" ht="18.75" customHeight="1">
      <c r="A20" s="55"/>
      <c r="B20" s="28" t="s">
        <v>4</v>
      </c>
      <c r="C20" s="19">
        <f>C19*0.1</f>
        <v>57</v>
      </c>
      <c r="D20" s="19">
        <f>D19*0.1</f>
        <v>57</v>
      </c>
      <c r="E20" s="19">
        <f>E19*0.11</f>
        <v>62.7</v>
      </c>
      <c r="F20" s="19">
        <f>F19*0.11</f>
        <v>62.7</v>
      </c>
      <c r="G20" s="19">
        <f>G19*0.1</f>
        <v>57</v>
      </c>
      <c r="H20" s="19">
        <f>H19*0.1</f>
        <v>57</v>
      </c>
      <c r="I20" s="19">
        <f>I19*0.09</f>
        <v>51.3</v>
      </c>
      <c r="J20" s="19">
        <f>J19*0.08</f>
        <v>49.6</v>
      </c>
      <c r="K20" s="19">
        <f>K19*0.08</f>
        <v>49.6</v>
      </c>
      <c r="L20" s="19">
        <f>L19*0.08</f>
        <v>45.6</v>
      </c>
      <c r="M20" s="19">
        <f>M19*0.12</f>
        <v>68.39999999999999</v>
      </c>
      <c r="N20" s="19">
        <f aca="true" t="shared" si="31" ref="N20:T20">N19*0.1</f>
        <v>57</v>
      </c>
      <c r="O20" s="19">
        <f t="shared" si="31"/>
        <v>43</v>
      </c>
      <c r="P20" s="19">
        <f t="shared" si="31"/>
        <v>57</v>
      </c>
      <c r="Q20" s="19">
        <f t="shared" si="31"/>
        <v>63.970000000000006</v>
      </c>
      <c r="R20" s="19">
        <f t="shared" si="31"/>
        <v>57</v>
      </c>
      <c r="S20" s="19">
        <f t="shared" si="31"/>
        <v>57</v>
      </c>
      <c r="T20" s="19">
        <f t="shared" si="31"/>
        <v>57</v>
      </c>
      <c r="U20" s="19">
        <f>U19*0.04</f>
        <v>12.8</v>
      </c>
      <c r="V20" s="19">
        <f>V19*0.11</f>
        <v>57.31</v>
      </c>
      <c r="W20" s="19">
        <f>W19*0.11</f>
        <v>62.7</v>
      </c>
      <c r="X20" s="19">
        <f>X19*0.1</f>
        <v>57</v>
      </c>
      <c r="Y20" s="19">
        <f>Y19*0.08</f>
        <v>49.6</v>
      </c>
      <c r="Z20" s="19">
        <f>Z19*0.08</f>
        <v>49.6</v>
      </c>
      <c r="AA20" s="19">
        <f>AA19*0.1</f>
        <v>34.9</v>
      </c>
      <c r="AB20" s="19">
        <f>AB19*0.1</f>
        <v>34.2</v>
      </c>
      <c r="AC20" s="19">
        <f>AC19*0.08</f>
        <v>30.48</v>
      </c>
      <c r="AD20" s="19">
        <f>AD19*0.07</f>
        <v>26.67</v>
      </c>
      <c r="AE20" s="19">
        <f>AE19*0.1</f>
        <v>61</v>
      </c>
      <c r="AF20" s="19">
        <f>AF19*0.1</f>
        <v>61.2</v>
      </c>
      <c r="AG20" s="19">
        <f>AG19*0.13</f>
        <v>38.22</v>
      </c>
      <c r="AH20" s="19">
        <f>AH19*0.1</f>
        <v>53.7</v>
      </c>
      <c r="AI20" s="19">
        <f>AI19*0.1</f>
        <v>57</v>
      </c>
      <c r="AJ20" s="19">
        <f>AJ19*0.12</f>
        <v>68.39999999999999</v>
      </c>
      <c r="AK20" s="19">
        <f>AK19*0.07</f>
        <v>39.900000000000006</v>
      </c>
      <c r="AL20" s="19">
        <f>AL19*0.07</f>
        <v>29.960000000000004</v>
      </c>
      <c r="AM20" s="19">
        <f>AM19*0.1</f>
        <v>58</v>
      </c>
      <c r="AN20" s="19">
        <f>AN19*0.1</f>
        <v>59.2</v>
      </c>
      <c r="AO20" s="19">
        <f>AO19*0.1</f>
        <v>36.68</v>
      </c>
      <c r="AP20" s="19">
        <f>AP19*0.11</f>
        <v>52.8</v>
      </c>
      <c r="AQ20" s="19">
        <f>AQ19*0.11</f>
        <v>40.7</v>
      </c>
      <c r="AR20" s="19">
        <f>AR19*0.06</f>
        <v>19.86</v>
      </c>
      <c r="AS20" s="19">
        <f>AS19*0.07</f>
        <v>37.800000000000004</v>
      </c>
      <c r="AT20" s="19">
        <f>AT19*0.09</f>
        <v>44.522999999999996</v>
      </c>
      <c r="AU20" s="19">
        <f>AU19*0.05</f>
        <v>7</v>
      </c>
      <c r="AV20" s="19">
        <f>AV19*0.05</f>
        <v>16.55</v>
      </c>
      <c r="AW20" s="19">
        <f>AW19*0.06</f>
        <v>8.4</v>
      </c>
      <c r="AX20" s="19">
        <f>AX19*0.05</f>
        <v>9</v>
      </c>
      <c r="AY20" s="19">
        <f>AY19*0.09</f>
        <v>52.596</v>
      </c>
      <c r="AZ20" s="19">
        <f>AZ19*0.1</f>
        <v>34.300000000000004</v>
      </c>
      <c r="BA20" s="19">
        <f>BA19*0.05</f>
        <v>7.165000000000001</v>
      </c>
      <c r="BB20" s="19">
        <f>BB19*0.08</f>
        <v>30.48</v>
      </c>
      <c r="BC20" s="19">
        <f>BC19*0.08</f>
        <v>30.48</v>
      </c>
      <c r="BD20" s="19">
        <f>BD19*0.1</f>
        <v>44.2</v>
      </c>
      <c r="BE20" s="19">
        <f>BE19*0.1</f>
        <v>44.2</v>
      </c>
      <c r="BF20" s="19">
        <f>BF19*0.09</f>
        <v>26.477999999999998</v>
      </c>
      <c r="BG20" s="19">
        <f>BG19*0.1</f>
        <v>61</v>
      </c>
      <c r="BH20" s="19">
        <f>BH19*0.13</f>
        <v>39</v>
      </c>
      <c r="BI20" s="19">
        <f>BI19*0.06</f>
        <v>8.598</v>
      </c>
      <c r="BJ20" s="19">
        <f>BJ19*0.045</f>
        <v>8.549999999999999</v>
      </c>
      <c r="BK20" s="19">
        <f>BK19*0.1</f>
        <v>37.2</v>
      </c>
      <c r="BL20" s="19">
        <f>BL19*0.1</f>
        <v>37</v>
      </c>
      <c r="BM20" s="19">
        <f>BM19*0.09</f>
        <v>25.38</v>
      </c>
      <c r="BN20" s="19">
        <f>BN19*0.11</f>
        <v>56.1</v>
      </c>
      <c r="BO20" s="19">
        <f>BO19*0.1</f>
        <v>41.2</v>
      </c>
      <c r="BP20" s="19">
        <f>BP19*0.1</f>
        <v>40.32</v>
      </c>
      <c r="BQ20" s="19">
        <f>BQ19*0.1</f>
        <v>58.629999999999995</v>
      </c>
      <c r="BR20" s="19">
        <f>BR19*0.08</f>
        <v>47.52</v>
      </c>
      <c r="BS20" s="19">
        <f>BS19*0.07</f>
        <v>29.960000000000004</v>
      </c>
      <c r="BT20" s="19">
        <f>BT19*0.06</f>
        <v>25.68</v>
      </c>
      <c r="BU20" s="19">
        <f>BU19*0.08</f>
        <v>26.112</v>
      </c>
      <c r="BV20" s="19">
        <f>BV19*0.07</f>
        <v>29.960000000000004</v>
      </c>
      <c r="BW20" s="19">
        <f>BW19*0.1</f>
        <v>58.400000000000006</v>
      </c>
      <c r="BX20" s="19">
        <f>BX19*0.081</f>
        <v>34.668</v>
      </c>
      <c r="BY20" s="19">
        <f>BY19*0.1</f>
        <v>24.560000000000002</v>
      </c>
      <c r="BZ20" s="19">
        <f>BZ19*0.1</f>
        <v>37.6</v>
      </c>
      <c r="CA20" s="19">
        <f>CA19*0.07</f>
        <v>8.4</v>
      </c>
      <c r="CB20" s="19">
        <f>CB19*0.1</f>
        <v>59.400000000000006</v>
      </c>
      <c r="CC20" s="19">
        <f>CC19*0.07</f>
        <v>29.960000000000004</v>
      </c>
      <c r="CD20" s="19">
        <f>CD19*0.1</f>
        <v>28</v>
      </c>
      <c r="CE20" s="19">
        <f>CE19*0.1</f>
        <v>59.14</v>
      </c>
      <c r="CF20" s="19">
        <f>CF19*0.09</f>
        <v>53.793</v>
      </c>
      <c r="CG20" s="19">
        <f>CG19*0.1</f>
        <v>29.330000000000002</v>
      </c>
      <c r="CH20" s="19">
        <f>CH19*0.1</f>
        <v>29.330000000000002</v>
      </c>
      <c r="CI20" s="19">
        <f>CI19*0.1</f>
        <v>45.79</v>
      </c>
      <c r="CJ20" s="19">
        <f>CJ19*0.06</f>
        <v>23.97</v>
      </c>
      <c r="CK20" s="19">
        <f>CK19*0.07</f>
        <v>6.86</v>
      </c>
      <c r="CL20" s="19">
        <f>CL19*0.06</f>
        <v>14.399999999999999</v>
      </c>
      <c r="CM20" s="19">
        <f>CM19*0.06</f>
        <v>19.86</v>
      </c>
      <c r="CN20" s="19">
        <f>CN19*0.05</f>
        <v>11.415000000000001</v>
      </c>
      <c r="CO20" s="19">
        <f>CO19*0.045</f>
        <v>9.828</v>
      </c>
      <c r="CP20" s="19">
        <f>CP19*0.08</f>
        <v>61.072</v>
      </c>
      <c r="CQ20" s="19">
        <f>CQ19*0.1</f>
        <v>42.800000000000004</v>
      </c>
      <c r="CR20" s="19">
        <f>CR19*0.1</f>
        <v>61.83</v>
      </c>
      <c r="CS20" s="19">
        <f>CS19*0.09</f>
        <v>51.948</v>
      </c>
      <c r="CT20" s="19">
        <f>CT19*0.1</f>
        <v>44.2</v>
      </c>
      <c r="CU20" s="19">
        <f>CU19*0.06</f>
        <v>48.6</v>
      </c>
      <c r="CV20" s="19">
        <f>CV19*0.1</f>
        <v>43</v>
      </c>
      <c r="CW20" s="19">
        <f>CW19*0.1</f>
        <v>41</v>
      </c>
      <c r="CX20" s="19">
        <f>CX19*0.1</f>
        <v>41</v>
      </c>
      <c r="CY20" s="19">
        <f>CY19*0.06</f>
        <v>8.568</v>
      </c>
      <c r="CZ20" s="19">
        <f>CZ19*0.04</f>
        <v>7.6000000000000005</v>
      </c>
      <c r="DA20" s="19">
        <f>DA19*0.1</f>
        <v>37.2</v>
      </c>
    </row>
    <row r="21" spans="1:105" s="6" customFormat="1" ht="18.75" customHeight="1">
      <c r="A21" s="55"/>
      <c r="B21" s="25" t="s">
        <v>13</v>
      </c>
      <c r="C21" s="3">
        <f>445.14*C20</f>
        <v>25372.98</v>
      </c>
      <c r="D21" s="3">
        <f aca="true" t="shared" si="32" ref="D21:M21">445.14*D20</f>
        <v>25372.98</v>
      </c>
      <c r="E21" s="3">
        <f t="shared" si="32"/>
        <v>27910.278000000002</v>
      </c>
      <c r="F21" s="3">
        <f t="shared" si="32"/>
        <v>27910.278000000002</v>
      </c>
      <c r="G21" s="3">
        <f t="shared" si="32"/>
        <v>25372.98</v>
      </c>
      <c r="H21" s="3">
        <f t="shared" si="32"/>
        <v>25372.98</v>
      </c>
      <c r="I21" s="3">
        <f t="shared" si="32"/>
        <v>22835.681999999997</v>
      </c>
      <c r="J21" s="3">
        <f t="shared" si="32"/>
        <v>22078.944</v>
      </c>
      <c r="K21" s="3">
        <f t="shared" si="32"/>
        <v>22078.944</v>
      </c>
      <c r="L21" s="3">
        <f t="shared" si="32"/>
        <v>20298.384</v>
      </c>
      <c r="M21" s="3">
        <f t="shared" si="32"/>
        <v>30447.575999999994</v>
      </c>
      <c r="N21" s="3">
        <f aca="true" t="shared" si="33" ref="N21:Y21">445.14*N20</f>
        <v>25372.98</v>
      </c>
      <c r="O21" s="3">
        <f t="shared" si="33"/>
        <v>19141.02</v>
      </c>
      <c r="P21" s="3">
        <f t="shared" si="33"/>
        <v>25372.98</v>
      </c>
      <c r="Q21" s="3">
        <f t="shared" si="33"/>
        <v>28475.6058</v>
      </c>
      <c r="R21" s="3">
        <f t="shared" si="33"/>
        <v>25372.98</v>
      </c>
      <c r="S21" s="3">
        <f t="shared" si="33"/>
        <v>25372.98</v>
      </c>
      <c r="T21" s="3">
        <f t="shared" si="33"/>
        <v>25372.98</v>
      </c>
      <c r="U21" s="3">
        <f t="shared" si="33"/>
        <v>5697.792</v>
      </c>
      <c r="V21" s="3">
        <f t="shared" si="33"/>
        <v>25510.9734</v>
      </c>
      <c r="W21" s="3">
        <f t="shared" si="33"/>
        <v>27910.278000000002</v>
      </c>
      <c r="X21" s="3">
        <f t="shared" si="33"/>
        <v>25372.98</v>
      </c>
      <c r="Y21" s="3">
        <f t="shared" si="33"/>
        <v>22078.944</v>
      </c>
      <c r="Z21" s="3">
        <f aca="true" t="shared" si="34" ref="Z21:AT21">445.14*Z20</f>
        <v>22078.944</v>
      </c>
      <c r="AA21" s="3">
        <f t="shared" si="34"/>
        <v>15535.385999999999</v>
      </c>
      <c r="AB21" s="3">
        <f t="shared" si="34"/>
        <v>15223.788</v>
      </c>
      <c r="AC21" s="3">
        <f t="shared" si="34"/>
        <v>13567.8672</v>
      </c>
      <c r="AD21" s="3">
        <f t="shared" si="34"/>
        <v>11871.8838</v>
      </c>
      <c r="AE21" s="3">
        <f t="shared" si="34"/>
        <v>27153.54</v>
      </c>
      <c r="AF21" s="3">
        <f t="shared" si="34"/>
        <v>27242.568</v>
      </c>
      <c r="AG21" s="3">
        <f t="shared" si="34"/>
        <v>17013.250799999998</v>
      </c>
      <c r="AH21" s="3">
        <f t="shared" si="34"/>
        <v>23904.018</v>
      </c>
      <c r="AI21" s="3">
        <f t="shared" si="34"/>
        <v>25372.98</v>
      </c>
      <c r="AJ21" s="3">
        <f t="shared" si="34"/>
        <v>30447.575999999994</v>
      </c>
      <c r="AK21" s="3">
        <f t="shared" si="34"/>
        <v>17761.086000000003</v>
      </c>
      <c r="AL21" s="3">
        <f t="shared" si="34"/>
        <v>13336.394400000001</v>
      </c>
      <c r="AM21" s="3">
        <f t="shared" si="34"/>
        <v>25818.12</v>
      </c>
      <c r="AN21" s="3">
        <f t="shared" si="34"/>
        <v>26352.288</v>
      </c>
      <c r="AO21" s="3">
        <f t="shared" si="34"/>
        <v>16327.7352</v>
      </c>
      <c r="AP21" s="3">
        <f t="shared" si="34"/>
        <v>23503.392</v>
      </c>
      <c r="AQ21" s="3">
        <f t="shared" si="34"/>
        <v>18117.198</v>
      </c>
      <c r="AR21" s="3">
        <f t="shared" si="34"/>
        <v>8840.4804</v>
      </c>
      <c r="AS21" s="3">
        <f t="shared" si="34"/>
        <v>16826.292</v>
      </c>
      <c r="AT21" s="3">
        <f t="shared" si="34"/>
        <v>19818.96822</v>
      </c>
      <c r="AU21" s="3">
        <f aca="true" t="shared" si="35" ref="AU21:BZ21">445.14*AU20</f>
        <v>3115.98</v>
      </c>
      <c r="AV21" s="3">
        <f t="shared" si="35"/>
        <v>7367.067</v>
      </c>
      <c r="AW21" s="3">
        <f t="shared" si="35"/>
        <v>3739.176</v>
      </c>
      <c r="AX21" s="3">
        <f t="shared" si="35"/>
        <v>4006.2599999999998</v>
      </c>
      <c r="AY21" s="3">
        <f t="shared" si="35"/>
        <v>23412.58344</v>
      </c>
      <c r="AZ21" s="3">
        <f t="shared" si="35"/>
        <v>15268.302000000001</v>
      </c>
      <c r="BA21" s="3">
        <f t="shared" si="35"/>
        <v>3189.4281000000005</v>
      </c>
      <c r="BB21" s="3">
        <f t="shared" si="35"/>
        <v>13567.8672</v>
      </c>
      <c r="BC21" s="3">
        <f t="shared" si="35"/>
        <v>13567.8672</v>
      </c>
      <c r="BD21" s="3">
        <f t="shared" si="35"/>
        <v>19675.188000000002</v>
      </c>
      <c r="BE21" s="3">
        <f t="shared" si="35"/>
        <v>19675.188000000002</v>
      </c>
      <c r="BF21" s="3">
        <f t="shared" si="35"/>
        <v>11786.416919999998</v>
      </c>
      <c r="BG21" s="3">
        <f t="shared" si="35"/>
        <v>27153.54</v>
      </c>
      <c r="BH21" s="3">
        <f t="shared" si="35"/>
        <v>17360.46</v>
      </c>
      <c r="BI21" s="3">
        <f t="shared" si="35"/>
        <v>3827.31372</v>
      </c>
      <c r="BJ21" s="3">
        <f t="shared" si="35"/>
        <v>3805.946999999999</v>
      </c>
      <c r="BK21" s="3">
        <f t="shared" si="35"/>
        <v>16559.208000000002</v>
      </c>
      <c r="BL21" s="3">
        <f t="shared" si="35"/>
        <v>16470.18</v>
      </c>
      <c r="BM21" s="3">
        <f t="shared" si="35"/>
        <v>11297.653199999999</v>
      </c>
      <c r="BN21" s="3">
        <f t="shared" si="35"/>
        <v>24972.354</v>
      </c>
      <c r="BO21" s="3">
        <f t="shared" si="35"/>
        <v>18339.768</v>
      </c>
      <c r="BP21" s="3">
        <f t="shared" si="35"/>
        <v>17948.0448</v>
      </c>
      <c r="BQ21" s="3">
        <f t="shared" si="35"/>
        <v>26098.558199999996</v>
      </c>
      <c r="BR21" s="3">
        <f t="shared" si="35"/>
        <v>21153.0528</v>
      </c>
      <c r="BS21" s="3">
        <f t="shared" si="35"/>
        <v>13336.394400000001</v>
      </c>
      <c r="BT21" s="3">
        <f t="shared" si="35"/>
        <v>11431.1952</v>
      </c>
      <c r="BU21" s="3">
        <f t="shared" si="35"/>
        <v>11623.495679999998</v>
      </c>
      <c r="BV21" s="3">
        <f t="shared" si="35"/>
        <v>13336.394400000001</v>
      </c>
      <c r="BW21" s="3">
        <f t="shared" si="35"/>
        <v>25996.176000000003</v>
      </c>
      <c r="BX21" s="3">
        <f t="shared" si="35"/>
        <v>15432.113519999999</v>
      </c>
      <c r="BY21" s="3">
        <f t="shared" si="35"/>
        <v>10932.6384</v>
      </c>
      <c r="BZ21" s="3">
        <f t="shared" si="35"/>
        <v>16737.264</v>
      </c>
      <c r="CA21" s="3">
        <f aca="true" t="shared" si="36" ref="CA21:DA21">445.14*CA20</f>
        <v>3739.176</v>
      </c>
      <c r="CB21" s="3">
        <f t="shared" si="36"/>
        <v>26441.316000000003</v>
      </c>
      <c r="CC21" s="3">
        <f t="shared" si="36"/>
        <v>13336.394400000001</v>
      </c>
      <c r="CD21" s="3">
        <f t="shared" si="36"/>
        <v>12463.92</v>
      </c>
      <c r="CE21" s="3">
        <f t="shared" si="36"/>
        <v>26325.5796</v>
      </c>
      <c r="CF21" s="3">
        <f t="shared" si="36"/>
        <v>23945.41602</v>
      </c>
      <c r="CG21" s="3">
        <f t="shared" si="36"/>
        <v>13055.9562</v>
      </c>
      <c r="CH21" s="3">
        <f t="shared" si="36"/>
        <v>13055.9562</v>
      </c>
      <c r="CI21" s="3">
        <f t="shared" si="36"/>
        <v>20382.9606</v>
      </c>
      <c r="CJ21" s="3">
        <f t="shared" si="36"/>
        <v>10670.005799999999</v>
      </c>
      <c r="CK21" s="3">
        <f t="shared" si="36"/>
        <v>3053.6604</v>
      </c>
      <c r="CL21" s="3">
        <f t="shared" si="36"/>
        <v>6410.016</v>
      </c>
      <c r="CM21" s="3">
        <f t="shared" si="36"/>
        <v>8840.4804</v>
      </c>
      <c r="CN21" s="3">
        <f t="shared" si="36"/>
        <v>5081.2731</v>
      </c>
      <c r="CO21" s="3">
        <f t="shared" si="36"/>
        <v>4374.8359199999995</v>
      </c>
      <c r="CP21" s="3">
        <f t="shared" si="36"/>
        <v>27185.59008</v>
      </c>
      <c r="CQ21" s="3">
        <f t="shared" si="36"/>
        <v>19051.992000000002</v>
      </c>
      <c r="CR21" s="3">
        <f t="shared" si="36"/>
        <v>27523.0062</v>
      </c>
      <c r="CS21" s="3">
        <f t="shared" si="36"/>
        <v>23124.132719999998</v>
      </c>
      <c r="CT21" s="3">
        <f t="shared" si="36"/>
        <v>19675.188000000002</v>
      </c>
      <c r="CU21" s="3">
        <f t="shared" si="36"/>
        <v>21633.804</v>
      </c>
      <c r="CV21" s="3">
        <f t="shared" si="36"/>
        <v>19141.02</v>
      </c>
      <c r="CW21" s="3">
        <f t="shared" si="36"/>
        <v>18250.739999999998</v>
      </c>
      <c r="CX21" s="3">
        <f t="shared" si="36"/>
        <v>18250.739999999998</v>
      </c>
      <c r="CY21" s="3">
        <f t="shared" si="36"/>
        <v>3813.95952</v>
      </c>
      <c r="CZ21" s="3">
        <f t="shared" si="36"/>
        <v>3383.0640000000003</v>
      </c>
      <c r="DA21" s="3">
        <f t="shared" si="36"/>
        <v>16559.208000000002</v>
      </c>
    </row>
    <row r="22" spans="1:105" s="6" customFormat="1" ht="18.75" customHeight="1">
      <c r="A22" s="55"/>
      <c r="B22" s="25" t="s">
        <v>2</v>
      </c>
      <c r="C22" s="4">
        <f>C21/C9/12</f>
        <v>2.901228046103183</v>
      </c>
      <c r="D22" s="4">
        <f aca="true" t="shared" si="37" ref="D22:M22">D21/D9/12</f>
        <v>2.9056135770234985</v>
      </c>
      <c r="E22" s="4">
        <f t="shared" si="37"/>
        <v>3.175664254505735</v>
      </c>
      <c r="F22" s="4">
        <f t="shared" si="37"/>
        <v>3.1303586810228805</v>
      </c>
      <c r="G22" s="4">
        <f t="shared" si="37"/>
        <v>2.8697271986970687</v>
      </c>
      <c r="H22" s="4">
        <f t="shared" si="37"/>
        <v>2.8573175675675677</v>
      </c>
      <c r="I22" s="4">
        <f t="shared" si="37"/>
        <v>3.658860796000768</v>
      </c>
      <c r="J22" s="4">
        <f t="shared" si="37"/>
        <v>3.4365184908479645</v>
      </c>
      <c r="K22" s="4">
        <f t="shared" si="37"/>
        <v>3.4721872051330442</v>
      </c>
      <c r="L22" s="4">
        <f t="shared" si="37"/>
        <v>3.1284113186609943</v>
      </c>
      <c r="M22" s="4">
        <f t="shared" si="37"/>
        <v>3.4601090958679936</v>
      </c>
      <c r="N22" s="4">
        <f aca="true" t="shared" si="38" ref="N22:Y22">N21/N9/12</f>
        <v>2.917239238410596</v>
      </c>
      <c r="O22" s="4">
        <f t="shared" si="38"/>
        <v>3.2813927175478295</v>
      </c>
      <c r="P22" s="4">
        <f t="shared" si="38"/>
        <v>2.8705063806679334</v>
      </c>
      <c r="Q22" s="4">
        <f t="shared" si="38"/>
        <v>3.24841498973306</v>
      </c>
      <c r="R22" s="4">
        <f t="shared" si="38"/>
        <v>2.819971992531342</v>
      </c>
      <c r="S22" s="4">
        <f t="shared" si="38"/>
        <v>2.8431020572811616</v>
      </c>
      <c r="T22" s="4">
        <f t="shared" si="38"/>
        <v>2.8720660146699264</v>
      </c>
      <c r="U22" s="4">
        <f t="shared" si="38"/>
        <v>3.1403174603174606</v>
      </c>
      <c r="V22" s="4">
        <f t="shared" si="38"/>
        <v>2.797255855263158</v>
      </c>
      <c r="W22" s="4">
        <f t="shared" si="38"/>
        <v>3.149433310765065</v>
      </c>
      <c r="X22" s="4">
        <f t="shared" si="38"/>
        <v>2.8988415135727994</v>
      </c>
      <c r="Y22" s="4">
        <f t="shared" si="38"/>
        <v>3.439730790802019</v>
      </c>
      <c r="Z22" s="4">
        <f aca="true" t="shared" si="39" ref="Z22:AT22">Z21/Z9/12</f>
        <v>3.3834350864288343</v>
      </c>
      <c r="AA22" s="4">
        <f t="shared" si="39"/>
        <v>3.1135533910533906</v>
      </c>
      <c r="AB22" s="4">
        <f t="shared" si="39"/>
        <v>2.992802547770701</v>
      </c>
      <c r="AC22" s="4">
        <f t="shared" si="39"/>
        <v>3.52448753117207</v>
      </c>
      <c r="AD22" s="4">
        <f t="shared" si="39"/>
        <v>2.8952989464442496</v>
      </c>
      <c r="AE22" s="4">
        <f t="shared" si="39"/>
        <v>3.0632124001624472</v>
      </c>
      <c r="AF22" s="4">
        <f t="shared" si="39"/>
        <v>3.1473922085124086</v>
      </c>
      <c r="AG22" s="4">
        <f t="shared" si="39"/>
        <v>2.6465762553668095</v>
      </c>
      <c r="AH22" s="4">
        <f t="shared" si="39"/>
        <v>3.007702702702703</v>
      </c>
      <c r="AI22" s="4">
        <f t="shared" si="39"/>
        <v>2.732508400103386</v>
      </c>
      <c r="AJ22" s="4">
        <f t="shared" si="39"/>
        <v>3.436210725893824</v>
      </c>
      <c r="AK22" s="4">
        <f t="shared" si="39"/>
        <v>2.0197741539301313</v>
      </c>
      <c r="AL22" s="4">
        <f t="shared" si="39"/>
        <v>3.273538144329897</v>
      </c>
      <c r="AM22" s="4">
        <f t="shared" si="39"/>
        <v>2.938819833356099</v>
      </c>
      <c r="AN22" s="4">
        <f t="shared" si="39"/>
        <v>2.976448902141502</v>
      </c>
      <c r="AO22" s="4">
        <f t="shared" si="39"/>
        <v>3.3017340451346757</v>
      </c>
      <c r="AP22" s="4">
        <f t="shared" si="39"/>
        <v>2.8618001168907075</v>
      </c>
      <c r="AQ22" s="4">
        <f t="shared" si="39"/>
        <v>2.788119113573407</v>
      </c>
      <c r="AR22" s="4">
        <f t="shared" si="39"/>
        <v>3.5367580412866055</v>
      </c>
      <c r="AS22" s="4">
        <f t="shared" si="39"/>
        <v>3.540886363636364</v>
      </c>
      <c r="AT22" s="4">
        <f t="shared" si="39"/>
        <v>3.136905384615384</v>
      </c>
      <c r="AU22" s="4">
        <f aca="true" t="shared" si="40" ref="AU22:BZ22">AU21/AU9/12</f>
        <v>3.076599526066351</v>
      </c>
      <c r="AV22" s="4">
        <f t="shared" si="40"/>
        <v>3.054339552238806</v>
      </c>
      <c r="AW22" s="4">
        <f t="shared" si="40"/>
        <v>3.665858823529412</v>
      </c>
      <c r="AX22" s="4">
        <f t="shared" si="40"/>
        <v>3.02953720508167</v>
      </c>
      <c r="AY22" s="4">
        <f t="shared" si="40"/>
        <v>2.728739328671329</v>
      </c>
      <c r="AZ22" s="4">
        <f t="shared" si="40"/>
        <v>2.821819693945443</v>
      </c>
      <c r="BA22" s="4">
        <f t="shared" si="40"/>
        <v>3.364375632911393</v>
      </c>
      <c r="BB22" s="4">
        <f t="shared" si="40"/>
        <v>3.397402644230769</v>
      </c>
      <c r="BC22" s="4">
        <f t="shared" si="40"/>
        <v>3.4303871359223304</v>
      </c>
      <c r="BD22" s="4">
        <f t="shared" si="40"/>
        <v>3.3862019826517975</v>
      </c>
      <c r="BE22" s="4">
        <f t="shared" si="40"/>
        <v>3.361900758663113</v>
      </c>
      <c r="BF22" s="4">
        <f t="shared" si="40"/>
        <v>3.014737292817679</v>
      </c>
      <c r="BG22" s="4">
        <f t="shared" si="40"/>
        <v>3.175406960426607</v>
      </c>
      <c r="BH22" s="4">
        <f t="shared" si="40"/>
        <v>2.471310215237444</v>
      </c>
      <c r="BI22" s="4">
        <f t="shared" si="40"/>
        <v>3.4480303783783786</v>
      </c>
      <c r="BJ22" s="4">
        <f t="shared" si="40"/>
        <v>3.213396656534954</v>
      </c>
      <c r="BK22" s="4">
        <f t="shared" si="40"/>
        <v>2.641527565084227</v>
      </c>
      <c r="BL22" s="4">
        <f t="shared" si="40"/>
        <v>2.6573378509196517</v>
      </c>
      <c r="BM22" s="4">
        <f t="shared" si="40"/>
        <v>2.269698891031822</v>
      </c>
      <c r="BN22" s="4">
        <f t="shared" si="40"/>
        <v>2.870781487101669</v>
      </c>
      <c r="BO22" s="4">
        <f t="shared" si="40"/>
        <v>2.7722002539452206</v>
      </c>
      <c r="BP22" s="4">
        <f t="shared" si="40"/>
        <v>2.896901801278327</v>
      </c>
      <c r="BQ22" s="4">
        <f t="shared" si="40"/>
        <v>2.9977668504479666</v>
      </c>
      <c r="BR22" s="4">
        <f t="shared" si="40"/>
        <v>2.444874341192788</v>
      </c>
      <c r="BS22" s="4">
        <f t="shared" si="40"/>
        <v>2.7272790184049085</v>
      </c>
      <c r="BT22" s="4">
        <f t="shared" si="40"/>
        <v>2.827544078361532</v>
      </c>
      <c r="BU22" s="4">
        <f t="shared" si="40"/>
        <v>2.386362749445676</v>
      </c>
      <c r="BV22" s="4">
        <f t="shared" si="40"/>
        <v>3.2870931677018635</v>
      </c>
      <c r="BW22" s="4">
        <f t="shared" si="40"/>
        <v>2.985595369349504</v>
      </c>
      <c r="BX22" s="4">
        <f t="shared" si="40"/>
        <v>3.1982329271325534</v>
      </c>
      <c r="BY22" s="4">
        <f t="shared" si="40"/>
        <v>3.0998747873426336</v>
      </c>
      <c r="BZ22" s="4">
        <f t="shared" si="40"/>
        <v>2.608025430067315</v>
      </c>
      <c r="CA22" s="4">
        <f aca="true" t="shared" si="41" ref="CA22:DA22">CA21/CA9/12</f>
        <v>3.2323443983402487</v>
      </c>
      <c r="CB22" s="4">
        <f t="shared" si="41"/>
        <v>2.990151988058081</v>
      </c>
      <c r="CC22" s="4">
        <f t="shared" si="41"/>
        <v>3.3224699551569508</v>
      </c>
      <c r="CD22" s="4">
        <f t="shared" si="41"/>
        <v>2.9752506445144657</v>
      </c>
      <c r="CE22" s="4">
        <f t="shared" si="41"/>
        <v>3.0550038991783874</v>
      </c>
      <c r="CF22" s="4">
        <f t="shared" si="41"/>
        <v>2.723422048587416</v>
      </c>
      <c r="CG22" s="4">
        <f t="shared" si="41"/>
        <v>3.2810505126658622</v>
      </c>
      <c r="CH22" s="4">
        <f t="shared" si="41"/>
        <v>3.185933674963397</v>
      </c>
      <c r="CI22" s="4">
        <f t="shared" si="41"/>
        <v>2.871648436179205</v>
      </c>
      <c r="CJ22" s="4">
        <f t="shared" si="41"/>
        <v>3.6396526811297583</v>
      </c>
      <c r="CK22" s="4">
        <f t="shared" si="41"/>
        <v>3.011499408284024</v>
      </c>
      <c r="CL22" s="4">
        <f t="shared" si="41"/>
        <v>2.6549105367793238</v>
      </c>
      <c r="CM22" s="4">
        <f t="shared" si="41"/>
        <v>3.5797215743440236</v>
      </c>
      <c r="CN22" s="4">
        <f t="shared" si="41"/>
        <v>3.0953174342105263</v>
      </c>
      <c r="CO22" s="4">
        <f t="shared" si="41"/>
        <v>3.2667532258064518</v>
      </c>
      <c r="CP22" s="4">
        <f t="shared" si="41"/>
        <v>3.4180232951116483</v>
      </c>
      <c r="CQ22" s="4">
        <f t="shared" si="41"/>
        <v>2.188073318632856</v>
      </c>
      <c r="CR22" s="4">
        <f t="shared" si="41"/>
        <v>3.1767089335180057</v>
      </c>
      <c r="CS22" s="4">
        <f t="shared" si="41"/>
        <v>3.2191965586368188</v>
      </c>
      <c r="CT22" s="4">
        <f t="shared" si="41"/>
        <v>3.3820111386138616</v>
      </c>
      <c r="CU22" s="4">
        <f t="shared" si="41"/>
        <v>2.959804629781645</v>
      </c>
      <c r="CV22" s="4">
        <f t="shared" si="41"/>
        <v>2.735525638826959</v>
      </c>
      <c r="CW22" s="4">
        <f t="shared" si="41"/>
        <v>2.583041779891304</v>
      </c>
      <c r="CX22" s="4">
        <f t="shared" si="41"/>
        <v>2.563018200202224</v>
      </c>
      <c r="CY22" s="4">
        <f t="shared" si="41"/>
        <v>3.410192703862661</v>
      </c>
      <c r="CZ22" s="4">
        <f t="shared" si="41"/>
        <v>2.8051940298507465</v>
      </c>
      <c r="DA22" s="4">
        <f t="shared" si="41"/>
        <v>2.6763653995345233</v>
      </c>
    </row>
    <row r="23" spans="1:105" s="6" customFormat="1" ht="18.75" customHeight="1" thickBot="1">
      <c r="A23" s="56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21</v>
      </c>
      <c r="AC23" s="18" t="s">
        <v>21</v>
      </c>
      <c r="AD23" s="18" t="s">
        <v>21</v>
      </c>
      <c r="AE23" s="18" t="s">
        <v>21</v>
      </c>
      <c r="AF23" s="18" t="s">
        <v>21</v>
      </c>
      <c r="AG23" s="18" t="s">
        <v>21</v>
      </c>
      <c r="AH23" s="18" t="s">
        <v>21</v>
      </c>
      <c r="AI23" s="18" t="s">
        <v>21</v>
      </c>
      <c r="AJ23" s="18" t="s">
        <v>21</v>
      </c>
      <c r="AK23" s="18" t="s">
        <v>21</v>
      </c>
      <c r="AL23" s="18" t="s">
        <v>21</v>
      </c>
      <c r="AM23" s="18" t="s">
        <v>21</v>
      </c>
      <c r="AN23" s="18" t="s">
        <v>21</v>
      </c>
      <c r="AO23" s="18" t="s">
        <v>21</v>
      </c>
      <c r="AP23" s="18" t="s">
        <v>21</v>
      </c>
      <c r="AQ23" s="18" t="s">
        <v>21</v>
      </c>
      <c r="AR23" s="18" t="s">
        <v>21</v>
      </c>
      <c r="AS23" s="18" t="s">
        <v>21</v>
      </c>
      <c r="AT23" s="18" t="s">
        <v>21</v>
      </c>
      <c r="AU23" s="18" t="s">
        <v>21</v>
      </c>
      <c r="AV23" s="18" t="s">
        <v>21</v>
      </c>
      <c r="AW23" s="18" t="s">
        <v>21</v>
      </c>
      <c r="AX23" s="18" t="s">
        <v>21</v>
      </c>
      <c r="AY23" s="18" t="s">
        <v>21</v>
      </c>
      <c r="AZ23" s="18" t="s">
        <v>21</v>
      </c>
      <c r="BA23" s="18" t="s">
        <v>21</v>
      </c>
      <c r="BB23" s="18" t="s">
        <v>21</v>
      </c>
      <c r="BC23" s="18" t="s">
        <v>21</v>
      </c>
      <c r="BD23" s="18" t="s">
        <v>21</v>
      </c>
      <c r="BE23" s="18" t="s">
        <v>21</v>
      </c>
      <c r="BF23" s="18" t="s">
        <v>21</v>
      </c>
      <c r="BG23" s="18" t="s">
        <v>21</v>
      </c>
      <c r="BH23" s="18" t="s">
        <v>21</v>
      </c>
      <c r="BI23" s="18" t="s">
        <v>21</v>
      </c>
      <c r="BJ23" s="18" t="s">
        <v>21</v>
      </c>
      <c r="BK23" s="18" t="s">
        <v>21</v>
      </c>
      <c r="BL23" s="18" t="s">
        <v>21</v>
      </c>
      <c r="BM23" s="18" t="s">
        <v>21</v>
      </c>
      <c r="BN23" s="18" t="s">
        <v>21</v>
      </c>
      <c r="BO23" s="18" t="s">
        <v>21</v>
      </c>
      <c r="BP23" s="18" t="s">
        <v>21</v>
      </c>
      <c r="BQ23" s="18" t="s">
        <v>21</v>
      </c>
      <c r="BR23" s="18" t="s">
        <v>21</v>
      </c>
      <c r="BS23" s="18" t="s">
        <v>21</v>
      </c>
      <c r="BT23" s="18" t="s">
        <v>21</v>
      </c>
      <c r="BU23" s="18" t="s">
        <v>21</v>
      </c>
      <c r="BV23" s="18" t="s">
        <v>21</v>
      </c>
      <c r="BW23" s="18" t="s">
        <v>21</v>
      </c>
      <c r="BX23" s="18" t="s">
        <v>21</v>
      </c>
      <c r="BY23" s="18" t="s">
        <v>21</v>
      </c>
      <c r="BZ23" s="18" t="s">
        <v>21</v>
      </c>
      <c r="CA23" s="18" t="s">
        <v>21</v>
      </c>
      <c r="CB23" s="18" t="s">
        <v>21</v>
      </c>
      <c r="CC23" s="18" t="s">
        <v>21</v>
      </c>
      <c r="CD23" s="18" t="s">
        <v>21</v>
      </c>
      <c r="CE23" s="18" t="s">
        <v>21</v>
      </c>
      <c r="CF23" s="18" t="s">
        <v>21</v>
      </c>
      <c r="CG23" s="18" t="s">
        <v>21</v>
      </c>
      <c r="CH23" s="18" t="s">
        <v>21</v>
      </c>
      <c r="CI23" s="18" t="s">
        <v>21</v>
      </c>
      <c r="CJ23" s="18" t="s">
        <v>21</v>
      </c>
      <c r="CK23" s="18" t="s">
        <v>21</v>
      </c>
      <c r="CL23" s="18" t="s">
        <v>21</v>
      </c>
      <c r="CM23" s="18" t="s">
        <v>21</v>
      </c>
      <c r="CN23" s="18" t="s">
        <v>21</v>
      </c>
      <c r="CO23" s="18" t="s">
        <v>21</v>
      </c>
      <c r="CP23" s="18" t="s">
        <v>21</v>
      </c>
      <c r="CQ23" s="18" t="s">
        <v>21</v>
      </c>
      <c r="CR23" s="18" t="s">
        <v>21</v>
      </c>
      <c r="CS23" s="18" t="s">
        <v>21</v>
      </c>
      <c r="CT23" s="18" t="s">
        <v>21</v>
      </c>
      <c r="CU23" s="18" t="s">
        <v>21</v>
      </c>
      <c r="CV23" s="18" t="s">
        <v>21</v>
      </c>
      <c r="CW23" s="18" t="s">
        <v>21</v>
      </c>
      <c r="CX23" s="18" t="s">
        <v>21</v>
      </c>
      <c r="CY23" s="18" t="s">
        <v>21</v>
      </c>
      <c r="CZ23" s="18" t="s">
        <v>21</v>
      </c>
      <c r="DA23" s="18" t="s">
        <v>21</v>
      </c>
    </row>
    <row r="24" spans="1:105" s="6" customFormat="1" ht="18.75" customHeight="1" thickTop="1">
      <c r="A24" s="57" t="s">
        <v>18</v>
      </c>
      <c r="B24" s="24" t="s">
        <v>4</v>
      </c>
      <c r="C24" s="34">
        <f>C10*0.25%</f>
        <v>1.8219999999999998</v>
      </c>
      <c r="D24" s="34">
        <f aca="true" t="shared" si="42" ref="D24:M24">D10*0.25%</f>
        <v>1.8192500000000003</v>
      </c>
      <c r="E24" s="34">
        <f t="shared" si="42"/>
        <v>1.831</v>
      </c>
      <c r="F24" s="34">
        <f t="shared" si="42"/>
        <v>1.8575</v>
      </c>
      <c r="G24" s="34">
        <f t="shared" si="42"/>
        <v>1.8419999999999999</v>
      </c>
      <c r="H24" s="34">
        <f t="shared" si="42"/>
        <v>1.85</v>
      </c>
      <c r="I24" s="34">
        <f t="shared" si="42"/>
        <v>1.3002500000000001</v>
      </c>
      <c r="J24" s="34">
        <f t="shared" si="42"/>
        <v>1.3385</v>
      </c>
      <c r="K24" s="34">
        <f t="shared" si="42"/>
        <v>1.3247499999999999</v>
      </c>
      <c r="L24" s="34">
        <f t="shared" si="42"/>
        <v>1.3517500000000002</v>
      </c>
      <c r="M24" s="34">
        <f t="shared" si="42"/>
        <v>1.8332499999999998</v>
      </c>
      <c r="N24" s="34">
        <f aca="true" t="shared" si="43" ref="N24:Y24">N10*0.25%</f>
        <v>1.8119999999999998</v>
      </c>
      <c r="O24" s="34">
        <f t="shared" si="43"/>
        <v>1.2152500000000002</v>
      </c>
      <c r="P24" s="34">
        <f t="shared" si="43"/>
        <v>1.8415000000000001</v>
      </c>
      <c r="Q24" s="34">
        <f t="shared" si="43"/>
        <v>1.82625</v>
      </c>
      <c r="R24" s="34">
        <f t="shared" si="43"/>
        <v>1.8744999999999998</v>
      </c>
      <c r="S24" s="34">
        <f t="shared" si="43"/>
        <v>1.85925</v>
      </c>
      <c r="T24" s="34">
        <f t="shared" si="43"/>
        <v>1.8405000000000002</v>
      </c>
      <c r="U24" s="34">
        <f t="shared" si="43"/>
        <v>0.378</v>
      </c>
      <c r="V24" s="34">
        <f t="shared" si="43"/>
        <v>1.9000000000000001</v>
      </c>
      <c r="W24" s="34">
        <f t="shared" si="43"/>
        <v>1.84625</v>
      </c>
      <c r="X24" s="34">
        <f t="shared" si="43"/>
        <v>1.8235</v>
      </c>
      <c r="Y24" s="34">
        <f t="shared" si="43"/>
        <v>1.33725</v>
      </c>
      <c r="Z24" s="34">
        <f aca="true" t="shared" si="44" ref="Z24:AT24">Z10*0.25%</f>
        <v>1.3595</v>
      </c>
      <c r="AA24" s="34">
        <f t="shared" si="44"/>
        <v>1.0395</v>
      </c>
      <c r="AB24" s="34">
        <f t="shared" si="44"/>
        <v>1.05975</v>
      </c>
      <c r="AC24" s="34">
        <f t="shared" si="44"/>
        <v>0.802</v>
      </c>
      <c r="AD24" s="34">
        <f t="shared" si="44"/>
        <v>0.85425</v>
      </c>
      <c r="AE24" s="34">
        <f t="shared" si="44"/>
        <v>1.8467500000000001</v>
      </c>
      <c r="AF24" s="34">
        <f t="shared" si="44"/>
        <v>1.80325</v>
      </c>
      <c r="AG24" s="34">
        <f t="shared" si="44"/>
        <v>1.33925</v>
      </c>
      <c r="AH24" s="34">
        <f t="shared" si="44"/>
        <v>1.6557499999999998</v>
      </c>
      <c r="AI24" s="34">
        <f t="shared" si="44"/>
        <v>1.9344999999999999</v>
      </c>
      <c r="AJ24" s="34">
        <f t="shared" si="44"/>
        <v>1.846</v>
      </c>
      <c r="AK24" s="34">
        <f t="shared" si="44"/>
        <v>1.8319999999999999</v>
      </c>
      <c r="AL24" s="34">
        <f t="shared" si="44"/>
        <v>0.84875</v>
      </c>
      <c r="AM24" s="34">
        <f t="shared" si="44"/>
        <v>1.8302500000000002</v>
      </c>
      <c r="AN24" s="34">
        <f t="shared" si="44"/>
        <v>1.8445</v>
      </c>
      <c r="AO24" s="34">
        <f t="shared" si="44"/>
        <v>1.03025</v>
      </c>
      <c r="AP24" s="34">
        <f t="shared" si="44"/>
        <v>1.711</v>
      </c>
      <c r="AQ24" s="34">
        <f t="shared" si="44"/>
        <v>1.35375</v>
      </c>
      <c r="AR24" s="34">
        <f t="shared" si="44"/>
        <v>0.52075</v>
      </c>
      <c r="AS24" s="34">
        <f t="shared" si="44"/>
        <v>0.99</v>
      </c>
      <c r="AT24" s="34">
        <f t="shared" si="44"/>
        <v>1.31625</v>
      </c>
      <c r="AU24" s="34">
        <f aca="true" t="shared" si="45" ref="AU24:BP24">AU10*0.25%</f>
        <v>0.21100000000000002</v>
      </c>
      <c r="AV24" s="34">
        <f t="shared" si="45"/>
        <v>0.5025000000000001</v>
      </c>
      <c r="AW24" s="34">
        <f t="shared" si="45"/>
        <v>0.2125</v>
      </c>
      <c r="AX24" s="34">
        <f t="shared" si="45"/>
        <v>0.2755</v>
      </c>
      <c r="AY24" s="34">
        <f t="shared" si="45"/>
        <v>1.7875</v>
      </c>
      <c r="AZ24" s="34">
        <f t="shared" si="45"/>
        <v>1.1272499999999999</v>
      </c>
      <c r="BA24" s="34">
        <f t="shared" si="45"/>
        <v>0.1975</v>
      </c>
      <c r="BB24" s="34">
        <f t="shared" si="45"/>
        <v>0.8320000000000001</v>
      </c>
      <c r="BC24" s="34">
        <f t="shared" si="45"/>
        <v>0.8240000000000001</v>
      </c>
      <c r="BD24" s="34">
        <f t="shared" si="45"/>
        <v>1.2105</v>
      </c>
      <c r="BE24" s="34">
        <f t="shared" si="45"/>
        <v>1.21925</v>
      </c>
      <c r="BF24" s="34">
        <f t="shared" si="45"/>
        <v>0.8145</v>
      </c>
      <c r="BG24" s="34">
        <f t="shared" si="45"/>
        <v>1.7815</v>
      </c>
      <c r="BH24" s="34">
        <f t="shared" si="45"/>
        <v>1.4635</v>
      </c>
      <c r="BI24" s="34">
        <f t="shared" si="45"/>
        <v>0.23125</v>
      </c>
      <c r="BJ24" s="34">
        <f t="shared" si="45"/>
        <v>0.24675000000000002</v>
      </c>
      <c r="BK24" s="34">
        <f t="shared" si="45"/>
        <v>1.306</v>
      </c>
      <c r="BL24" s="34">
        <f t="shared" si="45"/>
        <v>1.29125</v>
      </c>
      <c r="BM24" s="34">
        <f t="shared" si="45"/>
        <v>1.0370000000000001</v>
      </c>
      <c r="BN24" s="34">
        <f t="shared" si="45"/>
        <v>1.81225</v>
      </c>
      <c r="BO24" s="34">
        <f t="shared" si="45"/>
        <v>1.37825</v>
      </c>
      <c r="BP24" s="34">
        <f t="shared" si="45"/>
        <v>1.2907499999999998</v>
      </c>
      <c r="BQ24" s="34">
        <f aca="true" t="shared" si="46" ref="BQ24:CH24">BQ10*0.25%</f>
        <v>1.81375</v>
      </c>
      <c r="BR24" s="34">
        <f t="shared" si="46"/>
        <v>1.8025</v>
      </c>
      <c r="BS24" s="34">
        <f t="shared" si="46"/>
        <v>1.01875</v>
      </c>
      <c r="BT24" s="34">
        <f t="shared" si="46"/>
        <v>0.8422499999999999</v>
      </c>
      <c r="BU24" s="34">
        <f t="shared" si="46"/>
        <v>1.01475</v>
      </c>
      <c r="BV24" s="34">
        <f t="shared" si="46"/>
        <v>0.8452500000000001</v>
      </c>
      <c r="BW24" s="34">
        <f t="shared" si="46"/>
        <v>1.814</v>
      </c>
      <c r="BX24" s="34">
        <f t="shared" si="46"/>
        <v>1.00525</v>
      </c>
      <c r="BY24" s="34">
        <f t="shared" si="46"/>
        <v>0.7347499999999999</v>
      </c>
      <c r="BZ24" s="34">
        <f t="shared" si="46"/>
        <v>1.337</v>
      </c>
      <c r="CA24" s="34">
        <f t="shared" si="46"/>
        <v>0.24100000000000002</v>
      </c>
      <c r="CB24" s="34">
        <f t="shared" si="46"/>
        <v>1.84225</v>
      </c>
      <c r="CC24" s="34">
        <f t="shared" si="46"/>
        <v>0.83625</v>
      </c>
      <c r="CD24" s="34">
        <f t="shared" si="46"/>
        <v>0.87275</v>
      </c>
      <c r="CE24" s="34">
        <f t="shared" si="46"/>
        <v>1.79525</v>
      </c>
      <c r="CF24" s="34">
        <f t="shared" si="46"/>
        <v>1.8317500000000002</v>
      </c>
      <c r="CG24" s="34">
        <f t="shared" si="46"/>
        <v>0.8290000000000001</v>
      </c>
      <c r="CH24" s="34">
        <f t="shared" si="46"/>
        <v>0.85375</v>
      </c>
      <c r="CI24" s="34">
        <f aca="true" t="shared" si="47" ref="CI24:CO24">CI10*0.25%</f>
        <v>1.47875</v>
      </c>
      <c r="CJ24" s="34">
        <f t="shared" si="47"/>
        <v>0.61075</v>
      </c>
      <c r="CK24" s="34">
        <f t="shared" si="47"/>
        <v>0.21125</v>
      </c>
      <c r="CL24" s="34">
        <f t="shared" si="47"/>
        <v>0.503</v>
      </c>
      <c r="CM24" s="34">
        <f t="shared" si="47"/>
        <v>0.5145000000000001</v>
      </c>
      <c r="CN24" s="34">
        <f t="shared" si="47"/>
        <v>0.342</v>
      </c>
      <c r="CO24" s="34">
        <f t="shared" si="47"/>
        <v>0.27899999999999997</v>
      </c>
      <c r="CP24" s="34">
        <f aca="true" t="shared" si="48" ref="CP24:DA24">CP10*0.25%</f>
        <v>1.657</v>
      </c>
      <c r="CQ24" s="34">
        <f t="shared" si="48"/>
        <v>1.814</v>
      </c>
      <c r="CR24" s="34">
        <f t="shared" si="48"/>
        <v>1.805</v>
      </c>
      <c r="CS24" s="34">
        <f t="shared" si="48"/>
        <v>1.4965000000000002</v>
      </c>
      <c r="CT24" s="34">
        <f t="shared" si="48"/>
        <v>1.212</v>
      </c>
      <c r="CU24" s="34">
        <f t="shared" si="48"/>
        <v>1.52275</v>
      </c>
      <c r="CV24" s="34">
        <f t="shared" si="48"/>
        <v>1.45775</v>
      </c>
      <c r="CW24" s="34">
        <f t="shared" si="48"/>
        <v>1.472</v>
      </c>
      <c r="CX24" s="34">
        <f t="shared" si="48"/>
        <v>1.4835</v>
      </c>
      <c r="CY24" s="34">
        <f t="shared" si="48"/>
        <v>0.233</v>
      </c>
      <c r="CZ24" s="34">
        <f t="shared" si="48"/>
        <v>0.25125000000000003</v>
      </c>
      <c r="DA24" s="34">
        <f t="shared" si="48"/>
        <v>1.2890000000000001</v>
      </c>
    </row>
    <row r="25" spans="1:105" s="6" customFormat="1" ht="18.75" customHeight="1">
      <c r="A25" s="55"/>
      <c r="B25" s="25" t="s">
        <v>13</v>
      </c>
      <c r="C25" s="19">
        <f>71.18*C24</f>
        <v>129.68996</v>
      </c>
      <c r="D25" s="19">
        <f aca="true" t="shared" si="49" ref="D25:M25">71.18*D24</f>
        <v>129.49421500000003</v>
      </c>
      <c r="E25" s="19">
        <f t="shared" si="49"/>
        <v>130.33058</v>
      </c>
      <c r="F25" s="19">
        <f t="shared" si="49"/>
        <v>132.21685</v>
      </c>
      <c r="G25" s="19">
        <f t="shared" si="49"/>
        <v>131.11356</v>
      </c>
      <c r="H25" s="19">
        <f t="shared" si="49"/>
        <v>131.68300000000002</v>
      </c>
      <c r="I25" s="19">
        <f t="shared" si="49"/>
        <v>92.55179500000001</v>
      </c>
      <c r="J25" s="19">
        <f t="shared" si="49"/>
        <v>95.27443000000001</v>
      </c>
      <c r="K25" s="19">
        <f t="shared" si="49"/>
        <v>94.295705</v>
      </c>
      <c r="L25" s="19">
        <f t="shared" si="49"/>
        <v>96.21756500000002</v>
      </c>
      <c r="M25" s="19">
        <f t="shared" si="49"/>
        <v>130.490735</v>
      </c>
      <c r="N25" s="19">
        <f aca="true" t="shared" si="50" ref="N25:Y25">71.18*N24</f>
        <v>128.97816</v>
      </c>
      <c r="O25" s="19">
        <f t="shared" si="50"/>
        <v>86.50149500000002</v>
      </c>
      <c r="P25" s="19">
        <f t="shared" si="50"/>
        <v>131.07797000000002</v>
      </c>
      <c r="Q25" s="19">
        <f t="shared" si="50"/>
        <v>129.992475</v>
      </c>
      <c r="R25" s="19">
        <f t="shared" si="50"/>
        <v>133.42691</v>
      </c>
      <c r="S25" s="19">
        <f t="shared" si="50"/>
        <v>132.341415</v>
      </c>
      <c r="T25" s="19">
        <f t="shared" si="50"/>
        <v>131.00679000000002</v>
      </c>
      <c r="U25" s="19">
        <f t="shared" si="50"/>
        <v>26.906040000000004</v>
      </c>
      <c r="V25" s="19">
        <f t="shared" si="50"/>
        <v>135.24200000000002</v>
      </c>
      <c r="W25" s="19">
        <f t="shared" si="50"/>
        <v>131.416075</v>
      </c>
      <c r="X25" s="19">
        <f t="shared" si="50"/>
        <v>129.79673</v>
      </c>
      <c r="Y25" s="19">
        <f t="shared" si="50"/>
        <v>95.18545500000002</v>
      </c>
      <c r="Z25" s="19">
        <f aca="true" t="shared" si="51" ref="Z25:AT25">71.18*Z24</f>
        <v>96.76921</v>
      </c>
      <c r="AA25" s="19">
        <f t="shared" si="51"/>
        <v>73.99161000000001</v>
      </c>
      <c r="AB25" s="19">
        <f t="shared" si="51"/>
        <v>75.43300500000001</v>
      </c>
      <c r="AC25" s="19">
        <f t="shared" si="51"/>
        <v>57.086360000000006</v>
      </c>
      <c r="AD25" s="19">
        <f t="shared" si="51"/>
        <v>60.805515</v>
      </c>
      <c r="AE25" s="19">
        <f t="shared" si="51"/>
        <v>131.45166500000002</v>
      </c>
      <c r="AF25" s="19">
        <f t="shared" si="51"/>
        <v>128.35533500000003</v>
      </c>
      <c r="AG25" s="19">
        <f t="shared" si="51"/>
        <v>95.32781500000002</v>
      </c>
      <c r="AH25" s="19">
        <f t="shared" si="51"/>
        <v>117.856285</v>
      </c>
      <c r="AI25" s="19">
        <f t="shared" si="51"/>
        <v>137.69771</v>
      </c>
      <c r="AJ25" s="19">
        <f t="shared" si="51"/>
        <v>131.39828000000003</v>
      </c>
      <c r="AK25" s="19">
        <f t="shared" si="51"/>
        <v>130.40176</v>
      </c>
      <c r="AL25" s="19">
        <f t="shared" si="51"/>
        <v>60.41402500000001</v>
      </c>
      <c r="AM25" s="19">
        <f t="shared" si="51"/>
        <v>130.27719500000003</v>
      </c>
      <c r="AN25" s="19">
        <f t="shared" si="51"/>
        <v>131.29151000000002</v>
      </c>
      <c r="AO25" s="19">
        <f t="shared" si="51"/>
        <v>73.33319500000002</v>
      </c>
      <c r="AP25" s="19">
        <f t="shared" si="51"/>
        <v>121.78898000000002</v>
      </c>
      <c r="AQ25" s="19">
        <f t="shared" si="51"/>
        <v>96.359925</v>
      </c>
      <c r="AR25" s="19">
        <f t="shared" si="51"/>
        <v>37.06698500000001</v>
      </c>
      <c r="AS25" s="19">
        <f t="shared" si="51"/>
        <v>70.46820000000001</v>
      </c>
      <c r="AT25" s="19">
        <f t="shared" si="51"/>
        <v>93.690675</v>
      </c>
      <c r="AU25" s="19">
        <f aca="true" t="shared" si="52" ref="AU25:BZ25">71.18*AU24</f>
        <v>15.018980000000003</v>
      </c>
      <c r="AV25" s="19">
        <f t="shared" si="52"/>
        <v>35.767950000000006</v>
      </c>
      <c r="AW25" s="19">
        <f t="shared" si="52"/>
        <v>15.125750000000002</v>
      </c>
      <c r="AX25" s="19">
        <f t="shared" si="52"/>
        <v>19.610090000000003</v>
      </c>
      <c r="AY25" s="19">
        <f t="shared" si="52"/>
        <v>127.23425000000002</v>
      </c>
      <c r="AZ25" s="19">
        <f t="shared" si="52"/>
        <v>80.237655</v>
      </c>
      <c r="BA25" s="19">
        <f t="shared" si="52"/>
        <v>14.058050000000001</v>
      </c>
      <c r="BB25" s="19">
        <f t="shared" si="52"/>
        <v>59.22176000000001</v>
      </c>
      <c r="BC25" s="19">
        <f t="shared" si="52"/>
        <v>58.65232000000001</v>
      </c>
      <c r="BD25" s="19">
        <f t="shared" si="52"/>
        <v>86.16339</v>
      </c>
      <c r="BE25" s="19">
        <f t="shared" si="52"/>
        <v>86.786215</v>
      </c>
      <c r="BF25" s="19">
        <f t="shared" si="52"/>
        <v>57.976110000000006</v>
      </c>
      <c r="BG25" s="19">
        <f t="shared" si="52"/>
        <v>126.80717000000001</v>
      </c>
      <c r="BH25" s="19">
        <f t="shared" si="52"/>
        <v>104.17193000000002</v>
      </c>
      <c r="BI25" s="19">
        <f t="shared" si="52"/>
        <v>16.460375000000003</v>
      </c>
      <c r="BJ25" s="19">
        <f t="shared" si="52"/>
        <v>17.563665000000004</v>
      </c>
      <c r="BK25" s="19">
        <f t="shared" si="52"/>
        <v>92.96108000000001</v>
      </c>
      <c r="BL25" s="19">
        <f t="shared" si="52"/>
        <v>91.91117500000001</v>
      </c>
      <c r="BM25" s="19">
        <f t="shared" si="52"/>
        <v>73.81366000000001</v>
      </c>
      <c r="BN25" s="19">
        <f t="shared" si="52"/>
        <v>128.995955</v>
      </c>
      <c r="BO25" s="19">
        <f t="shared" si="52"/>
        <v>98.103835</v>
      </c>
      <c r="BP25" s="19">
        <f t="shared" si="52"/>
        <v>91.875585</v>
      </c>
      <c r="BQ25" s="19">
        <f t="shared" si="52"/>
        <v>129.10272500000002</v>
      </c>
      <c r="BR25" s="19">
        <f t="shared" si="52"/>
        <v>128.30195</v>
      </c>
      <c r="BS25" s="19">
        <f t="shared" si="52"/>
        <v>72.51462500000001</v>
      </c>
      <c r="BT25" s="19">
        <f t="shared" si="52"/>
        <v>59.951355</v>
      </c>
      <c r="BU25" s="19">
        <f t="shared" si="52"/>
        <v>72.22990500000002</v>
      </c>
      <c r="BV25" s="19">
        <f t="shared" si="52"/>
        <v>60.16489500000001</v>
      </c>
      <c r="BW25" s="19">
        <f t="shared" si="52"/>
        <v>129.12052000000003</v>
      </c>
      <c r="BX25" s="19">
        <f t="shared" si="52"/>
        <v>71.553695</v>
      </c>
      <c r="BY25" s="19">
        <f t="shared" si="52"/>
        <v>52.299504999999996</v>
      </c>
      <c r="BZ25" s="19">
        <f t="shared" si="52"/>
        <v>95.16766000000001</v>
      </c>
      <c r="CA25" s="19">
        <f aca="true" t="shared" si="53" ref="CA25:DA25">71.18*CA24</f>
        <v>17.154380000000003</v>
      </c>
      <c r="CB25" s="19">
        <f t="shared" si="53"/>
        <v>131.131355</v>
      </c>
      <c r="CC25" s="19">
        <f t="shared" si="53"/>
        <v>59.52427500000001</v>
      </c>
      <c r="CD25" s="19">
        <f t="shared" si="53"/>
        <v>62.12234500000001</v>
      </c>
      <c r="CE25" s="19">
        <f t="shared" si="53"/>
        <v>127.78589500000001</v>
      </c>
      <c r="CF25" s="19">
        <f t="shared" si="53"/>
        <v>130.38396500000002</v>
      </c>
      <c r="CG25" s="19">
        <f t="shared" si="53"/>
        <v>59.00822000000001</v>
      </c>
      <c r="CH25" s="19">
        <f t="shared" si="53"/>
        <v>60.76992500000001</v>
      </c>
      <c r="CI25" s="19">
        <f t="shared" si="53"/>
        <v>105.25742500000001</v>
      </c>
      <c r="CJ25" s="19">
        <f t="shared" si="53"/>
        <v>43.47318500000001</v>
      </c>
      <c r="CK25" s="19">
        <f t="shared" si="53"/>
        <v>15.036775</v>
      </c>
      <c r="CL25" s="19">
        <f t="shared" si="53"/>
        <v>35.803540000000005</v>
      </c>
      <c r="CM25" s="19">
        <f t="shared" si="53"/>
        <v>36.622110000000006</v>
      </c>
      <c r="CN25" s="19">
        <f t="shared" si="53"/>
        <v>24.343560000000004</v>
      </c>
      <c r="CO25" s="19">
        <f t="shared" si="53"/>
        <v>19.85922</v>
      </c>
      <c r="CP25" s="19">
        <f t="shared" si="53"/>
        <v>117.94526000000002</v>
      </c>
      <c r="CQ25" s="19">
        <f t="shared" si="53"/>
        <v>129.12052000000003</v>
      </c>
      <c r="CR25" s="19">
        <f t="shared" si="53"/>
        <v>128.47990000000001</v>
      </c>
      <c r="CS25" s="19">
        <f t="shared" si="53"/>
        <v>106.52087000000002</v>
      </c>
      <c r="CT25" s="19">
        <f t="shared" si="53"/>
        <v>86.27016</v>
      </c>
      <c r="CU25" s="19">
        <f t="shared" si="53"/>
        <v>108.38934500000002</v>
      </c>
      <c r="CV25" s="19">
        <f t="shared" si="53"/>
        <v>103.76264500000002</v>
      </c>
      <c r="CW25" s="19">
        <f t="shared" si="53"/>
        <v>104.77696</v>
      </c>
      <c r="CX25" s="19">
        <f t="shared" si="53"/>
        <v>105.59553000000001</v>
      </c>
      <c r="CY25" s="19">
        <f t="shared" si="53"/>
        <v>16.584940000000003</v>
      </c>
      <c r="CZ25" s="19">
        <f t="shared" si="53"/>
        <v>17.883975000000003</v>
      </c>
      <c r="DA25" s="19">
        <f t="shared" si="53"/>
        <v>91.75102000000003</v>
      </c>
    </row>
    <row r="26" spans="1:105" s="6" customFormat="1" ht="18.75" customHeight="1">
      <c r="A26" s="55"/>
      <c r="B26" s="25" t="s">
        <v>2</v>
      </c>
      <c r="C26" s="19">
        <f>C25/C9/12</f>
        <v>0.01482916666666667</v>
      </c>
      <c r="D26" s="19">
        <f aca="true" t="shared" si="54" ref="D26:M26">D25/D9/12</f>
        <v>0.01482916666666667</v>
      </c>
      <c r="E26" s="19">
        <f t="shared" si="54"/>
        <v>0.014829166666666666</v>
      </c>
      <c r="F26" s="19">
        <f t="shared" si="54"/>
        <v>0.014829166666666666</v>
      </c>
      <c r="G26" s="19">
        <f t="shared" si="54"/>
        <v>0.01482916666666667</v>
      </c>
      <c r="H26" s="19">
        <f t="shared" si="54"/>
        <v>0.01482916666666667</v>
      </c>
      <c r="I26" s="19">
        <f t="shared" si="54"/>
        <v>0.01482916666666667</v>
      </c>
      <c r="J26" s="19">
        <f t="shared" si="54"/>
        <v>0.01482916666666667</v>
      </c>
      <c r="K26" s="19">
        <f t="shared" si="54"/>
        <v>0.014829166666666666</v>
      </c>
      <c r="L26" s="19">
        <f t="shared" si="54"/>
        <v>0.01482916666666667</v>
      </c>
      <c r="M26" s="19">
        <f t="shared" si="54"/>
        <v>0.01482916666666667</v>
      </c>
      <c r="N26" s="19">
        <f aca="true" t="shared" si="55" ref="N26:Y26">N25/N9/12</f>
        <v>0.01482916666666667</v>
      </c>
      <c r="O26" s="19">
        <f t="shared" si="55"/>
        <v>0.01482916666666667</v>
      </c>
      <c r="P26" s="19">
        <f t="shared" si="55"/>
        <v>0.01482916666666667</v>
      </c>
      <c r="Q26" s="19">
        <f t="shared" si="55"/>
        <v>0.01482916666666667</v>
      </c>
      <c r="R26" s="19">
        <f t="shared" si="55"/>
        <v>0.014829166666666666</v>
      </c>
      <c r="S26" s="19">
        <f t="shared" si="55"/>
        <v>0.014829166666666666</v>
      </c>
      <c r="T26" s="19">
        <f t="shared" si="55"/>
        <v>0.01482916666666667</v>
      </c>
      <c r="U26" s="19">
        <f t="shared" si="55"/>
        <v>0.014829166666666671</v>
      </c>
      <c r="V26" s="19">
        <f t="shared" si="55"/>
        <v>0.01482916666666667</v>
      </c>
      <c r="W26" s="19">
        <f t="shared" si="55"/>
        <v>0.014829166666666666</v>
      </c>
      <c r="X26" s="19">
        <f t="shared" si="55"/>
        <v>0.014829166666666666</v>
      </c>
      <c r="Y26" s="19">
        <f t="shared" si="55"/>
        <v>0.014829166666666671</v>
      </c>
      <c r="Z26" s="19">
        <f aca="true" t="shared" si="56" ref="Z26:AT26">Z25/Z9/12</f>
        <v>0.01482916666666667</v>
      </c>
      <c r="AA26" s="19">
        <f t="shared" si="56"/>
        <v>0.01482916666666667</v>
      </c>
      <c r="AB26" s="19">
        <f t="shared" si="56"/>
        <v>0.01482916666666667</v>
      </c>
      <c r="AC26" s="19">
        <f t="shared" si="56"/>
        <v>0.01482916666666667</v>
      </c>
      <c r="AD26" s="19">
        <f t="shared" si="56"/>
        <v>0.014829166666666666</v>
      </c>
      <c r="AE26" s="19">
        <f t="shared" si="56"/>
        <v>0.01482916666666667</v>
      </c>
      <c r="AF26" s="19">
        <f t="shared" si="56"/>
        <v>0.014829166666666671</v>
      </c>
      <c r="AG26" s="19">
        <f t="shared" si="56"/>
        <v>0.01482916666666667</v>
      </c>
      <c r="AH26" s="19">
        <f t="shared" si="56"/>
        <v>0.01482916666666667</v>
      </c>
      <c r="AI26" s="19">
        <f t="shared" si="56"/>
        <v>0.01482916666666667</v>
      </c>
      <c r="AJ26" s="19">
        <f t="shared" si="56"/>
        <v>0.014829166666666671</v>
      </c>
      <c r="AK26" s="19">
        <f t="shared" si="56"/>
        <v>0.014829166666666666</v>
      </c>
      <c r="AL26" s="19">
        <f t="shared" si="56"/>
        <v>0.01482916666666667</v>
      </c>
      <c r="AM26" s="19">
        <f t="shared" si="56"/>
        <v>0.014829166666666671</v>
      </c>
      <c r="AN26" s="19">
        <f t="shared" si="56"/>
        <v>0.01482916666666667</v>
      </c>
      <c r="AO26" s="19">
        <f t="shared" si="56"/>
        <v>0.01482916666666667</v>
      </c>
      <c r="AP26" s="19">
        <f t="shared" si="56"/>
        <v>0.014829166666666671</v>
      </c>
      <c r="AQ26" s="19">
        <f t="shared" si="56"/>
        <v>0.014829166666666666</v>
      </c>
      <c r="AR26" s="19">
        <f t="shared" si="56"/>
        <v>0.01482916666666667</v>
      </c>
      <c r="AS26" s="19">
        <f t="shared" si="56"/>
        <v>0.01482916666666667</v>
      </c>
      <c r="AT26" s="19">
        <f t="shared" si="56"/>
        <v>0.014829166666666666</v>
      </c>
      <c r="AU26" s="19">
        <f aca="true" t="shared" si="57" ref="AU26:BZ26">AU25/AU9/12</f>
        <v>0.01482916666666667</v>
      </c>
      <c r="AV26" s="19">
        <f t="shared" si="57"/>
        <v>0.01482916666666667</v>
      </c>
      <c r="AW26" s="19">
        <f t="shared" si="57"/>
        <v>0.01482916666666667</v>
      </c>
      <c r="AX26" s="19">
        <f t="shared" si="57"/>
        <v>0.01482916666666667</v>
      </c>
      <c r="AY26" s="19">
        <f t="shared" si="57"/>
        <v>0.01482916666666667</v>
      </c>
      <c r="AZ26" s="19">
        <f t="shared" si="57"/>
        <v>0.01482916666666667</v>
      </c>
      <c r="BA26" s="19">
        <f t="shared" si="57"/>
        <v>0.01482916666666667</v>
      </c>
      <c r="BB26" s="19">
        <f t="shared" si="57"/>
        <v>0.01482916666666667</v>
      </c>
      <c r="BC26" s="19">
        <f t="shared" si="57"/>
        <v>0.01482916666666667</v>
      </c>
      <c r="BD26" s="19">
        <f t="shared" si="57"/>
        <v>0.01482916666666667</v>
      </c>
      <c r="BE26" s="19">
        <f t="shared" si="57"/>
        <v>0.014829166666666666</v>
      </c>
      <c r="BF26" s="19">
        <f t="shared" si="57"/>
        <v>0.014829166666666666</v>
      </c>
      <c r="BG26" s="19">
        <f t="shared" si="57"/>
        <v>0.01482916666666667</v>
      </c>
      <c r="BH26" s="19">
        <f t="shared" si="57"/>
        <v>0.01482916666666667</v>
      </c>
      <c r="BI26" s="19">
        <f t="shared" si="57"/>
        <v>0.01482916666666667</v>
      </c>
      <c r="BJ26" s="19">
        <f t="shared" si="57"/>
        <v>0.01482916666666667</v>
      </c>
      <c r="BK26" s="19">
        <f t="shared" si="57"/>
        <v>0.01482916666666667</v>
      </c>
      <c r="BL26" s="19">
        <f t="shared" si="57"/>
        <v>0.01482916666666667</v>
      </c>
      <c r="BM26" s="19">
        <f t="shared" si="57"/>
        <v>0.01482916666666667</v>
      </c>
      <c r="BN26" s="19">
        <f t="shared" si="57"/>
        <v>0.01482916666666667</v>
      </c>
      <c r="BO26" s="19">
        <f t="shared" si="57"/>
        <v>0.01482916666666667</v>
      </c>
      <c r="BP26" s="19">
        <f t="shared" si="57"/>
        <v>0.01482916666666667</v>
      </c>
      <c r="BQ26" s="19">
        <f t="shared" si="57"/>
        <v>0.01482916666666667</v>
      </c>
      <c r="BR26" s="19">
        <f t="shared" si="57"/>
        <v>0.014829166666666666</v>
      </c>
      <c r="BS26" s="19">
        <f t="shared" si="57"/>
        <v>0.01482916666666667</v>
      </c>
      <c r="BT26" s="19">
        <f t="shared" si="57"/>
        <v>0.014829166666666666</v>
      </c>
      <c r="BU26" s="19">
        <f t="shared" si="57"/>
        <v>0.014829166666666671</v>
      </c>
      <c r="BV26" s="19">
        <f t="shared" si="57"/>
        <v>0.01482916666666667</v>
      </c>
      <c r="BW26" s="19">
        <f t="shared" si="57"/>
        <v>0.01482916666666667</v>
      </c>
      <c r="BX26" s="19">
        <f t="shared" si="57"/>
        <v>0.014829166666666666</v>
      </c>
      <c r="BY26" s="19">
        <f t="shared" si="57"/>
        <v>0.014829166666666666</v>
      </c>
      <c r="BZ26" s="19">
        <f t="shared" si="57"/>
        <v>0.01482916666666667</v>
      </c>
      <c r="CA26" s="19">
        <f aca="true" t="shared" si="58" ref="CA26:DA26">CA25/CA9/12</f>
        <v>0.01482916666666667</v>
      </c>
      <c r="CB26" s="19">
        <f t="shared" si="58"/>
        <v>0.01482916666666667</v>
      </c>
      <c r="CC26" s="19">
        <f t="shared" si="58"/>
        <v>0.01482916666666667</v>
      </c>
      <c r="CD26" s="19">
        <f t="shared" si="58"/>
        <v>0.01482916666666667</v>
      </c>
      <c r="CE26" s="19">
        <f t="shared" si="58"/>
        <v>0.014829166666666666</v>
      </c>
      <c r="CF26" s="19">
        <f t="shared" si="58"/>
        <v>0.01482916666666667</v>
      </c>
      <c r="CG26" s="19">
        <f t="shared" si="58"/>
        <v>0.01482916666666667</v>
      </c>
      <c r="CH26" s="19">
        <f t="shared" si="58"/>
        <v>0.01482916666666667</v>
      </c>
      <c r="CI26" s="19">
        <f t="shared" si="58"/>
        <v>0.01482916666666667</v>
      </c>
      <c r="CJ26" s="19">
        <f t="shared" si="58"/>
        <v>0.01482916666666667</v>
      </c>
      <c r="CK26" s="19">
        <f t="shared" si="58"/>
        <v>0.014829166666666666</v>
      </c>
      <c r="CL26" s="19">
        <f t="shared" si="58"/>
        <v>0.01482916666666667</v>
      </c>
      <c r="CM26" s="19">
        <f t="shared" si="58"/>
        <v>0.01482916666666667</v>
      </c>
      <c r="CN26" s="19">
        <f t="shared" si="58"/>
        <v>0.01482916666666667</v>
      </c>
      <c r="CO26" s="19">
        <f t="shared" si="58"/>
        <v>0.01482916666666667</v>
      </c>
      <c r="CP26" s="19">
        <f t="shared" si="58"/>
        <v>0.014829166666666671</v>
      </c>
      <c r="CQ26" s="19">
        <f t="shared" si="58"/>
        <v>0.01482916666666667</v>
      </c>
      <c r="CR26" s="19">
        <f t="shared" si="58"/>
        <v>0.01482916666666667</v>
      </c>
      <c r="CS26" s="19">
        <f t="shared" si="58"/>
        <v>0.01482916666666667</v>
      </c>
      <c r="CT26" s="19">
        <f t="shared" si="58"/>
        <v>0.014829166666666666</v>
      </c>
      <c r="CU26" s="19">
        <f t="shared" si="58"/>
        <v>0.01482916666666667</v>
      </c>
      <c r="CV26" s="19">
        <f t="shared" si="58"/>
        <v>0.01482916666666667</v>
      </c>
      <c r="CW26" s="19">
        <f t="shared" si="58"/>
        <v>0.01482916666666667</v>
      </c>
      <c r="CX26" s="19">
        <f t="shared" si="58"/>
        <v>0.01482916666666667</v>
      </c>
      <c r="CY26" s="19">
        <f t="shared" si="58"/>
        <v>0.01482916666666667</v>
      </c>
      <c r="CZ26" s="19">
        <f t="shared" si="58"/>
        <v>0.01482916666666667</v>
      </c>
      <c r="DA26" s="19">
        <f t="shared" si="58"/>
        <v>0.014829166666666671</v>
      </c>
    </row>
    <row r="27" spans="1:105" s="6" customFormat="1" ht="18.75" customHeight="1" thickBot="1">
      <c r="A27" s="56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  <c r="AA27" s="33" t="s">
        <v>14</v>
      </c>
      <c r="AB27" s="33" t="s">
        <v>14</v>
      </c>
      <c r="AC27" s="33" t="s">
        <v>14</v>
      </c>
      <c r="AD27" s="33" t="s">
        <v>14</v>
      </c>
      <c r="AE27" s="33" t="s">
        <v>14</v>
      </c>
      <c r="AF27" s="33" t="s">
        <v>14</v>
      </c>
      <c r="AG27" s="33" t="s">
        <v>14</v>
      </c>
      <c r="AH27" s="33" t="s">
        <v>14</v>
      </c>
      <c r="AI27" s="33" t="s">
        <v>14</v>
      </c>
      <c r="AJ27" s="33" t="s">
        <v>14</v>
      </c>
      <c r="AK27" s="33" t="s">
        <v>14</v>
      </c>
      <c r="AL27" s="33" t="s">
        <v>14</v>
      </c>
      <c r="AM27" s="33" t="s">
        <v>14</v>
      </c>
      <c r="AN27" s="33" t="s">
        <v>14</v>
      </c>
      <c r="AO27" s="33" t="s">
        <v>14</v>
      </c>
      <c r="AP27" s="33" t="s">
        <v>14</v>
      </c>
      <c r="AQ27" s="33" t="s">
        <v>14</v>
      </c>
      <c r="AR27" s="33" t="s">
        <v>14</v>
      </c>
      <c r="AS27" s="33" t="s">
        <v>14</v>
      </c>
      <c r="AT27" s="33" t="s">
        <v>14</v>
      </c>
      <c r="AU27" s="33" t="s">
        <v>14</v>
      </c>
      <c r="AV27" s="33" t="s">
        <v>14</v>
      </c>
      <c r="AW27" s="33" t="s">
        <v>14</v>
      </c>
      <c r="AX27" s="33" t="s">
        <v>14</v>
      </c>
      <c r="AY27" s="33" t="s">
        <v>14</v>
      </c>
      <c r="AZ27" s="33" t="s">
        <v>14</v>
      </c>
      <c r="BA27" s="33" t="s">
        <v>14</v>
      </c>
      <c r="BB27" s="33" t="s">
        <v>14</v>
      </c>
      <c r="BC27" s="33" t="s">
        <v>14</v>
      </c>
      <c r="BD27" s="33" t="s">
        <v>14</v>
      </c>
      <c r="BE27" s="33" t="s">
        <v>14</v>
      </c>
      <c r="BF27" s="33" t="s">
        <v>14</v>
      </c>
      <c r="BG27" s="33" t="s">
        <v>14</v>
      </c>
      <c r="BH27" s="33" t="s">
        <v>14</v>
      </c>
      <c r="BI27" s="33" t="s">
        <v>14</v>
      </c>
      <c r="BJ27" s="33" t="s">
        <v>14</v>
      </c>
      <c r="BK27" s="33" t="s">
        <v>14</v>
      </c>
      <c r="BL27" s="33" t="s">
        <v>14</v>
      </c>
      <c r="BM27" s="33" t="s">
        <v>14</v>
      </c>
      <c r="BN27" s="33" t="s">
        <v>14</v>
      </c>
      <c r="BO27" s="33" t="s">
        <v>14</v>
      </c>
      <c r="BP27" s="33" t="s">
        <v>14</v>
      </c>
      <c r="BQ27" s="33" t="s">
        <v>14</v>
      </c>
      <c r="BR27" s="33" t="s">
        <v>14</v>
      </c>
      <c r="BS27" s="33" t="s">
        <v>14</v>
      </c>
      <c r="BT27" s="33" t="s">
        <v>14</v>
      </c>
      <c r="BU27" s="33" t="s">
        <v>14</v>
      </c>
      <c r="BV27" s="33" t="s">
        <v>14</v>
      </c>
      <c r="BW27" s="33" t="s">
        <v>14</v>
      </c>
      <c r="BX27" s="33" t="s">
        <v>14</v>
      </c>
      <c r="BY27" s="33" t="s">
        <v>14</v>
      </c>
      <c r="BZ27" s="33" t="s">
        <v>14</v>
      </c>
      <c r="CA27" s="33" t="s">
        <v>14</v>
      </c>
      <c r="CB27" s="33" t="s">
        <v>14</v>
      </c>
      <c r="CC27" s="33" t="s">
        <v>14</v>
      </c>
      <c r="CD27" s="33" t="s">
        <v>14</v>
      </c>
      <c r="CE27" s="33" t="s">
        <v>14</v>
      </c>
      <c r="CF27" s="33" t="s">
        <v>14</v>
      </c>
      <c r="CG27" s="33" t="s">
        <v>14</v>
      </c>
      <c r="CH27" s="33" t="s">
        <v>14</v>
      </c>
      <c r="CI27" s="33" t="s">
        <v>14</v>
      </c>
      <c r="CJ27" s="33" t="s">
        <v>14</v>
      </c>
      <c r="CK27" s="33" t="s">
        <v>14</v>
      </c>
      <c r="CL27" s="33" t="s">
        <v>14</v>
      </c>
      <c r="CM27" s="33" t="s">
        <v>14</v>
      </c>
      <c r="CN27" s="33" t="s">
        <v>14</v>
      </c>
      <c r="CO27" s="33" t="s">
        <v>14</v>
      </c>
      <c r="CP27" s="33" t="s">
        <v>14</v>
      </c>
      <c r="CQ27" s="33" t="s">
        <v>14</v>
      </c>
      <c r="CR27" s="33" t="s">
        <v>14</v>
      </c>
      <c r="CS27" s="33" t="s">
        <v>14</v>
      </c>
      <c r="CT27" s="33" t="s">
        <v>14</v>
      </c>
      <c r="CU27" s="33" t="s">
        <v>14</v>
      </c>
      <c r="CV27" s="33" t="s">
        <v>14</v>
      </c>
      <c r="CW27" s="33" t="s">
        <v>14</v>
      </c>
      <c r="CX27" s="33" t="s">
        <v>14</v>
      </c>
      <c r="CY27" s="33" t="s">
        <v>14</v>
      </c>
      <c r="CZ27" s="33" t="s">
        <v>14</v>
      </c>
      <c r="DA27" s="33" t="s">
        <v>14</v>
      </c>
    </row>
    <row r="28" spans="1:105" s="6" customFormat="1" ht="18.75" customHeight="1" thickTop="1">
      <c r="A28" s="57" t="s">
        <v>19</v>
      </c>
      <c r="B28" s="24" t="s">
        <v>5</v>
      </c>
      <c r="C28" s="20">
        <f>C10*0.48%</f>
        <v>3.4982399999999996</v>
      </c>
      <c r="D28" s="20">
        <f>D10*0.48%</f>
        <v>3.49296</v>
      </c>
      <c r="E28" s="20">
        <f>E10*0.48%</f>
        <v>3.5155199999999995</v>
      </c>
      <c r="F28" s="20">
        <f>F10*0.48%</f>
        <v>3.5664</v>
      </c>
      <c r="G28" s="20">
        <f>G10*0.48%</f>
        <v>3.5366399999999993</v>
      </c>
      <c r="H28" s="20">
        <f>H10*0.7%</f>
        <v>5.18</v>
      </c>
      <c r="I28" s="20">
        <f>I10*0.7%</f>
        <v>3.6407</v>
      </c>
      <c r="J28" s="20">
        <f>J10*0.48%</f>
        <v>2.5699199999999998</v>
      </c>
      <c r="K28" s="20">
        <f>K10*0.48%</f>
        <v>2.5435199999999996</v>
      </c>
      <c r="L28" s="20">
        <f>L10*0.48%</f>
        <v>2.59536</v>
      </c>
      <c r="M28" s="20">
        <f>M10*0.48%</f>
        <v>3.5198399999999994</v>
      </c>
      <c r="N28" s="20">
        <f>N10*0.7%</f>
        <v>5.073599999999999</v>
      </c>
      <c r="O28" s="20">
        <f>O10*0.7%</f>
        <v>3.4027</v>
      </c>
      <c r="P28" s="20">
        <f>P10*0.7%</f>
        <v>5.156199999999999</v>
      </c>
      <c r="Q28" s="20">
        <f aca="true" t="shared" si="59" ref="Q28:Y28">Q10*0.48%</f>
        <v>3.5063999999999997</v>
      </c>
      <c r="R28" s="20">
        <f t="shared" si="59"/>
        <v>3.5990399999999996</v>
      </c>
      <c r="S28" s="20">
        <f t="shared" si="59"/>
        <v>3.56976</v>
      </c>
      <c r="T28" s="20">
        <f t="shared" si="59"/>
        <v>3.53376</v>
      </c>
      <c r="U28" s="20">
        <f t="shared" si="59"/>
        <v>0.7257599999999998</v>
      </c>
      <c r="V28" s="20">
        <f t="shared" si="59"/>
        <v>3.6479999999999997</v>
      </c>
      <c r="W28" s="20">
        <f t="shared" si="59"/>
        <v>3.5447999999999995</v>
      </c>
      <c r="X28" s="20">
        <f t="shared" si="59"/>
        <v>3.50112</v>
      </c>
      <c r="Y28" s="20">
        <f t="shared" si="59"/>
        <v>2.5675199999999996</v>
      </c>
      <c r="Z28" s="20">
        <f aca="true" t="shared" si="60" ref="Z28:AG28">Z10*0.48%</f>
        <v>2.6102399999999997</v>
      </c>
      <c r="AA28" s="20">
        <f t="shared" si="60"/>
        <v>1.9958399999999998</v>
      </c>
      <c r="AB28" s="20">
        <f t="shared" si="60"/>
        <v>2.0347199999999996</v>
      </c>
      <c r="AC28" s="20">
        <f t="shared" si="60"/>
        <v>1.5398399999999999</v>
      </c>
      <c r="AD28" s="20">
        <f t="shared" si="60"/>
        <v>1.6401599999999998</v>
      </c>
      <c r="AE28" s="20">
        <f t="shared" si="60"/>
        <v>3.54576</v>
      </c>
      <c r="AF28" s="20">
        <f t="shared" si="60"/>
        <v>3.4622399999999995</v>
      </c>
      <c r="AG28" s="20">
        <f t="shared" si="60"/>
        <v>2.57136</v>
      </c>
      <c r="AH28" s="20">
        <f>AH10*0.48%</f>
        <v>3.1790399999999996</v>
      </c>
      <c r="AI28" s="20">
        <f>AI10*0.48%</f>
        <v>3.7142399999999993</v>
      </c>
      <c r="AJ28" s="20">
        <f>AJ10*0.48%</f>
        <v>3.5443199999999995</v>
      </c>
      <c r="AK28" s="20">
        <f>AK10*0.7%</f>
        <v>5.129599999999999</v>
      </c>
      <c r="AL28" s="20">
        <f>AL10*0.7%</f>
        <v>2.3764999999999996</v>
      </c>
      <c r="AM28" s="20">
        <f>AM10*0.7%</f>
        <v>5.1247</v>
      </c>
      <c r="AN28" s="20">
        <f aca="true" t="shared" si="61" ref="AN28:BB28">AN10*0.48%</f>
        <v>3.5414399999999993</v>
      </c>
      <c r="AO28" s="20">
        <f t="shared" si="61"/>
        <v>1.9780799999999998</v>
      </c>
      <c r="AP28" s="20">
        <f t="shared" si="61"/>
        <v>3.2851199999999996</v>
      </c>
      <c r="AQ28" s="20">
        <f t="shared" si="61"/>
        <v>2.5991999999999997</v>
      </c>
      <c r="AR28" s="20">
        <f t="shared" si="61"/>
        <v>0.99984</v>
      </c>
      <c r="AS28" s="20">
        <f t="shared" si="61"/>
        <v>1.9007999999999998</v>
      </c>
      <c r="AT28" s="20">
        <f t="shared" si="61"/>
        <v>2.5271999999999997</v>
      </c>
      <c r="AU28" s="20">
        <f t="shared" si="61"/>
        <v>0.40512</v>
      </c>
      <c r="AV28" s="20">
        <f t="shared" si="61"/>
        <v>0.9647999999999999</v>
      </c>
      <c r="AW28" s="20">
        <f t="shared" si="61"/>
        <v>0.408</v>
      </c>
      <c r="AX28" s="20">
        <f t="shared" si="61"/>
        <v>0.52896</v>
      </c>
      <c r="AY28" s="20">
        <f t="shared" si="61"/>
        <v>3.4319999999999995</v>
      </c>
      <c r="AZ28" s="20">
        <f t="shared" si="61"/>
        <v>2.1643199999999996</v>
      </c>
      <c r="BA28" s="20">
        <f t="shared" si="61"/>
        <v>0.3792</v>
      </c>
      <c r="BB28" s="20">
        <f t="shared" si="61"/>
        <v>1.59744</v>
      </c>
      <c r="BC28" s="20">
        <f>BC10*0.48%</f>
        <v>1.58208</v>
      </c>
      <c r="BD28" s="20">
        <f>BD10*0.48%</f>
        <v>2.3241599999999996</v>
      </c>
      <c r="BE28" s="20">
        <f>BE10*0.48%</f>
        <v>2.34096</v>
      </c>
      <c r="BF28" s="20">
        <f>BF10*0.7%</f>
        <v>2.2805999999999997</v>
      </c>
      <c r="BG28" s="20">
        <f>BG10*0.7%</f>
        <v>4.9882</v>
      </c>
      <c r="BH28" s="20">
        <f>BH10*0.7%</f>
        <v>4.097799999999999</v>
      </c>
      <c r="BI28" s="20">
        <f aca="true" t="shared" si="62" ref="BI28:BX28">BI10*0.48%</f>
        <v>0.44399999999999995</v>
      </c>
      <c r="BJ28" s="20">
        <f t="shared" si="62"/>
        <v>0.47375999999999996</v>
      </c>
      <c r="BK28" s="20">
        <f t="shared" si="62"/>
        <v>2.5075199999999995</v>
      </c>
      <c r="BL28" s="20">
        <f t="shared" si="62"/>
        <v>2.4791999999999996</v>
      </c>
      <c r="BM28" s="20">
        <f t="shared" si="62"/>
        <v>1.99104</v>
      </c>
      <c r="BN28" s="20">
        <f t="shared" si="62"/>
        <v>3.4795199999999995</v>
      </c>
      <c r="BO28" s="20">
        <f t="shared" si="62"/>
        <v>2.6462399999999997</v>
      </c>
      <c r="BP28" s="20">
        <f t="shared" si="62"/>
        <v>2.4782399999999996</v>
      </c>
      <c r="BQ28" s="20">
        <f t="shared" si="62"/>
        <v>3.4823999999999997</v>
      </c>
      <c r="BR28" s="20">
        <f t="shared" si="62"/>
        <v>3.4608</v>
      </c>
      <c r="BS28" s="20">
        <f t="shared" si="62"/>
        <v>1.9559999999999997</v>
      </c>
      <c r="BT28" s="20">
        <f t="shared" si="62"/>
        <v>1.6171199999999997</v>
      </c>
      <c r="BU28" s="20">
        <f t="shared" si="62"/>
        <v>1.9483199999999998</v>
      </c>
      <c r="BV28" s="20">
        <f t="shared" si="62"/>
        <v>1.6228799999999999</v>
      </c>
      <c r="BW28" s="20">
        <f t="shared" si="62"/>
        <v>3.4828799999999998</v>
      </c>
      <c r="BX28" s="20">
        <f t="shared" si="62"/>
        <v>1.93008</v>
      </c>
      <c r="BY28" s="20">
        <f>BY10*0.48%</f>
        <v>1.4107199999999998</v>
      </c>
      <c r="BZ28" s="20">
        <f>BZ10*0.48%</f>
        <v>2.5670399999999995</v>
      </c>
      <c r="CA28" s="20">
        <f>CA10*0.7%</f>
        <v>0.6748</v>
      </c>
      <c r="CB28" s="20">
        <f>CB10*0.7%</f>
        <v>5.1583</v>
      </c>
      <c r="CC28" s="20">
        <f aca="true" t="shared" si="63" ref="CC28:CO28">CC10*0.48%</f>
        <v>1.6056</v>
      </c>
      <c r="CD28" s="20">
        <f t="shared" si="63"/>
        <v>1.67568</v>
      </c>
      <c r="CE28" s="20">
        <f t="shared" si="63"/>
        <v>3.4468799999999997</v>
      </c>
      <c r="CF28" s="20">
        <f t="shared" si="63"/>
        <v>3.51696</v>
      </c>
      <c r="CG28" s="20">
        <f t="shared" si="63"/>
        <v>1.59168</v>
      </c>
      <c r="CH28" s="20">
        <f t="shared" si="63"/>
        <v>1.6391999999999998</v>
      </c>
      <c r="CI28" s="20">
        <f t="shared" si="63"/>
        <v>2.8392</v>
      </c>
      <c r="CJ28" s="20">
        <f t="shared" si="63"/>
        <v>1.17264</v>
      </c>
      <c r="CK28" s="20">
        <f t="shared" si="63"/>
        <v>0.40559999999999996</v>
      </c>
      <c r="CL28" s="20">
        <f t="shared" si="63"/>
        <v>0.9657599999999998</v>
      </c>
      <c r="CM28" s="20">
        <f t="shared" si="63"/>
        <v>0.9878399999999999</v>
      </c>
      <c r="CN28" s="20">
        <f t="shared" si="63"/>
        <v>0.65664</v>
      </c>
      <c r="CO28" s="20">
        <f t="shared" si="63"/>
        <v>0.5356799999999999</v>
      </c>
      <c r="CP28" s="20">
        <f aca="true" t="shared" si="64" ref="CP28:DA28">CP10*0.48%</f>
        <v>3.1814399999999994</v>
      </c>
      <c r="CQ28" s="20">
        <f t="shared" si="64"/>
        <v>3.4828799999999998</v>
      </c>
      <c r="CR28" s="20">
        <f t="shared" si="64"/>
        <v>3.4656</v>
      </c>
      <c r="CS28" s="20">
        <f t="shared" si="64"/>
        <v>2.87328</v>
      </c>
      <c r="CT28" s="20">
        <f t="shared" si="64"/>
        <v>2.3270399999999998</v>
      </c>
      <c r="CU28" s="20">
        <f t="shared" si="64"/>
        <v>2.92368</v>
      </c>
      <c r="CV28" s="20">
        <f t="shared" si="64"/>
        <v>2.79888</v>
      </c>
      <c r="CW28" s="20">
        <f t="shared" si="64"/>
        <v>2.8262399999999994</v>
      </c>
      <c r="CX28" s="20">
        <f t="shared" si="64"/>
        <v>2.8483199999999997</v>
      </c>
      <c r="CY28" s="20">
        <f t="shared" si="64"/>
        <v>0.44736</v>
      </c>
      <c r="CZ28" s="20">
        <f t="shared" si="64"/>
        <v>0.48239999999999994</v>
      </c>
      <c r="DA28" s="20">
        <f t="shared" si="64"/>
        <v>2.4748799999999997</v>
      </c>
    </row>
    <row r="29" spans="1:105" s="6" customFormat="1" ht="18.75" customHeight="1">
      <c r="A29" s="55"/>
      <c r="B29" s="25" t="s">
        <v>13</v>
      </c>
      <c r="C29" s="19">
        <f>45.32*C28</f>
        <v>158.54023679999997</v>
      </c>
      <c r="D29" s="19">
        <f aca="true" t="shared" si="65" ref="D29:M29">45.32*D28</f>
        <v>158.3009472</v>
      </c>
      <c r="E29" s="19">
        <f t="shared" si="65"/>
        <v>159.32336639999997</v>
      </c>
      <c r="F29" s="19">
        <f t="shared" si="65"/>
        <v>161.629248</v>
      </c>
      <c r="G29" s="19">
        <f t="shared" si="65"/>
        <v>160.28052479999997</v>
      </c>
      <c r="H29" s="19">
        <f t="shared" si="65"/>
        <v>234.7576</v>
      </c>
      <c r="I29" s="19">
        <f t="shared" si="65"/>
        <v>164.996524</v>
      </c>
      <c r="J29" s="19">
        <f t="shared" si="65"/>
        <v>116.46877439999999</v>
      </c>
      <c r="K29" s="19">
        <f t="shared" si="65"/>
        <v>115.27232639999998</v>
      </c>
      <c r="L29" s="19">
        <f t="shared" si="65"/>
        <v>117.6217152</v>
      </c>
      <c r="M29" s="19">
        <f t="shared" si="65"/>
        <v>159.51914879999998</v>
      </c>
      <c r="N29" s="19">
        <f aca="true" t="shared" si="66" ref="N29:Y29">45.32*N28</f>
        <v>229.93555199999994</v>
      </c>
      <c r="O29" s="19">
        <f t="shared" si="66"/>
        <v>154.210364</v>
      </c>
      <c r="P29" s="19">
        <f t="shared" si="66"/>
        <v>233.67898399999996</v>
      </c>
      <c r="Q29" s="19">
        <f t="shared" si="66"/>
        <v>158.910048</v>
      </c>
      <c r="R29" s="19">
        <f t="shared" si="66"/>
        <v>163.1084928</v>
      </c>
      <c r="S29" s="19">
        <f t="shared" si="66"/>
        <v>161.7815232</v>
      </c>
      <c r="T29" s="19">
        <f t="shared" si="66"/>
        <v>160.15000320000001</v>
      </c>
      <c r="U29" s="19">
        <f t="shared" si="66"/>
        <v>32.89144319999999</v>
      </c>
      <c r="V29" s="19">
        <f t="shared" si="66"/>
        <v>165.32736</v>
      </c>
      <c r="W29" s="19">
        <f t="shared" si="66"/>
        <v>160.65033599999998</v>
      </c>
      <c r="X29" s="19">
        <f t="shared" si="66"/>
        <v>158.67075839999998</v>
      </c>
      <c r="Y29" s="19">
        <f t="shared" si="66"/>
        <v>116.36000639999997</v>
      </c>
      <c r="Z29" s="19">
        <f aca="true" t="shared" si="67" ref="Z29:AT29">45.32*Z28</f>
        <v>118.29607679999998</v>
      </c>
      <c r="AA29" s="19">
        <f t="shared" si="67"/>
        <v>90.45146879999999</v>
      </c>
      <c r="AB29" s="19">
        <f t="shared" si="67"/>
        <v>92.21351039999999</v>
      </c>
      <c r="AC29" s="19">
        <f t="shared" si="67"/>
        <v>69.7855488</v>
      </c>
      <c r="AD29" s="19">
        <f t="shared" si="67"/>
        <v>74.3320512</v>
      </c>
      <c r="AE29" s="19">
        <f t="shared" si="67"/>
        <v>160.6938432</v>
      </c>
      <c r="AF29" s="19">
        <f t="shared" si="67"/>
        <v>156.90871679999998</v>
      </c>
      <c r="AG29" s="19">
        <f t="shared" si="67"/>
        <v>116.53403519999999</v>
      </c>
      <c r="AH29" s="19">
        <f t="shared" si="67"/>
        <v>144.0740928</v>
      </c>
      <c r="AI29" s="19">
        <f t="shared" si="67"/>
        <v>168.32935679999997</v>
      </c>
      <c r="AJ29" s="19">
        <f t="shared" si="67"/>
        <v>160.62858239999997</v>
      </c>
      <c r="AK29" s="19">
        <f t="shared" si="67"/>
        <v>232.47347199999996</v>
      </c>
      <c r="AL29" s="19">
        <f t="shared" si="67"/>
        <v>107.70297999999998</v>
      </c>
      <c r="AM29" s="19">
        <f t="shared" si="67"/>
        <v>232.25140399999998</v>
      </c>
      <c r="AN29" s="19">
        <f t="shared" si="67"/>
        <v>160.49806079999996</v>
      </c>
      <c r="AO29" s="19">
        <f t="shared" si="67"/>
        <v>89.6465856</v>
      </c>
      <c r="AP29" s="19">
        <f t="shared" si="67"/>
        <v>148.88163839999999</v>
      </c>
      <c r="AQ29" s="19">
        <f t="shared" si="67"/>
        <v>117.79574399999998</v>
      </c>
      <c r="AR29" s="19">
        <f t="shared" si="67"/>
        <v>45.3127488</v>
      </c>
      <c r="AS29" s="19">
        <f t="shared" si="67"/>
        <v>86.144256</v>
      </c>
      <c r="AT29" s="19">
        <f t="shared" si="67"/>
        <v>114.53270399999998</v>
      </c>
      <c r="AU29" s="19">
        <f aca="true" t="shared" si="68" ref="AU29:BZ29">45.32*AU28</f>
        <v>18.3600384</v>
      </c>
      <c r="AV29" s="19">
        <f t="shared" si="68"/>
        <v>43.72473599999999</v>
      </c>
      <c r="AW29" s="19">
        <f t="shared" si="68"/>
        <v>18.49056</v>
      </c>
      <c r="AX29" s="19">
        <f t="shared" si="68"/>
        <v>23.9724672</v>
      </c>
      <c r="AY29" s="19">
        <f t="shared" si="68"/>
        <v>155.53823999999997</v>
      </c>
      <c r="AZ29" s="19">
        <f t="shared" si="68"/>
        <v>98.08698239999998</v>
      </c>
      <c r="BA29" s="19">
        <f t="shared" si="68"/>
        <v>17.185344</v>
      </c>
      <c r="BB29" s="19">
        <f t="shared" si="68"/>
        <v>72.3959808</v>
      </c>
      <c r="BC29" s="19">
        <f t="shared" si="68"/>
        <v>71.6998656</v>
      </c>
      <c r="BD29" s="19">
        <f t="shared" si="68"/>
        <v>105.33093119999998</v>
      </c>
      <c r="BE29" s="19">
        <f t="shared" si="68"/>
        <v>106.0923072</v>
      </c>
      <c r="BF29" s="19">
        <f t="shared" si="68"/>
        <v>103.35679199999998</v>
      </c>
      <c r="BG29" s="19">
        <f t="shared" si="68"/>
        <v>226.065224</v>
      </c>
      <c r="BH29" s="19">
        <f t="shared" si="68"/>
        <v>185.71229599999998</v>
      </c>
      <c r="BI29" s="19">
        <f t="shared" si="68"/>
        <v>20.122079999999997</v>
      </c>
      <c r="BJ29" s="19">
        <f t="shared" si="68"/>
        <v>21.4708032</v>
      </c>
      <c r="BK29" s="19">
        <f t="shared" si="68"/>
        <v>113.64080639999997</v>
      </c>
      <c r="BL29" s="19">
        <f t="shared" si="68"/>
        <v>112.35734399999998</v>
      </c>
      <c r="BM29" s="19">
        <f t="shared" si="68"/>
        <v>90.23393279999999</v>
      </c>
      <c r="BN29" s="19">
        <f t="shared" si="68"/>
        <v>157.69184639999997</v>
      </c>
      <c r="BO29" s="19">
        <f t="shared" si="68"/>
        <v>119.92759679999999</v>
      </c>
      <c r="BP29" s="19">
        <f t="shared" si="68"/>
        <v>112.31383679999998</v>
      </c>
      <c r="BQ29" s="19">
        <f t="shared" si="68"/>
        <v>157.82236799999998</v>
      </c>
      <c r="BR29" s="19">
        <f t="shared" si="68"/>
        <v>156.843456</v>
      </c>
      <c r="BS29" s="19">
        <f t="shared" si="68"/>
        <v>88.64591999999999</v>
      </c>
      <c r="BT29" s="19">
        <f t="shared" si="68"/>
        <v>73.28787839999998</v>
      </c>
      <c r="BU29" s="19">
        <f t="shared" si="68"/>
        <v>88.2978624</v>
      </c>
      <c r="BV29" s="19">
        <f t="shared" si="68"/>
        <v>73.5489216</v>
      </c>
      <c r="BW29" s="19">
        <f t="shared" si="68"/>
        <v>157.8441216</v>
      </c>
      <c r="BX29" s="19">
        <f t="shared" si="68"/>
        <v>87.4712256</v>
      </c>
      <c r="BY29" s="19">
        <f t="shared" si="68"/>
        <v>63.93383039999999</v>
      </c>
      <c r="BZ29" s="19">
        <f t="shared" si="68"/>
        <v>116.33825279999998</v>
      </c>
      <c r="CA29" s="19">
        <f aca="true" t="shared" si="69" ref="CA29:DA29">45.32*CA28</f>
        <v>30.581936</v>
      </c>
      <c r="CB29" s="19">
        <f t="shared" si="69"/>
        <v>233.77415599999998</v>
      </c>
      <c r="CC29" s="19">
        <f t="shared" si="69"/>
        <v>72.76579199999999</v>
      </c>
      <c r="CD29" s="19">
        <f t="shared" si="69"/>
        <v>75.94181760000001</v>
      </c>
      <c r="CE29" s="19">
        <f t="shared" si="69"/>
        <v>156.2126016</v>
      </c>
      <c r="CF29" s="19">
        <f t="shared" si="69"/>
        <v>159.3886272</v>
      </c>
      <c r="CG29" s="19">
        <f t="shared" si="69"/>
        <v>72.1349376</v>
      </c>
      <c r="CH29" s="19">
        <f t="shared" si="69"/>
        <v>74.28854399999999</v>
      </c>
      <c r="CI29" s="19">
        <f t="shared" si="69"/>
        <v>128.672544</v>
      </c>
      <c r="CJ29" s="19">
        <f t="shared" si="69"/>
        <v>53.144044799999996</v>
      </c>
      <c r="CK29" s="19">
        <f t="shared" si="69"/>
        <v>18.381791999999997</v>
      </c>
      <c r="CL29" s="19">
        <f t="shared" si="69"/>
        <v>43.76824319999999</v>
      </c>
      <c r="CM29" s="19">
        <f t="shared" si="69"/>
        <v>44.7689088</v>
      </c>
      <c r="CN29" s="19">
        <f t="shared" si="69"/>
        <v>29.7589248</v>
      </c>
      <c r="CO29" s="19">
        <f t="shared" si="69"/>
        <v>24.277017599999997</v>
      </c>
      <c r="CP29" s="19">
        <f t="shared" si="69"/>
        <v>144.1828608</v>
      </c>
      <c r="CQ29" s="19">
        <f t="shared" si="69"/>
        <v>157.8441216</v>
      </c>
      <c r="CR29" s="19">
        <f t="shared" si="69"/>
        <v>157.060992</v>
      </c>
      <c r="CS29" s="19">
        <f t="shared" si="69"/>
        <v>130.2170496</v>
      </c>
      <c r="CT29" s="19">
        <f t="shared" si="69"/>
        <v>105.46145279999999</v>
      </c>
      <c r="CU29" s="19">
        <f t="shared" si="69"/>
        <v>132.5011776</v>
      </c>
      <c r="CV29" s="19">
        <f t="shared" si="69"/>
        <v>126.84524160000001</v>
      </c>
      <c r="CW29" s="19">
        <f t="shared" si="69"/>
        <v>128.08519679999998</v>
      </c>
      <c r="CX29" s="19">
        <f t="shared" si="69"/>
        <v>129.0858624</v>
      </c>
      <c r="CY29" s="19">
        <f t="shared" si="69"/>
        <v>20.2743552</v>
      </c>
      <c r="CZ29" s="19">
        <f t="shared" si="69"/>
        <v>21.862367999999996</v>
      </c>
      <c r="DA29" s="19">
        <f t="shared" si="69"/>
        <v>112.16156159999998</v>
      </c>
    </row>
    <row r="30" spans="1:105" s="6" customFormat="1" ht="18.75" customHeight="1">
      <c r="A30" s="55"/>
      <c r="B30" s="25" t="s">
        <v>2</v>
      </c>
      <c r="C30" s="19">
        <f>C29/C9/12</f>
        <v>0.018128</v>
      </c>
      <c r="D30" s="19">
        <f aca="true" t="shared" si="70" ref="D30:M30">D29/D9/12</f>
        <v>0.018128</v>
      </c>
      <c r="E30" s="19">
        <f t="shared" si="70"/>
        <v>0.018127999999999995</v>
      </c>
      <c r="F30" s="19">
        <f t="shared" si="70"/>
        <v>0.018128</v>
      </c>
      <c r="G30" s="19">
        <f t="shared" si="70"/>
        <v>0.018128</v>
      </c>
      <c r="H30" s="19">
        <f t="shared" si="70"/>
        <v>0.026436666666666667</v>
      </c>
      <c r="I30" s="19">
        <f t="shared" si="70"/>
        <v>0.026436666666666664</v>
      </c>
      <c r="J30" s="19">
        <f t="shared" si="70"/>
        <v>0.018128</v>
      </c>
      <c r="K30" s="19">
        <f t="shared" si="70"/>
        <v>0.018128</v>
      </c>
      <c r="L30" s="19">
        <f t="shared" si="70"/>
        <v>0.018128</v>
      </c>
      <c r="M30" s="19">
        <f t="shared" si="70"/>
        <v>0.018128</v>
      </c>
      <c r="N30" s="19">
        <f aca="true" t="shared" si="71" ref="N30:Y30">N29/N9/12</f>
        <v>0.026436666666666664</v>
      </c>
      <c r="O30" s="19">
        <f t="shared" si="71"/>
        <v>0.026436666666666664</v>
      </c>
      <c r="P30" s="19">
        <f t="shared" si="71"/>
        <v>0.02643666666666666</v>
      </c>
      <c r="Q30" s="19">
        <f t="shared" si="71"/>
        <v>0.018128</v>
      </c>
      <c r="R30" s="19">
        <f t="shared" si="71"/>
        <v>0.018128000000000002</v>
      </c>
      <c r="S30" s="19">
        <f t="shared" si="71"/>
        <v>0.018128000000000002</v>
      </c>
      <c r="T30" s="19">
        <f t="shared" si="71"/>
        <v>0.018128000000000002</v>
      </c>
      <c r="U30" s="19">
        <f t="shared" si="71"/>
        <v>0.018127999999999995</v>
      </c>
      <c r="V30" s="19">
        <f t="shared" si="71"/>
        <v>0.018128000000000002</v>
      </c>
      <c r="W30" s="19">
        <f t="shared" si="71"/>
        <v>0.018128</v>
      </c>
      <c r="X30" s="19">
        <f t="shared" si="71"/>
        <v>0.018128</v>
      </c>
      <c r="Y30" s="19">
        <f t="shared" si="71"/>
        <v>0.018127999999999995</v>
      </c>
      <c r="Z30" s="19">
        <f aca="true" t="shared" si="72" ref="Z30:AT30">Z29/Z9/12</f>
        <v>0.018128</v>
      </c>
      <c r="AA30" s="19">
        <f t="shared" si="72"/>
        <v>0.018127999999999995</v>
      </c>
      <c r="AB30" s="19">
        <f t="shared" si="72"/>
        <v>0.018128</v>
      </c>
      <c r="AC30" s="19">
        <f t="shared" si="72"/>
        <v>0.018128000000000002</v>
      </c>
      <c r="AD30" s="19">
        <f t="shared" si="72"/>
        <v>0.018128</v>
      </c>
      <c r="AE30" s="19">
        <f t="shared" si="72"/>
        <v>0.018128</v>
      </c>
      <c r="AF30" s="19">
        <f t="shared" si="72"/>
        <v>0.018128</v>
      </c>
      <c r="AG30" s="19">
        <f t="shared" si="72"/>
        <v>0.018127999999999995</v>
      </c>
      <c r="AH30" s="19">
        <f t="shared" si="72"/>
        <v>0.018128000000000002</v>
      </c>
      <c r="AI30" s="19">
        <f t="shared" si="72"/>
        <v>0.018128</v>
      </c>
      <c r="AJ30" s="19">
        <f t="shared" si="72"/>
        <v>0.018128</v>
      </c>
      <c r="AK30" s="19">
        <f t="shared" si="72"/>
        <v>0.026436666666666664</v>
      </c>
      <c r="AL30" s="19">
        <f t="shared" si="72"/>
        <v>0.026436666666666664</v>
      </c>
      <c r="AM30" s="19">
        <f t="shared" si="72"/>
        <v>0.026436666666666664</v>
      </c>
      <c r="AN30" s="19">
        <f t="shared" si="72"/>
        <v>0.018127999999999995</v>
      </c>
      <c r="AO30" s="19">
        <f t="shared" si="72"/>
        <v>0.018128</v>
      </c>
      <c r="AP30" s="19">
        <f t="shared" si="72"/>
        <v>0.018128</v>
      </c>
      <c r="AQ30" s="19">
        <f t="shared" si="72"/>
        <v>0.018128</v>
      </c>
      <c r="AR30" s="19">
        <f t="shared" si="72"/>
        <v>0.018128000000000002</v>
      </c>
      <c r="AS30" s="19">
        <f t="shared" si="72"/>
        <v>0.018128000000000002</v>
      </c>
      <c r="AT30" s="19">
        <f t="shared" si="72"/>
        <v>0.018127999999999995</v>
      </c>
      <c r="AU30" s="19">
        <f aca="true" t="shared" si="73" ref="AU30:BZ30">AU29/AU9/12</f>
        <v>0.018128</v>
      </c>
      <c r="AV30" s="19">
        <f t="shared" si="73"/>
        <v>0.018127999999999995</v>
      </c>
      <c r="AW30" s="19">
        <f t="shared" si="73"/>
        <v>0.018128</v>
      </c>
      <c r="AX30" s="19">
        <f t="shared" si="73"/>
        <v>0.018128000000000002</v>
      </c>
      <c r="AY30" s="19">
        <f t="shared" si="73"/>
        <v>0.018127999999999995</v>
      </c>
      <c r="AZ30" s="19">
        <f t="shared" si="73"/>
        <v>0.018128</v>
      </c>
      <c r="BA30" s="19">
        <f t="shared" si="73"/>
        <v>0.018128000000000002</v>
      </c>
      <c r="BB30" s="19">
        <f t="shared" si="73"/>
        <v>0.018128000000000002</v>
      </c>
      <c r="BC30" s="19">
        <f t="shared" si="73"/>
        <v>0.018128</v>
      </c>
      <c r="BD30" s="19">
        <f t="shared" si="73"/>
        <v>0.018127999999999995</v>
      </c>
      <c r="BE30" s="19">
        <f t="shared" si="73"/>
        <v>0.018128</v>
      </c>
      <c r="BF30" s="19">
        <f t="shared" si="73"/>
        <v>0.026436666666666664</v>
      </c>
      <c r="BG30" s="19">
        <f t="shared" si="73"/>
        <v>0.026436666666666664</v>
      </c>
      <c r="BH30" s="19">
        <f t="shared" si="73"/>
        <v>0.026436666666666664</v>
      </c>
      <c r="BI30" s="19">
        <f t="shared" si="73"/>
        <v>0.018128</v>
      </c>
      <c r="BJ30" s="19">
        <f t="shared" si="73"/>
        <v>0.018128</v>
      </c>
      <c r="BK30" s="19">
        <f t="shared" si="73"/>
        <v>0.018127999999999995</v>
      </c>
      <c r="BL30" s="19">
        <f t="shared" si="73"/>
        <v>0.018128</v>
      </c>
      <c r="BM30" s="19">
        <f t="shared" si="73"/>
        <v>0.018128</v>
      </c>
      <c r="BN30" s="19">
        <f t="shared" si="73"/>
        <v>0.018128</v>
      </c>
      <c r="BO30" s="19">
        <f t="shared" si="73"/>
        <v>0.018128000000000002</v>
      </c>
      <c r="BP30" s="19">
        <f t="shared" si="73"/>
        <v>0.018128</v>
      </c>
      <c r="BQ30" s="19">
        <f t="shared" si="73"/>
        <v>0.018128</v>
      </c>
      <c r="BR30" s="19">
        <f t="shared" si="73"/>
        <v>0.018128000000000002</v>
      </c>
      <c r="BS30" s="19">
        <f t="shared" si="73"/>
        <v>0.018128</v>
      </c>
      <c r="BT30" s="19">
        <f t="shared" si="73"/>
        <v>0.018127999999999995</v>
      </c>
      <c r="BU30" s="19">
        <f t="shared" si="73"/>
        <v>0.018128000000000002</v>
      </c>
      <c r="BV30" s="19">
        <f t="shared" si="73"/>
        <v>0.018128</v>
      </c>
      <c r="BW30" s="19">
        <f t="shared" si="73"/>
        <v>0.018128</v>
      </c>
      <c r="BX30" s="19">
        <f t="shared" si="73"/>
        <v>0.018128</v>
      </c>
      <c r="BY30" s="19">
        <f t="shared" si="73"/>
        <v>0.018128</v>
      </c>
      <c r="BZ30" s="19">
        <f t="shared" si="73"/>
        <v>0.018128</v>
      </c>
      <c r="CA30" s="19">
        <f aca="true" t="shared" si="74" ref="CA30:DA30">CA29/CA9/12</f>
        <v>0.026436666666666664</v>
      </c>
      <c r="CB30" s="19">
        <f t="shared" si="74"/>
        <v>0.026436666666666664</v>
      </c>
      <c r="CC30" s="19">
        <f t="shared" si="74"/>
        <v>0.018128</v>
      </c>
      <c r="CD30" s="19">
        <f t="shared" si="74"/>
        <v>0.018128000000000002</v>
      </c>
      <c r="CE30" s="19">
        <f t="shared" si="74"/>
        <v>0.018128</v>
      </c>
      <c r="CF30" s="19">
        <f t="shared" si="74"/>
        <v>0.018128</v>
      </c>
      <c r="CG30" s="19">
        <f t="shared" si="74"/>
        <v>0.018128</v>
      </c>
      <c r="CH30" s="19">
        <f t="shared" si="74"/>
        <v>0.018127999999999995</v>
      </c>
      <c r="CI30" s="19">
        <f t="shared" si="74"/>
        <v>0.018128</v>
      </c>
      <c r="CJ30" s="19">
        <f t="shared" si="74"/>
        <v>0.018128</v>
      </c>
      <c r="CK30" s="19">
        <f t="shared" si="74"/>
        <v>0.018128</v>
      </c>
      <c r="CL30" s="19">
        <f t="shared" si="74"/>
        <v>0.018128</v>
      </c>
      <c r="CM30" s="19">
        <f t="shared" si="74"/>
        <v>0.018128</v>
      </c>
      <c r="CN30" s="19">
        <f t="shared" si="74"/>
        <v>0.018128</v>
      </c>
      <c r="CO30" s="19">
        <f t="shared" si="74"/>
        <v>0.018128</v>
      </c>
      <c r="CP30" s="19">
        <f t="shared" si="74"/>
        <v>0.018128000000000002</v>
      </c>
      <c r="CQ30" s="19">
        <f t="shared" si="74"/>
        <v>0.018128</v>
      </c>
      <c r="CR30" s="19">
        <f t="shared" si="74"/>
        <v>0.018128000000000002</v>
      </c>
      <c r="CS30" s="19">
        <f t="shared" si="74"/>
        <v>0.018128</v>
      </c>
      <c r="CT30" s="19">
        <f t="shared" si="74"/>
        <v>0.018128</v>
      </c>
      <c r="CU30" s="19">
        <f t="shared" si="74"/>
        <v>0.018128000000000002</v>
      </c>
      <c r="CV30" s="19">
        <f t="shared" si="74"/>
        <v>0.018128000000000002</v>
      </c>
      <c r="CW30" s="19">
        <f t="shared" si="74"/>
        <v>0.018128</v>
      </c>
      <c r="CX30" s="19">
        <f t="shared" si="74"/>
        <v>0.018128000000000002</v>
      </c>
      <c r="CY30" s="19">
        <f t="shared" si="74"/>
        <v>0.018128</v>
      </c>
      <c r="CZ30" s="19">
        <f t="shared" si="74"/>
        <v>0.018127999999999995</v>
      </c>
      <c r="DA30" s="19">
        <f t="shared" si="74"/>
        <v>0.018127999999999995</v>
      </c>
    </row>
    <row r="31" spans="1:105" s="6" customFormat="1" ht="18.75" customHeight="1" thickBot="1">
      <c r="A31" s="56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14</v>
      </c>
      <c r="AC31" s="18" t="s">
        <v>14</v>
      </c>
      <c r="AD31" s="18" t="s">
        <v>14</v>
      </c>
      <c r="AE31" s="18" t="s">
        <v>14</v>
      </c>
      <c r="AF31" s="18" t="s">
        <v>14</v>
      </c>
      <c r="AG31" s="18" t="s">
        <v>14</v>
      </c>
      <c r="AH31" s="18" t="s">
        <v>14</v>
      </c>
      <c r="AI31" s="18" t="s">
        <v>14</v>
      </c>
      <c r="AJ31" s="18" t="s">
        <v>14</v>
      </c>
      <c r="AK31" s="18" t="s">
        <v>14</v>
      </c>
      <c r="AL31" s="18" t="s">
        <v>14</v>
      </c>
      <c r="AM31" s="18" t="s">
        <v>14</v>
      </c>
      <c r="AN31" s="18" t="s">
        <v>14</v>
      </c>
      <c r="AO31" s="18" t="s">
        <v>14</v>
      </c>
      <c r="AP31" s="18" t="s">
        <v>14</v>
      </c>
      <c r="AQ31" s="18" t="s">
        <v>14</v>
      </c>
      <c r="AR31" s="18" t="s">
        <v>14</v>
      </c>
      <c r="AS31" s="18" t="s">
        <v>14</v>
      </c>
      <c r="AT31" s="18" t="s">
        <v>14</v>
      </c>
      <c r="AU31" s="18" t="s">
        <v>14</v>
      </c>
      <c r="AV31" s="18" t="s">
        <v>14</v>
      </c>
      <c r="AW31" s="18" t="s">
        <v>14</v>
      </c>
      <c r="AX31" s="18" t="s">
        <v>14</v>
      </c>
      <c r="AY31" s="18" t="s">
        <v>14</v>
      </c>
      <c r="AZ31" s="18" t="s">
        <v>14</v>
      </c>
      <c r="BA31" s="18" t="s">
        <v>14</v>
      </c>
      <c r="BB31" s="18" t="s">
        <v>14</v>
      </c>
      <c r="BC31" s="18" t="s">
        <v>14</v>
      </c>
      <c r="BD31" s="18" t="s">
        <v>14</v>
      </c>
      <c r="BE31" s="18" t="s">
        <v>14</v>
      </c>
      <c r="BF31" s="18" t="s">
        <v>14</v>
      </c>
      <c r="BG31" s="18" t="s">
        <v>14</v>
      </c>
      <c r="BH31" s="18" t="s">
        <v>14</v>
      </c>
      <c r="BI31" s="18" t="s">
        <v>14</v>
      </c>
      <c r="BJ31" s="18" t="s">
        <v>14</v>
      </c>
      <c r="BK31" s="18" t="s">
        <v>14</v>
      </c>
      <c r="BL31" s="18" t="s">
        <v>14</v>
      </c>
      <c r="BM31" s="18" t="s">
        <v>14</v>
      </c>
      <c r="BN31" s="18" t="s">
        <v>14</v>
      </c>
      <c r="BO31" s="18" t="s">
        <v>14</v>
      </c>
      <c r="BP31" s="18" t="s">
        <v>14</v>
      </c>
      <c r="BQ31" s="18" t="s">
        <v>14</v>
      </c>
      <c r="BR31" s="18" t="s">
        <v>14</v>
      </c>
      <c r="BS31" s="18" t="s">
        <v>14</v>
      </c>
      <c r="BT31" s="18" t="s">
        <v>14</v>
      </c>
      <c r="BU31" s="18" t="s">
        <v>14</v>
      </c>
      <c r="BV31" s="18" t="s">
        <v>14</v>
      </c>
      <c r="BW31" s="18" t="s">
        <v>14</v>
      </c>
      <c r="BX31" s="18" t="s">
        <v>14</v>
      </c>
      <c r="BY31" s="18" t="s">
        <v>14</v>
      </c>
      <c r="BZ31" s="18" t="s">
        <v>14</v>
      </c>
      <c r="CA31" s="18" t="s">
        <v>14</v>
      </c>
      <c r="CB31" s="18" t="s">
        <v>14</v>
      </c>
      <c r="CC31" s="18" t="s">
        <v>14</v>
      </c>
      <c r="CD31" s="18" t="s">
        <v>14</v>
      </c>
      <c r="CE31" s="18" t="s">
        <v>14</v>
      </c>
      <c r="CF31" s="18" t="s">
        <v>14</v>
      </c>
      <c r="CG31" s="18" t="s">
        <v>14</v>
      </c>
      <c r="CH31" s="18" t="s">
        <v>14</v>
      </c>
      <c r="CI31" s="18" t="s">
        <v>14</v>
      </c>
      <c r="CJ31" s="18" t="s">
        <v>14</v>
      </c>
      <c r="CK31" s="18" t="s">
        <v>14</v>
      </c>
      <c r="CL31" s="18" t="s">
        <v>14</v>
      </c>
      <c r="CM31" s="18" t="s">
        <v>14</v>
      </c>
      <c r="CN31" s="18" t="s">
        <v>14</v>
      </c>
      <c r="CO31" s="18" t="s">
        <v>14</v>
      </c>
      <c r="CP31" s="18" t="s">
        <v>14</v>
      </c>
      <c r="CQ31" s="18" t="s">
        <v>14</v>
      </c>
      <c r="CR31" s="18" t="s">
        <v>14</v>
      </c>
      <c r="CS31" s="18" t="s">
        <v>14</v>
      </c>
      <c r="CT31" s="18" t="s">
        <v>14</v>
      </c>
      <c r="CU31" s="18" t="s">
        <v>14</v>
      </c>
      <c r="CV31" s="18" t="s">
        <v>14</v>
      </c>
      <c r="CW31" s="18" t="s">
        <v>14</v>
      </c>
      <c r="CX31" s="18" t="s">
        <v>14</v>
      </c>
      <c r="CY31" s="18" t="s">
        <v>14</v>
      </c>
      <c r="CZ31" s="18" t="s">
        <v>14</v>
      </c>
      <c r="DA31" s="18" t="s">
        <v>14</v>
      </c>
    </row>
    <row r="32" spans="1:105" s="37" customFormat="1" ht="18.75" customHeight="1" thickTop="1">
      <c r="A32" s="57" t="s">
        <v>20</v>
      </c>
      <c r="B32" s="27" t="s">
        <v>15</v>
      </c>
      <c r="C32" s="38" t="s">
        <v>27</v>
      </c>
      <c r="D32" s="38" t="s">
        <v>27</v>
      </c>
      <c r="E32" s="39" t="s">
        <v>27</v>
      </c>
      <c r="F32" s="39" t="s">
        <v>27</v>
      </c>
      <c r="G32" s="39" t="s">
        <v>27</v>
      </c>
      <c r="H32" s="39" t="s">
        <v>27</v>
      </c>
      <c r="I32" s="39" t="s">
        <v>27</v>
      </c>
      <c r="J32" s="39" t="s">
        <v>27</v>
      </c>
      <c r="K32" s="39" t="s">
        <v>27</v>
      </c>
      <c r="L32" s="39" t="s">
        <v>27</v>
      </c>
      <c r="M32" s="39" t="s">
        <v>27</v>
      </c>
      <c r="N32" s="39" t="s">
        <v>27</v>
      </c>
      <c r="O32" s="39" t="s">
        <v>27</v>
      </c>
      <c r="P32" s="39" t="s">
        <v>27</v>
      </c>
      <c r="Q32" s="39" t="s">
        <v>27</v>
      </c>
      <c r="R32" s="39" t="s">
        <v>27</v>
      </c>
      <c r="S32" s="39" t="s">
        <v>27</v>
      </c>
      <c r="T32" s="39" t="s">
        <v>27</v>
      </c>
      <c r="U32" s="39" t="s">
        <v>27</v>
      </c>
      <c r="V32" s="39" t="s">
        <v>27</v>
      </c>
      <c r="W32" s="39" t="s">
        <v>27</v>
      </c>
      <c r="X32" s="39" t="s">
        <v>27</v>
      </c>
      <c r="Y32" s="36">
        <v>0</v>
      </c>
      <c r="Z32" s="39" t="s">
        <v>27</v>
      </c>
      <c r="AA32" s="39" t="s">
        <v>27</v>
      </c>
      <c r="AB32" s="39" t="s">
        <v>27</v>
      </c>
      <c r="AC32" s="39" t="s">
        <v>27</v>
      </c>
      <c r="AD32" s="39" t="s">
        <v>27</v>
      </c>
      <c r="AE32" s="39" t="s">
        <v>27</v>
      </c>
      <c r="AF32" s="39" t="s">
        <v>27</v>
      </c>
      <c r="AG32" s="39" t="s">
        <v>27</v>
      </c>
      <c r="AH32" s="39" t="s">
        <v>27</v>
      </c>
      <c r="AI32" s="39" t="s">
        <v>27</v>
      </c>
      <c r="AJ32" s="39" t="s">
        <v>27</v>
      </c>
      <c r="AK32" s="39" t="s">
        <v>27</v>
      </c>
      <c r="AL32" s="39" t="s">
        <v>27</v>
      </c>
      <c r="AM32" s="39" t="s">
        <v>27</v>
      </c>
      <c r="AN32" s="39" t="s">
        <v>27</v>
      </c>
      <c r="AO32" s="39" t="s">
        <v>27</v>
      </c>
      <c r="AP32" s="39" t="s">
        <v>27</v>
      </c>
      <c r="AQ32" s="39" t="s">
        <v>27</v>
      </c>
      <c r="AR32" s="40" t="s">
        <v>45</v>
      </c>
      <c r="AS32" s="40" t="s">
        <v>92</v>
      </c>
      <c r="AT32" s="40" t="s">
        <v>86</v>
      </c>
      <c r="AU32" s="40" t="s">
        <v>67</v>
      </c>
      <c r="AV32" s="40" t="s">
        <v>45</v>
      </c>
      <c r="AW32" s="40" t="s">
        <v>67</v>
      </c>
      <c r="AX32" s="40" t="s">
        <v>78</v>
      </c>
      <c r="AY32" s="40" t="s">
        <v>43</v>
      </c>
      <c r="AZ32" s="40" t="s">
        <v>110</v>
      </c>
      <c r="BA32" s="40" t="s">
        <v>67</v>
      </c>
      <c r="BB32" s="40" t="s">
        <v>92</v>
      </c>
      <c r="BC32" s="40" t="s">
        <v>92</v>
      </c>
      <c r="BD32" s="40" t="s">
        <v>23</v>
      </c>
      <c r="BE32" s="40" t="s">
        <v>23</v>
      </c>
      <c r="BF32" s="40" t="s">
        <v>92</v>
      </c>
      <c r="BG32" s="40" t="s">
        <v>43</v>
      </c>
      <c r="BH32" s="40" t="s">
        <v>86</v>
      </c>
      <c r="BI32" s="40" t="s">
        <v>44</v>
      </c>
      <c r="BJ32" s="40" t="s">
        <v>44</v>
      </c>
      <c r="BK32" s="40" t="s">
        <v>86</v>
      </c>
      <c r="BL32" s="40" t="s">
        <v>86</v>
      </c>
      <c r="BM32" s="40" t="s">
        <v>25</v>
      </c>
      <c r="BN32" s="40" t="s">
        <v>34</v>
      </c>
      <c r="BO32" s="40" t="s">
        <v>92</v>
      </c>
      <c r="BP32" s="40" t="s">
        <v>86</v>
      </c>
      <c r="BQ32" s="40" t="s">
        <v>43</v>
      </c>
      <c r="BR32" s="40" t="s">
        <v>43</v>
      </c>
      <c r="BS32" s="40" t="s">
        <v>25</v>
      </c>
      <c r="BT32" s="40" t="s">
        <v>25</v>
      </c>
      <c r="BU32" s="40" t="s">
        <v>25</v>
      </c>
      <c r="BV32" s="40" t="s">
        <v>25</v>
      </c>
      <c r="BW32" s="40" t="s">
        <v>43</v>
      </c>
      <c r="BX32" s="40" t="s">
        <v>25</v>
      </c>
      <c r="BY32" s="40" t="s">
        <v>110</v>
      </c>
      <c r="BZ32" s="40" t="s">
        <v>86</v>
      </c>
      <c r="CA32" s="39" t="s">
        <v>27</v>
      </c>
      <c r="CB32" s="39" t="s">
        <v>27</v>
      </c>
      <c r="CC32" s="39" t="s">
        <v>27</v>
      </c>
      <c r="CD32" s="39" t="s">
        <v>27</v>
      </c>
      <c r="CE32" s="39" t="s">
        <v>27</v>
      </c>
      <c r="CF32" s="40" t="s">
        <v>43</v>
      </c>
      <c r="CG32" s="39" t="s">
        <v>27</v>
      </c>
      <c r="CH32" s="36">
        <v>0</v>
      </c>
      <c r="CI32" s="39" t="s">
        <v>27</v>
      </c>
      <c r="CJ32" s="39" t="s">
        <v>27</v>
      </c>
      <c r="CK32" s="40" t="s">
        <v>67</v>
      </c>
      <c r="CL32" s="40" t="s">
        <v>45</v>
      </c>
      <c r="CM32" s="40" t="s">
        <v>45</v>
      </c>
      <c r="CN32" s="40" t="s">
        <v>44</v>
      </c>
      <c r="CO32" s="40" t="s">
        <v>44</v>
      </c>
      <c r="CP32" s="40" t="s">
        <v>43</v>
      </c>
      <c r="CQ32" s="40" t="s">
        <v>43</v>
      </c>
      <c r="CR32" s="40" t="s">
        <v>43</v>
      </c>
      <c r="CS32" s="40" t="s">
        <v>103</v>
      </c>
      <c r="CT32" s="40" t="s">
        <v>23</v>
      </c>
      <c r="CU32" s="40" t="s">
        <v>86</v>
      </c>
      <c r="CV32" s="40" t="s">
        <v>86</v>
      </c>
      <c r="CW32" s="40" t="s">
        <v>86</v>
      </c>
      <c r="CX32" s="40" t="s">
        <v>86</v>
      </c>
      <c r="CY32" s="40" t="s">
        <v>67</v>
      </c>
      <c r="CZ32" s="40" t="s">
        <v>44</v>
      </c>
      <c r="DA32" s="40" t="s">
        <v>86</v>
      </c>
    </row>
    <row r="33" spans="1:105" s="6" customFormat="1" ht="18.75" customHeight="1">
      <c r="A33" s="55"/>
      <c r="B33" s="29" t="s">
        <v>4</v>
      </c>
      <c r="C33" s="2">
        <f>C32*10%</f>
        <v>0</v>
      </c>
      <c r="D33" s="2">
        <f aca="true" t="shared" si="75" ref="D33:L33">D32*10%</f>
        <v>0</v>
      </c>
      <c r="E33" s="2">
        <f t="shared" si="75"/>
        <v>0</v>
      </c>
      <c r="F33" s="2">
        <f t="shared" si="75"/>
        <v>0</v>
      </c>
      <c r="G33" s="5">
        <f>G32*15%</f>
        <v>0</v>
      </c>
      <c r="H33" s="5">
        <f>H32*8%</f>
        <v>0</v>
      </c>
      <c r="I33" s="5">
        <f>I32*15%</f>
        <v>0</v>
      </c>
      <c r="J33" s="2">
        <f t="shared" si="75"/>
        <v>0</v>
      </c>
      <c r="K33" s="5">
        <f>K32*8%</f>
        <v>0</v>
      </c>
      <c r="L33" s="2">
        <f t="shared" si="75"/>
        <v>0</v>
      </c>
      <c r="M33" s="2">
        <f>M32*5%</f>
        <v>0</v>
      </c>
      <c r="N33" s="5">
        <f>N32*8%</f>
        <v>0</v>
      </c>
      <c r="O33" s="2">
        <f aca="true" t="shared" si="76" ref="O33:W33">O32*10%</f>
        <v>0</v>
      </c>
      <c r="P33" s="5">
        <f>P32*8%</f>
        <v>0</v>
      </c>
      <c r="Q33" s="2">
        <f t="shared" si="76"/>
        <v>0</v>
      </c>
      <c r="R33" s="2">
        <f t="shared" si="76"/>
        <v>0</v>
      </c>
      <c r="S33" s="2">
        <f t="shared" si="76"/>
        <v>0</v>
      </c>
      <c r="T33" s="5">
        <f>T32*14%</f>
        <v>0</v>
      </c>
      <c r="U33" s="2">
        <f t="shared" si="76"/>
        <v>0</v>
      </c>
      <c r="V33" s="5">
        <f>V32*8%</f>
        <v>0</v>
      </c>
      <c r="W33" s="2">
        <f t="shared" si="76"/>
        <v>0</v>
      </c>
      <c r="X33" s="5">
        <f aca="true" t="shared" si="77" ref="X33:AG33">X32*15%</f>
        <v>0</v>
      </c>
      <c r="Y33" s="5">
        <f t="shared" si="77"/>
        <v>0</v>
      </c>
      <c r="Z33" s="5">
        <f t="shared" si="77"/>
        <v>0</v>
      </c>
      <c r="AA33" s="5">
        <f t="shared" si="77"/>
        <v>0</v>
      </c>
      <c r="AB33" s="5">
        <f t="shared" si="77"/>
        <v>0</v>
      </c>
      <c r="AC33" s="5">
        <f t="shared" si="77"/>
        <v>0</v>
      </c>
      <c r="AD33" s="5">
        <f t="shared" si="77"/>
        <v>0</v>
      </c>
      <c r="AE33" s="5">
        <f t="shared" si="77"/>
        <v>0</v>
      </c>
      <c r="AF33" s="5">
        <f t="shared" si="77"/>
        <v>0</v>
      </c>
      <c r="AG33" s="5">
        <f t="shared" si="77"/>
        <v>0</v>
      </c>
      <c r="AH33" s="5">
        <f>AH32*8%</f>
        <v>0</v>
      </c>
      <c r="AI33" s="2">
        <f>AI32*10%</f>
        <v>0</v>
      </c>
      <c r="AJ33" s="2">
        <f>AJ32*5%</f>
        <v>0</v>
      </c>
      <c r="AK33" s="5">
        <f>AK32*8%</f>
        <v>0</v>
      </c>
      <c r="AL33" s="2">
        <f>AL32*10%</f>
        <v>0</v>
      </c>
      <c r="AM33" s="5">
        <f>AM32*8%</f>
        <v>0</v>
      </c>
      <c r="AN33" s="2">
        <f>AN32*10%</f>
        <v>0</v>
      </c>
      <c r="AO33" s="2">
        <f>AO32*10%</f>
        <v>0</v>
      </c>
      <c r="AP33" s="2">
        <f>AP32*10%</f>
        <v>0</v>
      </c>
      <c r="AQ33" s="5">
        <f>AQ32*14%</f>
        <v>0</v>
      </c>
      <c r="AR33" s="5">
        <f>AR32*5%</f>
        <v>0.30000000000000004</v>
      </c>
      <c r="AS33" s="5">
        <f>AS32*5%</f>
        <v>0.5</v>
      </c>
      <c r="AT33" s="5">
        <f>AT32*15%</f>
        <v>2.4</v>
      </c>
      <c r="AU33" s="5">
        <f>AU32*5%</f>
        <v>0.1</v>
      </c>
      <c r="AV33" s="5">
        <f>AV32*5%</f>
        <v>0.30000000000000004</v>
      </c>
      <c r="AW33" s="5">
        <f>AW32*5%</f>
        <v>0.1</v>
      </c>
      <c r="AX33" s="5">
        <f>AX32*5%</f>
        <v>0.25</v>
      </c>
      <c r="AY33" s="5">
        <f>AY32*5%</f>
        <v>1.2000000000000002</v>
      </c>
      <c r="AZ33" s="5">
        <f>AZ32*15%</f>
        <v>1.2</v>
      </c>
      <c r="BA33" s="5">
        <f>BA32*5%</f>
        <v>0.1</v>
      </c>
      <c r="BB33" s="5">
        <f>BB32*5%</f>
        <v>0.5</v>
      </c>
      <c r="BC33" s="5">
        <f>BC32*8%</f>
        <v>0.8</v>
      </c>
      <c r="BD33" s="2">
        <f>BD32*10%</f>
        <v>1.2000000000000002</v>
      </c>
      <c r="BE33" s="2">
        <f>BE32*5%</f>
        <v>0.6000000000000001</v>
      </c>
      <c r="BF33" s="5">
        <f>BF32*8%</f>
        <v>0.8</v>
      </c>
      <c r="BG33" s="2">
        <f>BG32*10%</f>
        <v>2.4000000000000004</v>
      </c>
      <c r="BH33" s="2">
        <f>BH32*10%</f>
        <v>1.6</v>
      </c>
      <c r="BI33" s="5">
        <f>BI32*0.05</f>
        <v>0.2</v>
      </c>
      <c r="BJ33" s="5">
        <f>BJ32*0.05</f>
        <v>0.2</v>
      </c>
      <c r="BK33" s="2">
        <f>BK32*10%</f>
        <v>1.6</v>
      </c>
      <c r="BL33" s="5">
        <f>BL32*14%</f>
        <v>2.24</v>
      </c>
      <c r="BM33" s="2">
        <f>BM32*10%</f>
        <v>1.8</v>
      </c>
      <c r="BN33" s="2">
        <f>BN32*10%</f>
        <v>2.5</v>
      </c>
      <c r="BO33" s="5">
        <f aca="true" t="shared" si="78" ref="BO33:BT33">BO32*15%</f>
        <v>1.5</v>
      </c>
      <c r="BP33" s="5">
        <f t="shared" si="78"/>
        <v>2.4</v>
      </c>
      <c r="BQ33" s="5">
        <f t="shared" si="78"/>
        <v>3.5999999999999996</v>
      </c>
      <c r="BR33" s="5">
        <f t="shared" si="78"/>
        <v>3.5999999999999996</v>
      </c>
      <c r="BS33" s="5">
        <f t="shared" si="78"/>
        <v>2.6999999999999997</v>
      </c>
      <c r="BT33" s="5">
        <f t="shared" si="78"/>
        <v>2.6999999999999997</v>
      </c>
      <c r="BU33" s="5">
        <f>BU32*8%</f>
        <v>1.44</v>
      </c>
      <c r="BV33" s="5">
        <f>BV32*8%</f>
        <v>1.44</v>
      </c>
      <c r="BW33" s="5">
        <f>BW32*15%</f>
        <v>3.5999999999999996</v>
      </c>
      <c r="BX33" s="5">
        <f>BX32*8%</f>
        <v>1.44</v>
      </c>
      <c r="BY33" s="5">
        <f>BY32*8%</f>
        <v>0.64</v>
      </c>
      <c r="BZ33" s="2">
        <f>BZ32*10%</f>
        <v>1.6</v>
      </c>
      <c r="CA33" s="2">
        <f>CA32*10%</f>
        <v>0</v>
      </c>
      <c r="CB33" s="5">
        <f>CB32*8%</f>
        <v>0</v>
      </c>
      <c r="CC33" s="2">
        <f>CC32*10%</f>
        <v>0</v>
      </c>
      <c r="CD33" s="2">
        <f>CD32*10%</f>
        <v>0</v>
      </c>
      <c r="CE33" s="2">
        <f>CE32*10%</f>
        <v>0</v>
      </c>
      <c r="CF33" s="2">
        <f>CF32*10%</f>
        <v>2.4000000000000004</v>
      </c>
      <c r="CG33" s="5">
        <f>CG32*15%</f>
        <v>0</v>
      </c>
      <c r="CH33" s="5">
        <f>CH32*15%</f>
        <v>0</v>
      </c>
      <c r="CI33" s="5">
        <f>CI32*15%</f>
        <v>0</v>
      </c>
      <c r="CJ33" s="5">
        <f>CJ32*15%</f>
        <v>0</v>
      </c>
      <c r="CK33" s="5">
        <f>CK32*15%</f>
        <v>0.3</v>
      </c>
      <c r="CL33" s="5">
        <f aca="true" t="shared" si="79" ref="CL33:DA33">CL32*5%</f>
        <v>0.30000000000000004</v>
      </c>
      <c r="CM33" s="5">
        <f t="shared" si="79"/>
        <v>0.30000000000000004</v>
      </c>
      <c r="CN33" s="5">
        <f t="shared" si="79"/>
        <v>0.2</v>
      </c>
      <c r="CO33" s="5">
        <f t="shared" si="79"/>
        <v>0.2</v>
      </c>
      <c r="CP33" s="5">
        <f t="shared" si="79"/>
        <v>1.2000000000000002</v>
      </c>
      <c r="CQ33" s="5">
        <f t="shared" si="79"/>
        <v>1.2000000000000002</v>
      </c>
      <c r="CR33" s="5">
        <f t="shared" si="79"/>
        <v>1.2000000000000002</v>
      </c>
      <c r="CS33" s="5">
        <f t="shared" si="79"/>
        <v>1.1500000000000001</v>
      </c>
      <c r="CT33" s="5">
        <f t="shared" si="79"/>
        <v>0.6000000000000001</v>
      </c>
      <c r="CU33" s="5">
        <f t="shared" si="79"/>
        <v>0.8</v>
      </c>
      <c r="CV33" s="5">
        <f t="shared" si="79"/>
        <v>0.8</v>
      </c>
      <c r="CW33" s="5">
        <f t="shared" si="79"/>
        <v>0.8</v>
      </c>
      <c r="CX33" s="5">
        <f t="shared" si="79"/>
        <v>0.8</v>
      </c>
      <c r="CY33" s="5">
        <f t="shared" si="79"/>
        <v>0.1</v>
      </c>
      <c r="CZ33" s="5">
        <f t="shared" si="79"/>
        <v>0.2</v>
      </c>
      <c r="DA33" s="5">
        <f t="shared" si="79"/>
        <v>0.8</v>
      </c>
    </row>
    <row r="34" spans="1:105" s="6" customFormat="1" ht="18.75" customHeight="1">
      <c r="A34" s="55"/>
      <c r="B34" s="30" t="s">
        <v>1</v>
      </c>
      <c r="C34" s="3">
        <f>C33*1209.48</f>
        <v>0</v>
      </c>
      <c r="D34" s="3">
        <f aca="true" t="shared" si="80" ref="D34:M34">D33*1209.48</f>
        <v>0</v>
      </c>
      <c r="E34" s="3">
        <f t="shared" si="80"/>
        <v>0</v>
      </c>
      <c r="F34" s="3">
        <f t="shared" si="80"/>
        <v>0</v>
      </c>
      <c r="G34" s="3">
        <f t="shared" si="80"/>
        <v>0</v>
      </c>
      <c r="H34" s="3">
        <f t="shared" si="80"/>
        <v>0</v>
      </c>
      <c r="I34" s="3">
        <f t="shared" si="80"/>
        <v>0</v>
      </c>
      <c r="J34" s="3">
        <f t="shared" si="80"/>
        <v>0</v>
      </c>
      <c r="K34" s="3">
        <f t="shared" si="80"/>
        <v>0</v>
      </c>
      <c r="L34" s="3">
        <f t="shared" si="80"/>
        <v>0</v>
      </c>
      <c r="M34" s="3">
        <f t="shared" si="80"/>
        <v>0</v>
      </c>
      <c r="N34" s="3">
        <f aca="true" t="shared" si="81" ref="N34:Y34">N33*1209.48</f>
        <v>0</v>
      </c>
      <c r="O34" s="3">
        <f t="shared" si="81"/>
        <v>0</v>
      </c>
      <c r="P34" s="3">
        <f t="shared" si="81"/>
        <v>0</v>
      </c>
      <c r="Q34" s="3">
        <f t="shared" si="81"/>
        <v>0</v>
      </c>
      <c r="R34" s="3">
        <f t="shared" si="81"/>
        <v>0</v>
      </c>
      <c r="S34" s="3">
        <f t="shared" si="81"/>
        <v>0</v>
      </c>
      <c r="T34" s="3">
        <f t="shared" si="81"/>
        <v>0</v>
      </c>
      <c r="U34" s="3">
        <f t="shared" si="81"/>
        <v>0</v>
      </c>
      <c r="V34" s="3">
        <f t="shared" si="81"/>
        <v>0</v>
      </c>
      <c r="W34" s="3">
        <f t="shared" si="81"/>
        <v>0</v>
      </c>
      <c r="X34" s="3">
        <f t="shared" si="81"/>
        <v>0</v>
      </c>
      <c r="Y34" s="3">
        <f t="shared" si="81"/>
        <v>0</v>
      </c>
      <c r="Z34" s="3">
        <f aca="true" t="shared" si="82" ref="Z34:AT34">Z33*1209.48</f>
        <v>0</v>
      </c>
      <c r="AA34" s="3">
        <f t="shared" si="82"/>
        <v>0</v>
      </c>
      <c r="AB34" s="3">
        <f t="shared" si="82"/>
        <v>0</v>
      </c>
      <c r="AC34" s="3">
        <f t="shared" si="82"/>
        <v>0</v>
      </c>
      <c r="AD34" s="3">
        <f t="shared" si="82"/>
        <v>0</v>
      </c>
      <c r="AE34" s="3">
        <f t="shared" si="82"/>
        <v>0</v>
      </c>
      <c r="AF34" s="3">
        <f t="shared" si="82"/>
        <v>0</v>
      </c>
      <c r="AG34" s="3">
        <f t="shared" si="82"/>
        <v>0</v>
      </c>
      <c r="AH34" s="3">
        <f t="shared" si="82"/>
        <v>0</v>
      </c>
      <c r="AI34" s="3">
        <f t="shared" si="82"/>
        <v>0</v>
      </c>
      <c r="AJ34" s="3">
        <f t="shared" si="82"/>
        <v>0</v>
      </c>
      <c r="AK34" s="3">
        <f t="shared" si="82"/>
        <v>0</v>
      </c>
      <c r="AL34" s="3">
        <f t="shared" si="82"/>
        <v>0</v>
      </c>
      <c r="AM34" s="3">
        <f t="shared" si="82"/>
        <v>0</v>
      </c>
      <c r="AN34" s="3">
        <f t="shared" si="82"/>
        <v>0</v>
      </c>
      <c r="AO34" s="3">
        <f t="shared" si="82"/>
        <v>0</v>
      </c>
      <c r="AP34" s="3">
        <f t="shared" si="82"/>
        <v>0</v>
      </c>
      <c r="AQ34" s="3">
        <f t="shared" si="82"/>
        <v>0</v>
      </c>
      <c r="AR34" s="3">
        <f t="shared" si="82"/>
        <v>362.84400000000005</v>
      </c>
      <c r="AS34" s="3">
        <f t="shared" si="82"/>
        <v>604.74</v>
      </c>
      <c r="AT34" s="3">
        <f t="shared" si="82"/>
        <v>2902.752</v>
      </c>
      <c r="AU34" s="3">
        <f aca="true" t="shared" si="83" ref="AU34:BZ34">AU33*1209.48</f>
        <v>120.94800000000001</v>
      </c>
      <c r="AV34" s="3">
        <f t="shared" si="83"/>
        <v>362.84400000000005</v>
      </c>
      <c r="AW34" s="3">
        <f t="shared" si="83"/>
        <v>120.94800000000001</v>
      </c>
      <c r="AX34" s="3">
        <f t="shared" si="83"/>
        <v>302.37</v>
      </c>
      <c r="AY34" s="3">
        <f t="shared" si="83"/>
        <v>1451.3760000000002</v>
      </c>
      <c r="AZ34" s="3">
        <f t="shared" si="83"/>
        <v>1451.376</v>
      </c>
      <c r="BA34" s="3">
        <f t="shared" si="83"/>
        <v>120.94800000000001</v>
      </c>
      <c r="BB34" s="3">
        <f t="shared" si="83"/>
        <v>604.74</v>
      </c>
      <c r="BC34" s="3">
        <f t="shared" si="83"/>
        <v>967.5840000000001</v>
      </c>
      <c r="BD34" s="3">
        <f t="shared" si="83"/>
        <v>1451.3760000000002</v>
      </c>
      <c r="BE34" s="3">
        <f t="shared" si="83"/>
        <v>725.6880000000001</v>
      </c>
      <c r="BF34" s="3">
        <f t="shared" si="83"/>
        <v>967.5840000000001</v>
      </c>
      <c r="BG34" s="3">
        <f t="shared" si="83"/>
        <v>2902.7520000000004</v>
      </c>
      <c r="BH34" s="3">
        <f t="shared" si="83"/>
        <v>1935.1680000000001</v>
      </c>
      <c r="BI34" s="3">
        <f t="shared" si="83"/>
        <v>241.89600000000002</v>
      </c>
      <c r="BJ34" s="3">
        <f t="shared" si="83"/>
        <v>241.89600000000002</v>
      </c>
      <c r="BK34" s="3">
        <f t="shared" si="83"/>
        <v>1935.1680000000001</v>
      </c>
      <c r="BL34" s="3">
        <f t="shared" si="83"/>
        <v>2709.2352</v>
      </c>
      <c r="BM34" s="3">
        <f t="shared" si="83"/>
        <v>2177.0640000000003</v>
      </c>
      <c r="BN34" s="3">
        <f t="shared" si="83"/>
        <v>3023.7</v>
      </c>
      <c r="BO34" s="3">
        <f t="shared" si="83"/>
        <v>1814.22</v>
      </c>
      <c r="BP34" s="3">
        <f t="shared" si="83"/>
        <v>2902.752</v>
      </c>
      <c r="BQ34" s="3">
        <f t="shared" si="83"/>
        <v>4354.128</v>
      </c>
      <c r="BR34" s="3">
        <f t="shared" si="83"/>
        <v>4354.128</v>
      </c>
      <c r="BS34" s="3">
        <f t="shared" si="83"/>
        <v>3265.5959999999995</v>
      </c>
      <c r="BT34" s="3">
        <f t="shared" si="83"/>
        <v>3265.5959999999995</v>
      </c>
      <c r="BU34" s="3">
        <f t="shared" si="83"/>
        <v>1741.6512</v>
      </c>
      <c r="BV34" s="3">
        <f t="shared" si="83"/>
        <v>1741.6512</v>
      </c>
      <c r="BW34" s="3">
        <f t="shared" si="83"/>
        <v>4354.128</v>
      </c>
      <c r="BX34" s="3">
        <f t="shared" si="83"/>
        <v>1741.6512</v>
      </c>
      <c r="BY34" s="3">
        <f t="shared" si="83"/>
        <v>774.0672000000001</v>
      </c>
      <c r="BZ34" s="3">
        <f t="shared" si="83"/>
        <v>1935.1680000000001</v>
      </c>
      <c r="CA34" s="3">
        <f aca="true" t="shared" si="84" ref="CA34:DA34">CA33*1209.48</f>
        <v>0</v>
      </c>
      <c r="CB34" s="3">
        <f t="shared" si="84"/>
        <v>0</v>
      </c>
      <c r="CC34" s="3">
        <f t="shared" si="84"/>
        <v>0</v>
      </c>
      <c r="CD34" s="3">
        <f t="shared" si="84"/>
        <v>0</v>
      </c>
      <c r="CE34" s="3">
        <f t="shared" si="84"/>
        <v>0</v>
      </c>
      <c r="CF34" s="3">
        <f t="shared" si="84"/>
        <v>2902.7520000000004</v>
      </c>
      <c r="CG34" s="3">
        <f t="shared" si="84"/>
        <v>0</v>
      </c>
      <c r="CH34" s="3">
        <f t="shared" si="84"/>
        <v>0</v>
      </c>
      <c r="CI34" s="3">
        <f t="shared" si="84"/>
        <v>0</v>
      </c>
      <c r="CJ34" s="3">
        <f t="shared" si="84"/>
        <v>0</v>
      </c>
      <c r="CK34" s="3">
        <f t="shared" si="84"/>
        <v>362.844</v>
      </c>
      <c r="CL34" s="3">
        <f t="shared" si="84"/>
        <v>362.84400000000005</v>
      </c>
      <c r="CM34" s="3">
        <f t="shared" si="84"/>
        <v>362.84400000000005</v>
      </c>
      <c r="CN34" s="3">
        <f t="shared" si="84"/>
        <v>241.89600000000002</v>
      </c>
      <c r="CO34" s="3">
        <f t="shared" si="84"/>
        <v>241.89600000000002</v>
      </c>
      <c r="CP34" s="3">
        <f t="shared" si="84"/>
        <v>1451.3760000000002</v>
      </c>
      <c r="CQ34" s="3">
        <f t="shared" si="84"/>
        <v>1451.3760000000002</v>
      </c>
      <c r="CR34" s="3">
        <f t="shared" si="84"/>
        <v>1451.3760000000002</v>
      </c>
      <c r="CS34" s="3">
        <f t="shared" si="84"/>
        <v>1390.9020000000003</v>
      </c>
      <c r="CT34" s="3">
        <f t="shared" si="84"/>
        <v>725.6880000000001</v>
      </c>
      <c r="CU34" s="3">
        <f t="shared" si="84"/>
        <v>967.5840000000001</v>
      </c>
      <c r="CV34" s="3">
        <f t="shared" si="84"/>
        <v>967.5840000000001</v>
      </c>
      <c r="CW34" s="3">
        <f t="shared" si="84"/>
        <v>967.5840000000001</v>
      </c>
      <c r="CX34" s="3">
        <f t="shared" si="84"/>
        <v>967.5840000000001</v>
      </c>
      <c r="CY34" s="3">
        <f t="shared" si="84"/>
        <v>120.94800000000001</v>
      </c>
      <c r="CZ34" s="3">
        <f t="shared" si="84"/>
        <v>241.89600000000002</v>
      </c>
      <c r="DA34" s="3">
        <f t="shared" si="84"/>
        <v>967.5840000000001</v>
      </c>
    </row>
    <row r="35" spans="1:105" s="6" customFormat="1" ht="18.75" customHeight="1">
      <c r="A35" s="55"/>
      <c r="B35" s="30" t="s">
        <v>2</v>
      </c>
      <c r="C35" s="4">
        <f>C34/C9</f>
        <v>0</v>
      </c>
      <c r="D35" s="4">
        <f aca="true" t="shared" si="85" ref="D35:M35">D34/D9</f>
        <v>0</v>
      </c>
      <c r="E35" s="4">
        <f t="shared" si="85"/>
        <v>0</v>
      </c>
      <c r="F35" s="4">
        <f t="shared" si="85"/>
        <v>0</v>
      </c>
      <c r="G35" s="4">
        <f t="shared" si="85"/>
        <v>0</v>
      </c>
      <c r="H35" s="4">
        <f t="shared" si="85"/>
        <v>0</v>
      </c>
      <c r="I35" s="4">
        <f t="shared" si="85"/>
        <v>0</v>
      </c>
      <c r="J35" s="4">
        <f t="shared" si="85"/>
        <v>0</v>
      </c>
      <c r="K35" s="4">
        <f t="shared" si="85"/>
        <v>0</v>
      </c>
      <c r="L35" s="4">
        <f t="shared" si="85"/>
        <v>0</v>
      </c>
      <c r="M35" s="4">
        <f t="shared" si="85"/>
        <v>0</v>
      </c>
      <c r="N35" s="4">
        <f aca="true" t="shared" si="86" ref="N35:Y35">N34/N9</f>
        <v>0</v>
      </c>
      <c r="O35" s="4">
        <f t="shared" si="86"/>
        <v>0</v>
      </c>
      <c r="P35" s="4">
        <f t="shared" si="86"/>
        <v>0</v>
      </c>
      <c r="Q35" s="4">
        <f t="shared" si="86"/>
        <v>0</v>
      </c>
      <c r="R35" s="4">
        <f t="shared" si="86"/>
        <v>0</v>
      </c>
      <c r="S35" s="4">
        <f t="shared" si="86"/>
        <v>0</v>
      </c>
      <c r="T35" s="4">
        <f t="shared" si="86"/>
        <v>0</v>
      </c>
      <c r="U35" s="4">
        <f t="shared" si="86"/>
        <v>0</v>
      </c>
      <c r="V35" s="4">
        <f t="shared" si="86"/>
        <v>0</v>
      </c>
      <c r="W35" s="4">
        <f t="shared" si="86"/>
        <v>0</v>
      </c>
      <c r="X35" s="4">
        <f t="shared" si="86"/>
        <v>0</v>
      </c>
      <c r="Y35" s="4">
        <f t="shared" si="86"/>
        <v>0</v>
      </c>
      <c r="Z35" s="4">
        <f aca="true" t="shared" si="87" ref="Z35:AT35">Z34/Z9</f>
        <v>0</v>
      </c>
      <c r="AA35" s="4">
        <f t="shared" si="87"/>
        <v>0</v>
      </c>
      <c r="AB35" s="4">
        <f t="shared" si="87"/>
        <v>0</v>
      </c>
      <c r="AC35" s="4">
        <f t="shared" si="87"/>
        <v>0</v>
      </c>
      <c r="AD35" s="4">
        <f t="shared" si="87"/>
        <v>0</v>
      </c>
      <c r="AE35" s="4">
        <f t="shared" si="87"/>
        <v>0</v>
      </c>
      <c r="AF35" s="4">
        <f t="shared" si="87"/>
        <v>0</v>
      </c>
      <c r="AG35" s="4">
        <f t="shared" si="87"/>
        <v>0</v>
      </c>
      <c r="AH35" s="4">
        <f t="shared" si="87"/>
        <v>0</v>
      </c>
      <c r="AI35" s="4">
        <f t="shared" si="87"/>
        <v>0</v>
      </c>
      <c r="AJ35" s="4">
        <f t="shared" si="87"/>
        <v>0</v>
      </c>
      <c r="AK35" s="4">
        <f t="shared" si="87"/>
        <v>0</v>
      </c>
      <c r="AL35" s="4">
        <f t="shared" si="87"/>
        <v>0</v>
      </c>
      <c r="AM35" s="4">
        <f t="shared" si="87"/>
        <v>0</v>
      </c>
      <c r="AN35" s="4">
        <f t="shared" si="87"/>
        <v>0</v>
      </c>
      <c r="AO35" s="4">
        <f t="shared" si="87"/>
        <v>0</v>
      </c>
      <c r="AP35" s="4">
        <f t="shared" si="87"/>
        <v>0</v>
      </c>
      <c r="AQ35" s="4">
        <f t="shared" si="87"/>
        <v>0</v>
      </c>
      <c r="AR35" s="4">
        <f t="shared" si="87"/>
        <v>1.7419299087854059</v>
      </c>
      <c r="AS35" s="4">
        <f t="shared" si="87"/>
        <v>1.527121212121212</v>
      </c>
      <c r="AT35" s="4">
        <f t="shared" si="87"/>
        <v>5.513299145299145</v>
      </c>
      <c r="AU35" s="4">
        <f aca="true" t="shared" si="88" ref="AU35:BZ35">AU34/AU9</f>
        <v>1.4330331753554502</v>
      </c>
      <c r="AV35" s="4">
        <f t="shared" si="88"/>
        <v>1.8051940298507465</v>
      </c>
      <c r="AW35" s="4">
        <f t="shared" si="88"/>
        <v>1.4229176470588236</v>
      </c>
      <c r="AX35" s="4">
        <f t="shared" si="88"/>
        <v>2.743829401088929</v>
      </c>
      <c r="AY35" s="4">
        <f t="shared" si="88"/>
        <v>2.029896503496504</v>
      </c>
      <c r="AZ35" s="4">
        <f t="shared" si="88"/>
        <v>3.218842315369262</v>
      </c>
      <c r="BA35" s="4">
        <f t="shared" si="88"/>
        <v>1.530987341772152</v>
      </c>
      <c r="BB35" s="4">
        <f t="shared" si="88"/>
        <v>1.8171274038461538</v>
      </c>
      <c r="BC35" s="4">
        <f t="shared" si="88"/>
        <v>2.935631067961165</v>
      </c>
      <c r="BD35" s="4">
        <f t="shared" si="88"/>
        <v>2.9974721189591085</v>
      </c>
      <c r="BE35" s="4">
        <f t="shared" si="88"/>
        <v>1.4879803157678904</v>
      </c>
      <c r="BF35" s="4">
        <f t="shared" si="88"/>
        <v>2.9698710865561697</v>
      </c>
      <c r="BG35" s="4">
        <f t="shared" si="88"/>
        <v>4.073466180185237</v>
      </c>
      <c r="BH35" s="4">
        <f t="shared" si="88"/>
        <v>3.3057191663819614</v>
      </c>
      <c r="BI35" s="4">
        <f t="shared" si="88"/>
        <v>2.615091891891892</v>
      </c>
      <c r="BJ35" s="4">
        <f t="shared" si="88"/>
        <v>2.450820668693009</v>
      </c>
      <c r="BK35" s="4">
        <f t="shared" si="88"/>
        <v>3.704379785604901</v>
      </c>
      <c r="BL35" s="4">
        <f t="shared" si="88"/>
        <v>5.245373088092934</v>
      </c>
      <c r="BM35" s="4">
        <f t="shared" si="88"/>
        <v>5.248466730954678</v>
      </c>
      <c r="BN35" s="4">
        <f t="shared" si="88"/>
        <v>4.171196027038212</v>
      </c>
      <c r="BO35" s="4">
        <f t="shared" si="88"/>
        <v>3.2908035552330857</v>
      </c>
      <c r="BP35" s="4">
        <f t="shared" si="88"/>
        <v>5.622219639744335</v>
      </c>
      <c r="BQ35" s="4">
        <f t="shared" si="88"/>
        <v>6.001554789800138</v>
      </c>
      <c r="BR35" s="4">
        <f t="shared" si="88"/>
        <v>6.039012482662968</v>
      </c>
      <c r="BS35" s="4">
        <f t="shared" si="88"/>
        <v>8.013732515337422</v>
      </c>
      <c r="BT35" s="4">
        <f t="shared" si="88"/>
        <v>9.69307212822796</v>
      </c>
      <c r="BU35" s="4">
        <f t="shared" si="88"/>
        <v>4.290838137472284</v>
      </c>
      <c r="BV35" s="4">
        <f t="shared" si="88"/>
        <v>5.151290150842946</v>
      </c>
      <c r="BW35" s="4">
        <f t="shared" si="88"/>
        <v>6.000727673649393</v>
      </c>
      <c r="BX35" s="4">
        <f t="shared" si="88"/>
        <v>4.33138821188759</v>
      </c>
      <c r="BY35" s="4">
        <f t="shared" si="88"/>
        <v>2.6337774753317458</v>
      </c>
      <c r="BZ35" s="4">
        <f t="shared" si="88"/>
        <v>3.6184891548242337</v>
      </c>
      <c r="CA35" s="4">
        <f aca="true" t="shared" si="89" ref="CA35:DA35">CA34/CA9</f>
        <v>0</v>
      </c>
      <c r="CB35" s="4">
        <f t="shared" si="89"/>
        <v>0</v>
      </c>
      <c r="CC35" s="4">
        <f t="shared" si="89"/>
        <v>0</v>
      </c>
      <c r="CD35" s="4">
        <f t="shared" si="89"/>
        <v>0</v>
      </c>
      <c r="CE35" s="4">
        <f t="shared" si="89"/>
        <v>0</v>
      </c>
      <c r="CF35" s="4">
        <f t="shared" si="89"/>
        <v>3.961719666985124</v>
      </c>
      <c r="CG35" s="4">
        <f t="shared" si="89"/>
        <v>0</v>
      </c>
      <c r="CH35" s="4">
        <f t="shared" si="89"/>
        <v>0</v>
      </c>
      <c r="CI35" s="4">
        <f t="shared" si="89"/>
        <v>0</v>
      </c>
      <c r="CJ35" s="4">
        <f t="shared" si="89"/>
        <v>0</v>
      </c>
      <c r="CK35" s="4">
        <f t="shared" si="89"/>
        <v>4.294011834319527</v>
      </c>
      <c r="CL35" s="4">
        <f t="shared" si="89"/>
        <v>1.8033996023856862</v>
      </c>
      <c r="CM35" s="4">
        <f t="shared" si="89"/>
        <v>1.7630903790087464</v>
      </c>
      <c r="CN35" s="4">
        <f t="shared" si="89"/>
        <v>1.7682456140350877</v>
      </c>
      <c r="CO35" s="4">
        <f t="shared" si="89"/>
        <v>2.1675268817204305</v>
      </c>
      <c r="CP35" s="4">
        <f t="shared" si="89"/>
        <v>2.189764634882318</v>
      </c>
      <c r="CQ35" s="4">
        <f t="shared" si="89"/>
        <v>2.0002425578831313</v>
      </c>
      <c r="CR35" s="4">
        <f t="shared" si="89"/>
        <v>2.010216066481995</v>
      </c>
      <c r="CS35" s="4">
        <f t="shared" si="89"/>
        <v>2.323591713999332</v>
      </c>
      <c r="CT35" s="4">
        <f t="shared" si="89"/>
        <v>1.496881188118812</v>
      </c>
      <c r="CU35" s="4">
        <f t="shared" si="89"/>
        <v>1.5885470366113938</v>
      </c>
      <c r="CV35" s="4">
        <f t="shared" si="89"/>
        <v>1.659379180243526</v>
      </c>
      <c r="CW35" s="4">
        <f t="shared" si="89"/>
        <v>1.6433152173913046</v>
      </c>
      <c r="CX35" s="4">
        <f t="shared" si="89"/>
        <v>1.6305763397371082</v>
      </c>
      <c r="CY35" s="4">
        <f t="shared" si="89"/>
        <v>1.2977253218884122</v>
      </c>
      <c r="CZ35" s="4">
        <f t="shared" si="89"/>
        <v>2.4069253731343285</v>
      </c>
      <c r="DA35" s="4">
        <f t="shared" si="89"/>
        <v>1.8766175329712955</v>
      </c>
    </row>
    <row r="36" spans="1:105" s="6" customFormat="1" ht="18.75" customHeight="1" thickBot="1">
      <c r="A36" s="56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14</v>
      </c>
      <c r="AF36" s="18" t="s">
        <v>14</v>
      </c>
      <c r="AG36" s="18" t="s">
        <v>14</v>
      </c>
      <c r="AH36" s="18" t="s">
        <v>14</v>
      </c>
      <c r="AI36" s="18" t="s">
        <v>14</v>
      </c>
      <c r="AJ36" s="18" t="s">
        <v>14</v>
      </c>
      <c r="AK36" s="18" t="s">
        <v>14</v>
      </c>
      <c r="AL36" s="18" t="s">
        <v>14</v>
      </c>
      <c r="AM36" s="18" t="s">
        <v>14</v>
      </c>
      <c r="AN36" s="18" t="s">
        <v>14</v>
      </c>
      <c r="AO36" s="18" t="s">
        <v>14</v>
      </c>
      <c r="AP36" s="18" t="s">
        <v>14</v>
      </c>
      <c r="AQ36" s="18" t="s">
        <v>14</v>
      </c>
      <c r="AR36" s="18" t="s">
        <v>14</v>
      </c>
      <c r="AS36" s="18" t="s">
        <v>14</v>
      </c>
      <c r="AT36" s="18" t="s">
        <v>14</v>
      </c>
      <c r="AU36" s="18" t="s">
        <v>14</v>
      </c>
      <c r="AV36" s="18" t="s">
        <v>14</v>
      </c>
      <c r="AW36" s="18" t="s">
        <v>14</v>
      </c>
      <c r="AX36" s="18" t="s">
        <v>14</v>
      </c>
      <c r="AY36" s="18" t="s">
        <v>14</v>
      </c>
      <c r="AZ36" s="18" t="s">
        <v>14</v>
      </c>
      <c r="BA36" s="18" t="s">
        <v>14</v>
      </c>
      <c r="BB36" s="18" t="s">
        <v>14</v>
      </c>
      <c r="BC36" s="18" t="s">
        <v>14</v>
      </c>
      <c r="BD36" s="18" t="s">
        <v>14</v>
      </c>
      <c r="BE36" s="18" t="s">
        <v>14</v>
      </c>
      <c r="BF36" s="18" t="s">
        <v>14</v>
      </c>
      <c r="BG36" s="18" t="s">
        <v>14</v>
      </c>
      <c r="BH36" s="18" t="s">
        <v>14</v>
      </c>
      <c r="BI36" s="18" t="s">
        <v>14</v>
      </c>
      <c r="BJ36" s="18" t="s">
        <v>14</v>
      </c>
      <c r="BK36" s="18" t="s">
        <v>14</v>
      </c>
      <c r="BL36" s="18" t="s">
        <v>14</v>
      </c>
      <c r="BM36" s="18" t="s">
        <v>14</v>
      </c>
      <c r="BN36" s="18" t="s">
        <v>14</v>
      </c>
      <c r="BO36" s="18" t="s">
        <v>14</v>
      </c>
      <c r="BP36" s="18" t="s">
        <v>14</v>
      </c>
      <c r="BQ36" s="18" t="s">
        <v>14</v>
      </c>
      <c r="BR36" s="18" t="s">
        <v>14</v>
      </c>
      <c r="BS36" s="18" t="s">
        <v>14</v>
      </c>
      <c r="BT36" s="18" t="s">
        <v>14</v>
      </c>
      <c r="BU36" s="18" t="s">
        <v>14</v>
      </c>
      <c r="BV36" s="18" t="s">
        <v>14</v>
      </c>
      <c r="BW36" s="18" t="s">
        <v>14</v>
      </c>
      <c r="BX36" s="18" t="s">
        <v>14</v>
      </c>
      <c r="BY36" s="18" t="s">
        <v>14</v>
      </c>
      <c r="BZ36" s="18" t="s">
        <v>14</v>
      </c>
      <c r="CA36" s="18" t="s">
        <v>14</v>
      </c>
      <c r="CB36" s="18" t="s">
        <v>14</v>
      </c>
      <c r="CC36" s="18" t="s">
        <v>14</v>
      </c>
      <c r="CD36" s="18" t="s">
        <v>14</v>
      </c>
      <c r="CE36" s="18" t="s">
        <v>14</v>
      </c>
      <c r="CF36" s="18" t="s">
        <v>14</v>
      </c>
      <c r="CG36" s="18" t="s">
        <v>14</v>
      </c>
      <c r="CH36" s="18" t="s">
        <v>14</v>
      </c>
      <c r="CI36" s="18" t="s">
        <v>14</v>
      </c>
      <c r="CJ36" s="18" t="s">
        <v>14</v>
      </c>
      <c r="CK36" s="18" t="s">
        <v>14</v>
      </c>
      <c r="CL36" s="18" t="s">
        <v>14</v>
      </c>
      <c r="CM36" s="18" t="s">
        <v>14</v>
      </c>
      <c r="CN36" s="18" t="s">
        <v>14</v>
      </c>
      <c r="CO36" s="18" t="s">
        <v>14</v>
      </c>
      <c r="CP36" s="18" t="s">
        <v>14</v>
      </c>
      <c r="CQ36" s="18" t="s">
        <v>14</v>
      </c>
      <c r="CR36" s="18" t="s">
        <v>14</v>
      </c>
      <c r="CS36" s="18" t="s">
        <v>14</v>
      </c>
      <c r="CT36" s="18" t="s">
        <v>14</v>
      </c>
      <c r="CU36" s="18" t="s">
        <v>14</v>
      </c>
      <c r="CV36" s="18" t="s">
        <v>14</v>
      </c>
      <c r="CW36" s="18" t="s">
        <v>14</v>
      </c>
      <c r="CX36" s="18" t="s">
        <v>14</v>
      </c>
      <c r="CY36" s="18" t="s">
        <v>14</v>
      </c>
      <c r="CZ36" s="18" t="s">
        <v>14</v>
      </c>
      <c r="DA36" s="18" t="s">
        <v>14</v>
      </c>
    </row>
    <row r="37" spans="1:105" s="15" customFormat="1" ht="18.75" customHeight="1" thickTop="1">
      <c r="A37" s="58" t="s">
        <v>12</v>
      </c>
      <c r="B37" s="59"/>
      <c r="C37" s="21">
        <f>C12+C16+C21+C25+C29+C34</f>
        <v>45595.2457648</v>
      </c>
      <c r="D37" s="21">
        <f aca="true" t="shared" si="90" ref="D37:M37">D12+D16+D21+D25+D29+D34</f>
        <v>45564.7236842</v>
      </c>
      <c r="E37" s="21">
        <f t="shared" si="90"/>
        <v>48232.4342104</v>
      </c>
      <c r="F37" s="21">
        <f t="shared" si="90"/>
        <v>45135.905298</v>
      </c>
      <c r="G37" s="21">
        <f t="shared" si="90"/>
        <v>45817.22453279999</v>
      </c>
      <c r="H37" s="21">
        <f t="shared" si="90"/>
        <v>45979.797</v>
      </c>
      <c r="I37" s="21">
        <f t="shared" si="90"/>
        <v>37318.932705</v>
      </c>
      <c r="J37" s="21">
        <f t="shared" si="90"/>
        <v>36934.87304839999</v>
      </c>
      <c r="K37" s="21">
        <f t="shared" si="90"/>
        <v>36782.2626454</v>
      </c>
      <c r="L37" s="21">
        <f t="shared" si="90"/>
        <v>35301.373982200006</v>
      </c>
      <c r="M37" s="21">
        <f t="shared" si="90"/>
        <v>47448.31960379999</v>
      </c>
      <c r="N37" s="21">
        <f aca="true" t="shared" si="91" ref="N37:Y37">N12+N16+N21+N25+N29+N34</f>
        <v>45556.52184</v>
      </c>
      <c r="O37" s="21">
        <f t="shared" si="91"/>
        <v>32677.471005</v>
      </c>
      <c r="P37" s="21">
        <f t="shared" si="91"/>
        <v>45885.11703</v>
      </c>
      <c r="Q37" s="21">
        <f t="shared" si="91"/>
        <v>48745.042053</v>
      </c>
      <c r="R37" s="21">
        <f t="shared" si="91"/>
        <v>46177.940030800004</v>
      </c>
      <c r="S37" s="21">
        <f t="shared" si="91"/>
        <v>46008.6812202</v>
      </c>
      <c r="T37" s="21">
        <f t="shared" si="91"/>
        <v>45800.5761252</v>
      </c>
      <c r="U37" s="21">
        <f t="shared" si="91"/>
        <v>9893.1907152</v>
      </c>
      <c r="V37" s="21">
        <f t="shared" si="91"/>
        <v>46598.956360000004</v>
      </c>
      <c r="W37" s="21">
        <f t="shared" si="91"/>
        <v>48401.69302100001</v>
      </c>
      <c r="X37" s="21">
        <f t="shared" si="91"/>
        <v>45611.89417240001</v>
      </c>
      <c r="Y37" s="21">
        <f t="shared" si="91"/>
        <v>36920.999375399995</v>
      </c>
      <c r="Z37" s="21">
        <f aca="true" t="shared" si="92" ref="Z37:AT37">Z12+Z16+Z21+Z25+Z29+Z34</f>
        <v>37167.9507548</v>
      </c>
      <c r="AA37" s="21">
        <f t="shared" si="92"/>
        <v>27072.732466800004</v>
      </c>
      <c r="AB37" s="21">
        <f t="shared" si="92"/>
        <v>26985.8879694</v>
      </c>
      <c r="AC37" s="21">
        <f t="shared" si="92"/>
        <v>22469.215796800003</v>
      </c>
      <c r="AD37" s="21">
        <f t="shared" si="92"/>
        <v>23692.1533512</v>
      </c>
      <c r="AE37" s="21">
        <f t="shared" si="92"/>
        <v>47650.50449020001</v>
      </c>
      <c r="AF37" s="21">
        <f t="shared" si="92"/>
        <v>47256.728669799995</v>
      </c>
      <c r="AG37" s="21">
        <f t="shared" si="92"/>
        <v>31877.504052199998</v>
      </c>
      <c r="AH37" s="21">
        <f t="shared" si="92"/>
        <v>42281.085255800004</v>
      </c>
      <c r="AI37" s="21">
        <f t="shared" si="92"/>
        <v>46843.8763348</v>
      </c>
      <c r="AJ37" s="21">
        <f t="shared" si="92"/>
        <v>47566.5574224</v>
      </c>
      <c r="AK37" s="21">
        <f t="shared" si="92"/>
        <v>38167.404239999996</v>
      </c>
      <c r="AL37" s="21">
        <f t="shared" si="92"/>
        <v>22790.467875</v>
      </c>
      <c r="AM37" s="21">
        <f t="shared" si="92"/>
        <v>46204.94530500001</v>
      </c>
      <c r="AN37" s="21">
        <f t="shared" si="92"/>
        <v>46824.2798788</v>
      </c>
      <c r="AO37" s="21">
        <f t="shared" si="92"/>
        <v>27762.4164866</v>
      </c>
      <c r="AP37" s="21">
        <f t="shared" si="92"/>
        <v>42493.6756024</v>
      </c>
      <c r="AQ37" s="21">
        <f t="shared" si="92"/>
        <v>33142.385859</v>
      </c>
      <c r="AR37" s="21">
        <f t="shared" si="92"/>
        <v>14983.0965718</v>
      </c>
      <c r="AS37" s="21">
        <f t="shared" si="92"/>
        <v>28418.981016</v>
      </c>
      <c r="AT37" s="21">
        <f t="shared" si="92"/>
        <v>37330.697888999995</v>
      </c>
      <c r="AU37" s="21">
        <f aca="true" t="shared" si="93" ref="AU37:BP37">AU12+AU16+AU21+AU25+AU29+AU34</f>
        <v>5578.804002400001</v>
      </c>
      <c r="AV37" s="21">
        <f t="shared" si="93"/>
        <v>13307.127546</v>
      </c>
      <c r="AW37" s="21">
        <f t="shared" si="93"/>
        <v>6218.648410000001</v>
      </c>
      <c r="AX37" s="21">
        <f t="shared" si="93"/>
        <v>7366.3875292</v>
      </c>
      <c r="AY37" s="21">
        <f t="shared" si="93"/>
        <v>49597.62268</v>
      </c>
      <c r="AZ37" s="21">
        <f t="shared" si="93"/>
        <v>29230.956311400005</v>
      </c>
      <c r="BA37" s="21">
        <f t="shared" si="93"/>
        <v>5502.416434000002</v>
      </c>
      <c r="BB37" s="21">
        <f t="shared" si="93"/>
        <v>23406.923948800006</v>
      </c>
      <c r="BC37" s="21">
        <f t="shared" si="93"/>
        <v>23680.9764416</v>
      </c>
      <c r="BD37" s="21">
        <f t="shared" si="93"/>
        <v>34561.8289332</v>
      </c>
      <c r="BE37" s="21">
        <f t="shared" si="93"/>
        <v>31707.657202200004</v>
      </c>
      <c r="BF37" s="21">
        <f t="shared" si="93"/>
        <v>21826.569809999994</v>
      </c>
      <c r="BG37" s="21">
        <f t="shared" si="93"/>
        <v>49900.09983</v>
      </c>
      <c r="BH37" s="21">
        <f t="shared" si="93"/>
        <v>35597.29106999999</v>
      </c>
      <c r="BI37" s="21">
        <f t="shared" si="93"/>
        <v>6635.839225</v>
      </c>
      <c r="BJ37" s="21">
        <f t="shared" si="93"/>
        <v>6786.506050199999</v>
      </c>
      <c r="BK37" s="21">
        <f t="shared" si="93"/>
        <v>32989.5895504</v>
      </c>
      <c r="BL37" s="21">
        <f t="shared" si="93"/>
        <v>33510.919409</v>
      </c>
      <c r="BM37" s="21">
        <f t="shared" si="93"/>
        <v>24984.316320799997</v>
      </c>
      <c r="BN37" s="21">
        <f t="shared" si="93"/>
        <v>48110.105115399994</v>
      </c>
      <c r="BO37" s="21">
        <f t="shared" si="93"/>
        <v>35451.099849800004</v>
      </c>
      <c r="BP37" s="21">
        <f t="shared" si="93"/>
        <v>35176.751539799996</v>
      </c>
      <c r="BQ37" s="21">
        <f aca="true" t="shared" si="94" ref="BQ37:CH37">BQ12+BQ16+BQ21+BQ25+BQ29+BQ34</f>
        <v>50583.38572299999</v>
      </c>
      <c r="BR37" s="21">
        <f t="shared" si="94"/>
        <v>45513.017266</v>
      </c>
      <c r="BS37" s="21">
        <f t="shared" si="94"/>
        <v>27909.033895</v>
      </c>
      <c r="BT37" s="21">
        <f t="shared" si="94"/>
        <v>24044.8720674</v>
      </c>
      <c r="BU37" s="21">
        <f t="shared" si="94"/>
        <v>27406.2572424</v>
      </c>
      <c r="BV37" s="21">
        <f t="shared" si="94"/>
        <v>24459.4232826</v>
      </c>
      <c r="BW37" s="21">
        <f t="shared" si="94"/>
        <v>50483.778257599995</v>
      </c>
      <c r="BX37" s="21">
        <f t="shared" si="94"/>
        <v>28330.972546599998</v>
      </c>
      <c r="BY37" s="21">
        <f t="shared" si="94"/>
        <v>19861.6505894</v>
      </c>
      <c r="BZ37" s="21">
        <f t="shared" si="94"/>
        <v>33511.7126408</v>
      </c>
      <c r="CA37" s="21">
        <f t="shared" si="94"/>
        <v>6423.631619999999</v>
      </c>
      <c r="CB37" s="21">
        <f t="shared" si="94"/>
        <v>46961.807145000006</v>
      </c>
      <c r="CC37" s="21">
        <f t="shared" si="94"/>
        <v>22617.881637000002</v>
      </c>
      <c r="CD37" s="21">
        <f t="shared" si="94"/>
        <v>22150.5184886</v>
      </c>
      <c r="CE37" s="21">
        <f t="shared" si="94"/>
        <v>46250.9487626</v>
      </c>
      <c r="CF37" s="21">
        <f t="shared" si="94"/>
        <v>47178.648434200004</v>
      </c>
      <c r="CG37" s="21">
        <f t="shared" si="94"/>
        <v>22256.9761336</v>
      </c>
      <c r="CH37" s="21">
        <f t="shared" si="94"/>
        <v>22531.674859000002</v>
      </c>
      <c r="CI37" s="21">
        <f aca="true" t="shared" si="95" ref="CI37:CO37">CI12+CI16+CI21+CI25+CI29+CI34</f>
        <v>36795.515759</v>
      </c>
      <c r="CJ37" s="21">
        <f t="shared" si="95"/>
        <v>17448.6824278</v>
      </c>
      <c r="CK37" s="21">
        <f t="shared" si="95"/>
        <v>5761.155137</v>
      </c>
      <c r="CL37" s="21">
        <f t="shared" si="95"/>
        <v>13732.8782432</v>
      </c>
      <c r="CM37" s="21">
        <f t="shared" si="95"/>
        <v>14913.728206800002</v>
      </c>
      <c r="CN37" s="21">
        <f t="shared" si="95"/>
        <v>9119.006032800002</v>
      </c>
      <c r="CO37" s="21">
        <f t="shared" si="95"/>
        <v>7713.335733600001</v>
      </c>
      <c r="CP37" s="21">
        <f aca="true" t="shared" si="96" ref="CP37:DA37">CP12+CP16+CP21+CP25+CP29+CP34</f>
        <v>47027.9070088</v>
      </c>
      <c r="CQ37" s="21">
        <f t="shared" si="96"/>
        <v>45603.712121599994</v>
      </c>
      <c r="CR37" s="21">
        <f t="shared" si="96"/>
        <v>49007.966012000004</v>
      </c>
      <c r="CS37" s="21">
        <f t="shared" si="96"/>
        <v>41124.59603560001</v>
      </c>
      <c r="CT37" s="21">
        <f t="shared" si="96"/>
        <v>33852.78934080001</v>
      </c>
      <c r="CU37" s="21">
        <f t="shared" si="96"/>
        <v>39502.29644860001</v>
      </c>
      <c r="CV37" s="21">
        <f t="shared" si="96"/>
        <v>40279.51174160001</v>
      </c>
      <c r="CW37" s="21">
        <f t="shared" si="96"/>
        <v>35555.9613248</v>
      </c>
      <c r="CX37" s="21">
        <f t="shared" si="96"/>
        <v>35683.5991164</v>
      </c>
      <c r="CY37" s="21">
        <f t="shared" si="96"/>
        <v>6520.960167200001</v>
      </c>
      <c r="CZ37" s="21">
        <f t="shared" si="96"/>
        <v>6413.568273000001</v>
      </c>
      <c r="DA37" s="21">
        <f t="shared" si="96"/>
        <v>35362.70356160001</v>
      </c>
    </row>
    <row r="38" spans="3:105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3:105" s="15" customFormat="1" ht="13.5" customHeight="1">
      <c r="C39" s="23">
        <f>C37/C9/12</f>
        <v>5.213506879436516</v>
      </c>
      <c r="D39" s="23">
        <f aca="true" t="shared" si="97" ref="D39:M39">D37/D9/12</f>
        <v>5.217892410356831</v>
      </c>
      <c r="E39" s="23">
        <f t="shared" si="97"/>
        <v>5.487943087839068</v>
      </c>
      <c r="F39" s="23">
        <f t="shared" si="97"/>
        <v>5.0623491810228805</v>
      </c>
      <c r="G39" s="23">
        <f t="shared" si="97"/>
        <v>5.182006032030401</v>
      </c>
      <c r="H39" s="23">
        <f t="shared" si="97"/>
        <v>5.1779050675675675</v>
      </c>
      <c r="I39" s="23">
        <f t="shared" si="97"/>
        <v>5.979448296000768</v>
      </c>
      <c r="J39" s="23">
        <f t="shared" si="97"/>
        <v>5.748797324181297</v>
      </c>
      <c r="K39" s="23">
        <f t="shared" si="97"/>
        <v>5.784466038466377</v>
      </c>
      <c r="L39" s="23">
        <f t="shared" si="97"/>
        <v>5.440690151994328</v>
      </c>
      <c r="M39" s="23">
        <f t="shared" si="97"/>
        <v>5.392099595867993</v>
      </c>
      <c r="N39" s="23">
        <f aca="true" t="shared" si="98" ref="N39:Y39">N37/N9/12</f>
        <v>5.237826738410597</v>
      </c>
      <c r="O39" s="23">
        <f t="shared" si="98"/>
        <v>5.60198021754783</v>
      </c>
      <c r="P39" s="23">
        <f t="shared" si="98"/>
        <v>5.191093880667934</v>
      </c>
      <c r="Q39" s="23">
        <f t="shared" si="98"/>
        <v>5.560693823066393</v>
      </c>
      <c r="R39" s="23">
        <f t="shared" si="98"/>
        <v>5.132250825864676</v>
      </c>
      <c r="S39" s="23">
        <f t="shared" si="98"/>
        <v>5.155380890614494</v>
      </c>
      <c r="T39" s="23">
        <f t="shared" si="98"/>
        <v>5.18434484800326</v>
      </c>
      <c r="U39" s="23">
        <f t="shared" si="98"/>
        <v>5.452596293650795</v>
      </c>
      <c r="V39" s="23">
        <f t="shared" si="98"/>
        <v>5.109534688596492</v>
      </c>
      <c r="W39" s="23">
        <f t="shared" si="98"/>
        <v>5.4617121440983984</v>
      </c>
      <c r="X39" s="23">
        <f t="shared" si="98"/>
        <v>5.211120346906134</v>
      </c>
      <c r="Y39" s="23">
        <f t="shared" si="98"/>
        <v>5.7520096241353516</v>
      </c>
      <c r="Z39" s="23">
        <f aca="true" t="shared" si="99" ref="Z39:AT39">Z37/Z9/12</f>
        <v>5.695713919762167</v>
      </c>
      <c r="AA39" s="23">
        <f t="shared" si="99"/>
        <v>5.425832224386725</v>
      </c>
      <c r="AB39" s="23">
        <f t="shared" si="99"/>
        <v>5.305081381104034</v>
      </c>
      <c r="AC39" s="23">
        <f t="shared" si="99"/>
        <v>5.8367663645054035</v>
      </c>
      <c r="AD39" s="23">
        <f t="shared" si="99"/>
        <v>5.7780102797775825</v>
      </c>
      <c r="AE39" s="23">
        <f t="shared" si="99"/>
        <v>5.375491233495782</v>
      </c>
      <c r="AF39" s="23">
        <f t="shared" si="99"/>
        <v>5.459671041845741</v>
      </c>
      <c r="AG39" s="23">
        <f t="shared" si="99"/>
        <v>4.958855088700142</v>
      </c>
      <c r="AH39" s="23">
        <f t="shared" si="99"/>
        <v>5.319981536036037</v>
      </c>
      <c r="AI39" s="23">
        <f t="shared" si="99"/>
        <v>5.044787233436719</v>
      </c>
      <c r="AJ39" s="23">
        <f t="shared" si="99"/>
        <v>5.3682012258938245</v>
      </c>
      <c r="AK39" s="23">
        <f t="shared" si="99"/>
        <v>4.340361653930131</v>
      </c>
      <c r="AL39" s="23">
        <f t="shared" si="99"/>
        <v>5.594125644329896</v>
      </c>
      <c r="AM39" s="23">
        <f t="shared" si="99"/>
        <v>5.2594073333561</v>
      </c>
      <c r="AN39" s="23">
        <f t="shared" si="99"/>
        <v>5.288727735474835</v>
      </c>
      <c r="AO39" s="23">
        <f t="shared" si="99"/>
        <v>5.614012878468009</v>
      </c>
      <c r="AP39" s="23">
        <f t="shared" si="99"/>
        <v>5.1740789502240405</v>
      </c>
      <c r="AQ39" s="23">
        <f t="shared" si="99"/>
        <v>5.100397946906741</v>
      </c>
      <c r="AR39" s="23">
        <f t="shared" si="99"/>
        <v>5.994197700352056</v>
      </c>
      <c r="AS39" s="23">
        <f t="shared" si="99"/>
        <v>5.9804252979797985</v>
      </c>
      <c r="AT39" s="23">
        <f t="shared" si="99"/>
        <v>5.908625813390312</v>
      </c>
      <c r="AU39" s="23">
        <f aca="true" t="shared" si="100" ref="AU39:BP39">AU37/AU9/12</f>
        <v>5.508297790679305</v>
      </c>
      <c r="AV39" s="23">
        <f t="shared" si="100"/>
        <v>5.517051221393035</v>
      </c>
      <c r="AW39" s="23">
        <f t="shared" si="100"/>
        <v>6.096714127450981</v>
      </c>
      <c r="AX39" s="23">
        <f t="shared" si="100"/>
        <v>5.570468488505747</v>
      </c>
      <c r="AY39" s="23">
        <f t="shared" si="100"/>
        <v>5.780608703962703</v>
      </c>
      <c r="AZ39" s="23">
        <f t="shared" si="100"/>
        <v>5.402335386892882</v>
      </c>
      <c r="BA39" s="23">
        <f t="shared" si="100"/>
        <v>5.804236744725739</v>
      </c>
      <c r="BB39" s="23">
        <f t="shared" si="100"/>
        <v>5.86110876121795</v>
      </c>
      <c r="BC39" s="23">
        <f t="shared" si="100"/>
        <v>5.987301891585759</v>
      </c>
      <c r="BD39" s="23">
        <f t="shared" si="100"/>
        <v>5.948270159231722</v>
      </c>
      <c r="BE39" s="23">
        <f t="shared" si="100"/>
        <v>5.417889618310437</v>
      </c>
      <c r="BF39" s="23">
        <f t="shared" si="100"/>
        <v>5.5828140500306915</v>
      </c>
      <c r="BG39" s="23">
        <f t="shared" si="100"/>
        <v>5.835449975442042</v>
      </c>
      <c r="BH39" s="23">
        <f t="shared" si="100"/>
        <v>5.06737431243594</v>
      </c>
      <c r="BI39" s="23">
        <f t="shared" si="100"/>
        <v>5.978233536036036</v>
      </c>
      <c r="BJ39" s="23">
        <f t="shared" si="100"/>
        <v>5.729910545592705</v>
      </c>
      <c r="BK39" s="23">
        <f t="shared" si="100"/>
        <v>5.262504713884636</v>
      </c>
      <c r="BL39" s="23">
        <f t="shared" si="100"/>
        <v>5.406731108260729</v>
      </c>
      <c r="BM39" s="23">
        <f t="shared" si="100"/>
        <v>5.019349951944712</v>
      </c>
      <c r="BN39" s="23">
        <f t="shared" si="100"/>
        <v>5.530659989354853</v>
      </c>
      <c r="BO39" s="23">
        <f t="shared" si="100"/>
        <v>5.358712716881311</v>
      </c>
      <c r="BP39" s="23">
        <f t="shared" si="100"/>
        <v>5.6776989379236875</v>
      </c>
      <c r="BQ39" s="23">
        <f aca="true" t="shared" si="101" ref="BQ39:CH39">BQ37/BQ9/12</f>
        <v>5.810175249597978</v>
      </c>
      <c r="BR39" s="23">
        <f t="shared" si="101"/>
        <v>5.260404214748036</v>
      </c>
      <c r="BS39" s="23">
        <f t="shared" si="101"/>
        <v>5.707368894683026</v>
      </c>
      <c r="BT39" s="23">
        <f t="shared" si="101"/>
        <v>5.947578922380528</v>
      </c>
      <c r="BU39" s="23">
        <f t="shared" si="101"/>
        <v>5.626643927568367</v>
      </c>
      <c r="BV39" s="23">
        <f t="shared" si="101"/>
        <v>6.0286461802721085</v>
      </c>
      <c r="BW39" s="23">
        <f t="shared" si="101"/>
        <v>5.797934842153619</v>
      </c>
      <c r="BX39" s="23">
        <f t="shared" si="101"/>
        <v>5.871460778123186</v>
      </c>
      <c r="BY39" s="23">
        <f t="shared" si="101"/>
        <v>5.631635076953613</v>
      </c>
      <c r="BZ39" s="23">
        <f t="shared" si="101"/>
        <v>5.221845026302668</v>
      </c>
      <c r="CA39" s="23">
        <f t="shared" si="101"/>
        <v>5.552931898340248</v>
      </c>
      <c r="CB39" s="23">
        <f t="shared" si="101"/>
        <v>5.310739488058082</v>
      </c>
      <c r="CC39" s="23">
        <f t="shared" si="101"/>
        <v>5.634748788490285</v>
      </c>
      <c r="CD39" s="23">
        <f t="shared" si="101"/>
        <v>5.287529477847799</v>
      </c>
      <c r="CE39" s="23">
        <f t="shared" si="101"/>
        <v>5.367282732511721</v>
      </c>
      <c r="CF39" s="23">
        <f t="shared" si="101"/>
        <v>5.3658441875028435</v>
      </c>
      <c r="CG39" s="23">
        <f t="shared" si="101"/>
        <v>5.593329345999195</v>
      </c>
      <c r="CH39" s="23">
        <f t="shared" si="101"/>
        <v>5.498212508296731</v>
      </c>
      <c r="CI39" s="23">
        <f aca="true" t="shared" si="102" ref="CI39:CO39">CI37/CI9/12</f>
        <v>5.183927269512539</v>
      </c>
      <c r="CJ39" s="23">
        <f t="shared" si="102"/>
        <v>5.951931514463091</v>
      </c>
      <c r="CK39" s="23">
        <f t="shared" si="102"/>
        <v>5.681612561143983</v>
      </c>
      <c r="CL39" s="23">
        <f t="shared" si="102"/>
        <v>5.687905170311466</v>
      </c>
      <c r="CM39" s="23">
        <f t="shared" si="102"/>
        <v>6.038924605928085</v>
      </c>
      <c r="CN39" s="23">
        <f t="shared" si="102"/>
        <v>5.554950068713452</v>
      </c>
      <c r="CO39" s="23">
        <f t="shared" si="102"/>
        <v>5.759659299283155</v>
      </c>
      <c r="CP39" s="23">
        <f aca="true" t="shared" si="103" ref="CP39:DA39">CP37/CP9/12</f>
        <v>5.912782514685175</v>
      </c>
      <c r="CQ39" s="23">
        <f t="shared" si="103"/>
        <v>5.237471531789782</v>
      </c>
      <c r="CR39" s="23">
        <f t="shared" si="103"/>
        <v>5.6565057723915055</v>
      </c>
      <c r="CS39" s="23">
        <f t="shared" si="103"/>
        <v>5.725108034803431</v>
      </c>
      <c r="CT39" s="23">
        <f t="shared" si="103"/>
        <v>5.819030070957098</v>
      </c>
      <c r="CU39" s="23">
        <f t="shared" si="103"/>
        <v>5.4044623828325955</v>
      </c>
      <c r="CV39" s="23">
        <f t="shared" si="103"/>
        <v>5.756518570513921</v>
      </c>
      <c r="CW39" s="23">
        <f t="shared" si="103"/>
        <v>5.032263548007247</v>
      </c>
      <c r="CX39" s="23">
        <f t="shared" si="103"/>
        <v>5.011178395180317</v>
      </c>
      <c r="CY39" s="23">
        <f t="shared" si="103"/>
        <v>5.830615314020029</v>
      </c>
      <c r="CZ39" s="23">
        <f t="shared" si="103"/>
        <v>5.318049977611941</v>
      </c>
      <c r="DA39" s="23">
        <f t="shared" si="103"/>
        <v>5.715461527282131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C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2016-05-20T09:10:22Z</cp:lastPrinted>
  <dcterms:created xsi:type="dcterms:W3CDTF">2007-12-13T08:11:03Z</dcterms:created>
  <dcterms:modified xsi:type="dcterms:W3CDTF">2016-06-15T08:04:17Z</dcterms:modified>
  <cp:category/>
  <cp:version/>
  <cp:contentType/>
  <cp:contentStatus/>
</cp:coreProperties>
</file>